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8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4" r:id="rId7"/>
    <sheet name="Прил 8" sheetId="13" r:id="rId8"/>
    <sheet name="Прил 9" sheetId="12" r:id="rId9"/>
  </sheets>
  <externalReferences>
    <externalReference r:id="rId10"/>
    <externalReference r:id="rId11"/>
    <externalReference r:id="rId12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'!$A$7:$K$7</definedName>
    <definedName name="_xlnm._FilterDatabase" localSheetId="4" hidden="1">'Прил 5'!$A$7:$Q$7</definedName>
    <definedName name="_xlnm._FilterDatabase" localSheetId="5" hidden="1">'Прил 6'!$B$1:$B$101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1'!$A$1:$C$32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'!$A$1:$I$47</definedName>
    <definedName name="Excel_BuiltIn_Print_Area_5">#REF!</definedName>
    <definedName name="Excel_BuiltIn_Print_Area_5_1" localSheetId="3">'Прил 4 '!$A$1:$I$47</definedName>
    <definedName name="Excel_BuiltIn_Print_Area_5_1">#REF!</definedName>
    <definedName name="Excel_BuiltIn_Print_Area_6">'Прил 5'!$A$1:$G$51</definedName>
    <definedName name="Excel_BuiltIn_Print_Area_6_1">'Прил 5'!$A$1:$G$51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1'!$A$1:$C$37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'!$A$1:$K$99</definedName>
    <definedName name="_xlnm.Print_Area" localSheetId="4">'Прил 5'!$A$1:$L$100</definedName>
    <definedName name="_xlnm.Print_Area" localSheetId="5">'Прил 6'!$A$1:$L$101</definedName>
    <definedName name="_xlnm.Print_Area" localSheetId="6">'Прил 7'!$A$1:$D$10</definedName>
  </definedNames>
  <calcPr calcId="125725"/>
  <fileRecoveryPr autoRecover="0"/>
</workbook>
</file>

<file path=xl/calcChain.xml><?xml version="1.0" encoding="utf-8"?>
<calcChain xmlns="http://schemas.openxmlformats.org/spreadsheetml/2006/main">
  <c r="D25" i="1"/>
  <c r="C25"/>
  <c r="D26"/>
  <c r="E26"/>
  <c r="C26"/>
  <c r="K41" i="9"/>
  <c r="L41"/>
  <c r="K42"/>
  <c r="L42"/>
  <c r="J42"/>
  <c r="J72" i="18"/>
  <c r="J71" s="1"/>
  <c r="J70" s="1"/>
  <c r="K72"/>
  <c r="K71" s="1"/>
  <c r="K70" s="1"/>
  <c r="J73"/>
  <c r="K73"/>
  <c r="I73"/>
  <c r="K72" i="6"/>
  <c r="L72"/>
  <c r="J72"/>
  <c r="K73"/>
  <c r="L73"/>
  <c r="J73"/>
  <c r="K74"/>
  <c r="L74"/>
  <c r="J74"/>
  <c r="L82"/>
  <c r="L81" s="1"/>
  <c r="K82"/>
  <c r="K81" s="1"/>
  <c r="J82"/>
  <c r="J81" s="1"/>
  <c r="J92" i="18"/>
  <c r="K92"/>
  <c r="I92"/>
  <c r="I91" s="1"/>
  <c r="I90" s="1"/>
  <c r="I89" s="1"/>
  <c r="I88" s="1"/>
  <c r="I87" s="1"/>
  <c r="J85"/>
  <c r="J84" s="1"/>
  <c r="J83" s="1"/>
  <c r="K85"/>
  <c r="K84" s="1"/>
  <c r="K83" s="1"/>
  <c r="I85"/>
  <c r="I84" s="1"/>
  <c r="I83" s="1"/>
  <c r="J82"/>
  <c r="K82"/>
  <c r="K81" s="1"/>
  <c r="K80" s="1"/>
  <c r="I82"/>
  <c r="I81" s="1"/>
  <c r="I80" s="1"/>
  <c r="J76"/>
  <c r="K76"/>
  <c r="K75" s="1"/>
  <c r="K74" s="1"/>
  <c r="I76"/>
  <c r="I75" s="1"/>
  <c r="I74" s="1"/>
  <c r="J69"/>
  <c r="J68" s="1"/>
  <c r="J67" s="1"/>
  <c r="J65" s="1"/>
  <c r="J64" s="1"/>
  <c r="J63" s="1"/>
  <c r="K69"/>
  <c r="K68" s="1"/>
  <c r="K67" s="1"/>
  <c r="K65" s="1"/>
  <c r="K64" s="1"/>
  <c r="K63" s="1"/>
  <c r="I69"/>
  <c r="I68" s="1"/>
  <c r="I67" s="1"/>
  <c r="I66" s="1"/>
  <c r="I65" s="1"/>
  <c r="J62"/>
  <c r="J61" s="1"/>
  <c r="K62"/>
  <c r="K61" s="1"/>
  <c r="I62"/>
  <c r="I61" s="1"/>
  <c r="J60"/>
  <c r="K60"/>
  <c r="I60"/>
  <c r="J60" i="6"/>
  <c r="J34" i="18"/>
  <c r="J33" s="1"/>
  <c r="J32" s="1"/>
  <c r="J31" s="1"/>
  <c r="J30" s="1"/>
  <c r="K34"/>
  <c r="I34"/>
  <c r="I33" s="1"/>
  <c r="I32" s="1"/>
  <c r="I31" s="1"/>
  <c r="I30" s="1"/>
  <c r="J26"/>
  <c r="K26"/>
  <c r="I26"/>
  <c r="J24"/>
  <c r="J23" s="1"/>
  <c r="K24"/>
  <c r="K23" s="1"/>
  <c r="I24"/>
  <c r="J21"/>
  <c r="K21"/>
  <c r="I21"/>
  <c r="J15"/>
  <c r="K15"/>
  <c r="I15"/>
  <c r="K16" i="9"/>
  <c r="L16"/>
  <c r="K60"/>
  <c r="L60"/>
  <c r="J60"/>
  <c r="K54"/>
  <c r="L54"/>
  <c r="J54"/>
  <c r="K40"/>
  <c r="K39" s="1"/>
  <c r="K38" s="1"/>
  <c r="K35" s="1"/>
  <c r="L40"/>
  <c r="L39" s="1"/>
  <c r="L38" s="1"/>
  <c r="L35" s="1"/>
  <c r="J40"/>
  <c r="J39" s="1"/>
  <c r="J38" s="1"/>
  <c r="J35" s="1"/>
  <c r="J16"/>
  <c r="B8" i="14"/>
  <c r="K99" i="18"/>
  <c r="K98" s="1"/>
  <c r="K97" s="1"/>
  <c r="K96" s="1"/>
  <c r="K95" s="1"/>
  <c r="K94" s="1"/>
  <c r="K93" s="1"/>
  <c r="J99"/>
  <c r="J98" s="1"/>
  <c r="J97" s="1"/>
  <c r="J96" s="1"/>
  <c r="J95" s="1"/>
  <c r="J94" s="1"/>
  <c r="J93" s="1"/>
  <c r="I99"/>
  <c r="I98" s="1"/>
  <c r="I97" s="1"/>
  <c r="I96" s="1"/>
  <c r="I95" s="1"/>
  <c r="I94" s="1"/>
  <c r="I93" s="1"/>
  <c r="J91"/>
  <c r="J90" s="1"/>
  <c r="J89" s="1"/>
  <c r="J88" s="1"/>
  <c r="J87" s="1"/>
  <c r="J86" s="1"/>
  <c r="J81"/>
  <c r="J80" s="1"/>
  <c r="J75"/>
  <c r="J74" s="1"/>
  <c r="K40"/>
  <c r="K39" s="1"/>
  <c r="K38" s="1"/>
  <c r="K37" s="1"/>
  <c r="K36" s="1"/>
  <c r="K35" s="1"/>
  <c r="J40"/>
  <c r="J39" s="1"/>
  <c r="J38" s="1"/>
  <c r="J37" s="1"/>
  <c r="J36" s="1"/>
  <c r="J35" s="1"/>
  <c r="I40"/>
  <c r="I39" s="1"/>
  <c r="I38" s="1"/>
  <c r="I37" s="1"/>
  <c r="I36" s="1"/>
  <c r="I35" s="1"/>
  <c r="K29"/>
  <c r="K28" s="1"/>
  <c r="K27" s="1"/>
  <c r="J29"/>
  <c r="J28" s="1"/>
  <c r="J27" s="1"/>
  <c r="I29"/>
  <c r="I28" s="1"/>
  <c r="I27" s="1"/>
  <c r="J24" i="6"/>
  <c r="J29" i="9" s="1"/>
  <c r="K29" i="6"/>
  <c r="K28" s="1"/>
  <c r="L29"/>
  <c r="L28" s="1"/>
  <c r="J29"/>
  <c r="J28" s="1"/>
  <c r="C28" i="1"/>
  <c r="D28"/>
  <c r="E28"/>
  <c r="C8" i="14"/>
  <c r="D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4" i="6"/>
  <c r="K29" i="9" s="1"/>
  <c r="L24" i="6"/>
  <c r="L29" i="9" s="1"/>
  <c r="L21" i="6"/>
  <c r="K21"/>
  <c r="J21"/>
  <c r="J20" s="1"/>
  <c r="L15"/>
  <c r="L14" s="1"/>
  <c r="K15"/>
  <c r="K14" s="1"/>
  <c r="J15"/>
  <c r="J14" s="1"/>
  <c r="K26"/>
  <c r="K34" i="9" s="1"/>
  <c r="K33" s="1"/>
  <c r="K32" s="1"/>
  <c r="K31" s="1"/>
  <c r="K30" s="1"/>
  <c r="L34" i="6"/>
  <c r="L33" s="1"/>
  <c r="K34"/>
  <c r="K33" s="1"/>
  <c r="J34"/>
  <c r="J33" s="1"/>
  <c r="J26"/>
  <c r="J34" i="9" s="1"/>
  <c r="J33" s="1"/>
  <c r="J32" s="1"/>
  <c r="L40" i="6"/>
  <c r="L39" s="1"/>
  <c r="K40"/>
  <c r="K39" s="1"/>
  <c r="J40"/>
  <c r="J39" s="1"/>
  <c r="L62"/>
  <c r="K62"/>
  <c r="J62"/>
  <c r="L60"/>
  <c r="K60"/>
  <c r="K69"/>
  <c r="K68" s="1"/>
  <c r="L69"/>
  <c r="L68" s="1"/>
  <c r="J69"/>
  <c r="J68" s="1"/>
  <c r="K76"/>
  <c r="K75" s="1"/>
  <c r="L76"/>
  <c r="L75" s="1"/>
  <c r="J76"/>
  <c r="J75" s="1"/>
  <c r="K85"/>
  <c r="K84" s="1"/>
  <c r="L85"/>
  <c r="L84" s="1"/>
  <c r="J85"/>
  <c r="J84" s="1"/>
  <c r="K92"/>
  <c r="K91" s="1"/>
  <c r="L92"/>
  <c r="L91" s="1"/>
  <c r="J92"/>
  <c r="J91" s="1"/>
  <c r="J90" s="1"/>
  <c r="J89" s="1"/>
  <c r="J88" s="1"/>
  <c r="J87" s="1"/>
  <c r="K99"/>
  <c r="K98" s="1"/>
  <c r="L99"/>
  <c r="L98" s="1"/>
  <c r="J99"/>
  <c r="J98" s="1"/>
  <c r="D12" i="1"/>
  <c r="D11" s="1"/>
  <c r="E12"/>
  <c r="E11" s="1"/>
  <c r="D14"/>
  <c r="E14"/>
  <c r="D16"/>
  <c r="E16"/>
  <c r="D18"/>
  <c r="E18"/>
  <c r="D21"/>
  <c r="E21"/>
  <c r="D23"/>
  <c r="E23"/>
  <c r="C23"/>
  <c r="C21"/>
  <c r="C18"/>
  <c r="C16"/>
  <c r="C14"/>
  <c r="C12"/>
  <c r="C11" s="1"/>
  <c r="J44" i="6"/>
  <c r="J43" s="1"/>
  <c r="J47"/>
  <c r="J46" s="1"/>
  <c r="J50"/>
  <c r="J49" s="1"/>
  <c r="J53"/>
  <c r="J52" s="1"/>
  <c r="K91" i="18" l="1"/>
  <c r="K90" s="1"/>
  <c r="K89" s="1"/>
  <c r="K88" s="1"/>
  <c r="K87" s="1"/>
  <c r="K86" s="1"/>
  <c r="K33"/>
  <c r="K32" s="1"/>
  <c r="K31" s="1"/>
  <c r="K30" s="1"/>
  <c r="K59" i="9"/>
  <c r="K58" s="1"/>
  <c r="K55" s="1"/>
  <c r="K53"/>
  <c r="K52" s="1"/>
  <c r="K49" s="1"/>
  <c r="K23"/>
  <c r="K22" s="1"/>
  <c r="K21" s="1"/>
  <c r="K66"/>
  <c r="K65" s="1"/>
  <c r="K64" s="1"/>
  <c r="K61" s="1"/>
  <c r="J78"/>
  <c r="J77" s="1"/>
  <c r="J76" s="1"/>
  <c r="L84"/>
  <c r="L90"/>
  <c r="K95"/>
  <c r="K94" s="1"/>
  <c r="K93" s="1"/>
  <c r="K92" s="1"/>
  <c r="K91" s="1"/>
  <c r="L26" i="6"/>
  <c r="L34" i="9" s="1"/>
  <c r="L33" s="1"/>
  <c r="L32" s="1"/>
  <c r="L31" s="1"/>
  <c r="L30" s="1"/>
  <c r="I79" i="18"/>
  <c r="I78" s="1"/>
  <c r="I77" s="1"/>
  <c r="L23" i="9"/>
  <c r="L22" s="1"/>
  <c r="L21" s="1"/>
  <c r="K48"/>
  <c r="L66"/>
  <c r="L65" s="1"/>
  <c r="L64" s="1"/>
  <c r="L61" s="1"/>
  <c r="K72"/>
  <c r="K71" s="1"/>
  <c r="K70" s="1"/>
  <c r="K67" s="1"/>
  <c r="J84"/>
  <c r="J90"/>
  <c r="J89" s="1"/>
  <c r="J88" s="1"/>
  <c r="L95"/>
  <c r="L94" s="1"/>
  <c r="L93" s="1"/>
  <c r="L92" s="1"/>
  <c r="L91" s="1"/>
  <c r="J23"/>
  <c r="J22" s="1"/>
  <c r="J21" s="1"/>
  <c r="J20" s="1"/>
  <c r="J19" s="1"/>
  <c r="J18" s="1"/>
  <c r="L48"/>
  <c r="L47" s="1"/>
  <c r="L46" s="1"/>
  <c r="J66"/>
  <c r="J65" s="1"/>
  <c r="J64" s="1"/>
  <c r="J61" s="1"/>
  <c r="L72"/>
  <c r="L71" s="1"/>
  <c r="L70" s="1"/>
  <c r="L67" s="1"/>
  <c r="K78"/>
  <c r="K77" s="1"/>
  <c r="K76" s="1"/>
  <c r="J95"/>
  <c r="J94" s="1"/>
  <c r="J93" s="1"/>
  <c r="J92" s="1"/>
  <c r="J91" s="1"/>
  <c r="I23" i="18"/>
  <c r="J48" i="9"/>
  <c r="J47" s="1"/>
  <c r="J46" s="1"/>
  <c r="J72"/>
  <c r="J71" s="1"/>
  <c r="J70" s="1"/>
  <c r="J67" s="1"/>
  <c r="L78"/>
  <c r="L77" s="1"/>
  <c r="L76" s="1"/>
  <c r="K84"/>
  <c r="K90"/>
  <c r="K89" s="1"/>
  <c r="K88" s="1"/>
  <c r="L15"/>
  <c r="L14" s="1"/>
  <c r="L11" s="1"/>
  <c r="L10" s="1"/>
  <c r="J59"/>
  <c r="J58" s="1"/>
  <c r="J55" s="1"/>
  <c r="J31"/>
  <c r="J30" s="1"/>
  <c r="K69"/>
  <c r="K68" s="1"/>
  <c r="K37"/>
  <c r="K36" s="1"/>
  <c r="J37"/>
  <c r="J36" s="1"/>
  <c r="L37"/>
  <c r="L36" s="1"/>
  <c r="J80" i="6"/>
  <c r="I72" i="18"/>
  <c r="I71" s="1"/>
  <c r="J79"/>
  <c r="J78" s="1"/>
  <c r="J77" s="1"/>
  <c r="K79"/>
  <c r="K78" s="1"/>
  <c r="K77" s="1"/>
  <c r="I86"/>
  <c r="I59"/>
  <c r="I58" s="1"/>
  <c r="I64"/>
  <c r="I63" s="1"/>
  <c r="I14"/>
  <c r="I13" s="1"/>
  <c r="I12" s="1"/>
  <c r="I11" s="1"/>
  <c r="I10" s="1"/>
  <c r="I25"/>
  <c r="K59"/>
  <c r="K58" s="1"/>
  <c r="K57" s="1"/>
  <c r="K56" s="1"/>
  <c r="K55" s="1"/>
  <c r="K54" s="1"/>
  <c r="I20"/>
  <c r="I19" s="1"/>
  <c r="K14"/>
  <c r="K13" s="1"/>
  <c r="K12" s="1"/>
  <c r="K11" s="1"/>
  <c r="K10" s="1"/>
  <c r="K25"/>
  <c r="K22" s="1"/>
  <c r="J20"/>
  <c r="J19" s="1"/>
  <c r="J14"/>
  <c r="J13" s="1"/>
  <c r="J12" s="1"/>
  <c r="J11" s="1"/>
  <c r="J10" s="1"/>
  <c r="J25"/>
  <c r="J22" s="1"/>
  <c r="J59"/>
  <c r="J58" s="1"/>
  <c r="J57" s="1"/>
  <c r="J56" s="1"/>
  <c r="J55" s="1"/>
  <c r="J54" s="1"/>
  <c r="K20"/>
  <c r="K19" s="1"/>
  <c r="L59" i="6"/>
  <c r="L58" s="1"/>
  <c r="L57" s="1"/>
  <c r="L80"/>
  <c r="K80"/>
  <c r="J42"/>
  <c r="K20"/>
  <c r="C10" i="1"/>
  <c r="K59" i="6"/>
  <c r="K58" s="1"/>
  <c r="K57" s="1"/>
  <c r="D10" i="1"/>
  <c r="E10"/>
  <c r="E11" i="13"/>
  <c r="D11"/>
  <c r="L20" i="6"/>
  <c r="J97"/>
  <c r="J96" s="1"/>
  <c r="J95" s="1"/>
  <c r="J94" s="1"/>
  <c r="J59"/>
  <c r="J58" s="1"/>
  <c r="J57" s="1"/>
  <c r="L79"/>
  <c r="L78" s="1"/>
  <c r="L66"/>
  <c r="L65" s="1"/>
  <c r="L64" s="1"/>
  <c r="L89" i="9"/>
  <c r="L88" s="1"/>
  <c r="L32" i="6"/>
  <c r="L31" s="1"/>
  <c r="L101" i="9"/>
  <c r="L100" s="1"/>
  <c r="L99" s="1"/>
  <c r="J15"/>
  <c r="J14" s="1"/>
  <c r="J13" i="6"/>
  <c r="J12" s="1"/>
  <c r="J11" s="1"/>
  <c r="L97"/>
  <c r="L96" s="1"/>
  <c r="L95" s="1"/>
  <c r="L94" s="1"/>
  <c r="K90"/>
  <c r="K89" s="1"/>
  <c r="K88" s="1"/>
  <c r="K87" s="1"/>
  <c r="J66"/>
  <c r="J65" s="1"/>
  <c r="J64" s="1"/>
  <c r="K66"/>
  <c r="K65" s="1"/>
  <c r="K64" s="1"/>
  <c r="L38"/>
  <c r="L37" s="1"/>
  <c r="L36" s="1"/>
  <c r="L53" i="9"/>
  <c r="L52" s="1"/>
  <c r="J32" i="6"/>
  <c r="J31" s="1"/>
  <c r="J101" i="9"/>
  <c r="J100" s="1"/>
  <c r="J99" s="1"/>
  <c r="K101"/>
  <c r="K100" s="1"/>
  <c r="K99" s="1"/>
  <c r="K32" i="6"/>
  <c r="K31" s="1"/>
  <c r="K15" i="9"/>
  <c r="K14" s="1"/>
  <c r="K13" i="6"/>
  <c r="K12" s="1"/>
  <c r="K11" s="1"/>
  <c r="J23"/>
  <c r="J19" s="1"/>
  <c r="L23"/>
  <c r="L19" s="1"/>
  <c r="K23"/>
  <c r="K19" s="1"/>
  <c r="L90"/>
  <c r="L89" s="1"/>
  <c r="L88" s="1"/>
  <c r="L87" s="1"/>
  <c r="J79"/>
  <c r="J78" s="1"/>
  <c r="K79"/>
  <c r="K78" s="1"/>
  <c r="J53" i="9"/>
  <c r="J52" s="1"/>
  <c r="J38" i="6"/>
  <c r="J37" s="1"/>
  <c r="J36" s="1"/>
  <c r="K71"/>
  <c r="K38"/>
  <c r="K37" s="1"/>
  <c r="K36" s="1"/>
  <c r="L13"/>
  <c r="L12" s="1"/>
  <c r="L11" s="1"/>
  <c r="K97"/>
  <c r="K96" s="1"/>
  <c r="K95" s="1"/>
  <c r="K94" s="1"/>
  <c r="L85" i="9" l="1"/>
  <c r="J63"/>
  <c r="J62" s="1"/>
  <c r="L56" i="6"/>
  <c r="L55" s="1"/>
  <c r="L69" i="9"/>
  <c r="L68" s="1"/>
  <c r="J85"/>
  <c r="K85"/>
  <c r="K56" i="6"/>
  <c r="K55" s="1"/>
  <c r="K57" i="9"/>
  <c r="K56" s="1"/>
  <c r="K63"/>
  <c r="K62" s="1"/>
  <c r="I22" i="18"/>
  <c r="I18" s="1"/>
  <c r="I17" s="1"/>
  <c r="I16" s="1"/>
  <c r="I9" s="1"/>
  <c r="K73" i="9"/>
  <c r="K75"/>
  <c r="K74" s="1"/>
  <c r="K51"/>
  <c r="K50" s="1"/>
  <c r="L73"/>
  <c r="L75"/>
  <c r="L74" s="1"/>
  <c r="J73"/>
  <c r="J75"/>
  <c r="J74" s="1"/>
  <c r="I70" i="18"/>
  <c r="J57" i="9"/>
  <c r="J56" s="1"/>
  <c r="L63"/>
  <c r="L62" s="1"/>
  <c r="J69"/>
  <c r="J68" s="1"/>
  <c r="L13"/>
  <c r="L12" s="1"/>
  <c r="K11"/>
  <c r="K10" s="1"/>
  <c r="K13"/>
  <c r="K12" s="1"/>
  <c r="K96"/>
  <c r="K98"/>
  <c r="K97" s="1"/>
  <c r="J11"/>
  <c r="J10" s="1"/>
  <c r="J13"/>
  <c r="J12" s="1"/>
  <c r="J96"/>
  <c r="J98"/>
  <c r="J97" s="1"/>
  <c r="L96"/>
  <c r="L98"/>
  <c r="L97" s="1"/>
  <c r="K87"/>
  <c r="K86" s="1"/>
  <c r="L87"/>
  <c r="L86" s="1"/>
  <c r="J87"/>
  <c r="J86" s="1"/>
  <c r="J49"/>
  <c r="J51"/>
  <c r="J50" s="1"/>
  <c r="L49"/>
  <c r="L51"/>
  <c r="L50" s="1"/>
  <c r="L43"/>
  <c r="L45"/>
  <c r="L44" s="1"/>
  <c r="J43"/>
  <c r="J45"/>
  <c r="J44" s="1"/>
  <c r="L18"/>
  <c r="L20"/>
  <c r="L19" s="1"/>
  <c r="K18"/>
  <c r="K20"/>
  <c r="K19" s="1"/>
  <c r="K47"/>
  <c r="K46" s="1"/>
  <c r="I57" i="18"/>
  <c r="I56" s="1"/>
  <c r="I55" s="1"/>
  <c r="I54" s="1"/>
  <c r="K18"/>
  <c r="K17" s="1"/>
  <c r="K16" s="1"/>
  <c r="K9" s="1"/>
  <c r="J18"/>
  <c r="J17" s="1"/>
  <c r="J16" s="1"/>
  <c r="J9" s="1"/>
  <c r="L71" i="6"/>
  <c r="C31" i="1"/>
  <c r="C9" s="1"/>
  <c r="C18" i="13" s="1"/>
  <c r="J83" i="9"/>
  <c r="J82" s="1"/>
  <c r="D31" i="1"/>
  <c r="D9" s="1"/>
  <c r="D18" i="13" s="1"/>
  <c r="D17" s="1"/>
  <c r="D16" s="1"/>
  <c r="K83" i="9"/>
  <c r="K82" s="1"/>
  <c r="E31" i="1"/>
  <c r="E25" s="1"/>
  <c r="E9" s="1"/>
  <c r="E18" i="13" s="1"/>
  <c r="E17" s="1"/>
  <c r="E16" s="1"/>
  <c r="L83" i="9"/>
  <c r="L82" s="1"/>
  <c r="L59"/>
  <c r="L58" s="1"/>
  <c r="J56" i="6"/>
  <c r="J55" s="1"/>
  <c r="J71"/>
  <c r="K28" i="9"/>
  <c r="K27" s="1"/>
  <c r="K24" s="1"/>
  <c r="K18" i="6"/>
  <c r="K17" s="1"/>
  <c r="K10" s="1"/>
  <c r="J18"/>
  <c r="J17" s="1"/>
  <c r="J10" s="1"/>
  <c r="J28" i="9"/>
  <c r="J27" s="1"/>
  <c r="J24" s="1"/>
  <c r="L28"/>
  <c r="L27" s="1"/>
  <c r="L24" s="1"/>
  <c r="L18" i="6"/>
  <c r="L17" s="1"/>
  <c r="L10" s="1"/>
  <c r="C17" i="13" l="1"/>
  <c r="C16" s="1"/>
  <c r="K79" i="9"/>
  <c r="K81"/>
  <c r="K80" s="1"/>
  <c r="L79"/>
  <c r="L81"/>
  <c r="L80" s="1"/>
  <c r="J79"/>
  <c r="J81"/>
  <c r="J80" s="1"/>
  <c r="L55"/>
  <c r="L57"/>
  <c r="L56" s="1"/>
  <c r="K43"/>
  <c r="K45"/>
  <c r="K44" s="1"/>
  <c r="L17"/>
  <c r="L9" s="1"/>
  <c r="L8" s="1"/>
  <c r="L26"/>
  <c r="L25" s="1"/>
  <c r="J17"/>
  <c r="J9" s="1"/>
  <c r="J26"/>
  <c r="J25" s="1"/>
  <c r="K26"/>
  <c r="K25" s="1"/>
  <c r="J41"/>
  <c r="J8" i="18"/>
  <c r="D21" i="13" s="1"/>
  <c r="D22" s="1"/>
  <c r="I8" i="18"/>
  <c r="C21" i="13" s="1"/>
  <c r="C22" s="1"/>
  <c r="K8" i="18"/>
  <c r="E21" i="13" s="1"/>
  <c r="K17" i="9"/>
  <c r="K9" s="1"/>
  <c r="K8" s="1"/>
  <c r="L9" i="6"/>
  <c r="L8" s="1"/>
  <c r="J9"/>
  <c r="J8" s="1"/>
  <c r="K9"/>
  <c r="K8" s="1"/>
  <c r="D20" i="13" l="1"/>
  <c r="D19" s="1"/>
  <c r="D15" s="1"/>
  <c r="J8" i="9"/>
  <c r="E22" i="13"/>
  <c r="E20"/>
  <c r="E19" s="1"/>
  <c r="E15" s="1"/>
  <c r="C20"/>
  <c r="C19" l="1"/>
  <c r="C15" s="1"/>
  <c r="C7" s="1"/>
</calcChain>
</file>

<file path=xl/sharedStrings.xml><?xml version="1.0" encoding="utf-8"?>
<sst xmlns="http://schemas.openxmlformats.org/spreadsheetml/2006/main" count="1671" uniqueCount="301">
  <si>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</si>
  <si>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</si>
  <si>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</si>
  <si>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</si>
  <si>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</si>
  <si>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</si>
  <si>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</si>
  <si>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</si>
  <si>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</si>
  <si>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</si>
  <si>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</si>
  <si>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</si>
  <si>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</si>
  <si>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</si>
  <si>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</si>
  <si>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</si>
  <si>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</si>
  <si>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</si>
  <si>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</si>
  <si>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</si>
  <si>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</si>
  <si>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</si>
  <si>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</si>
  <si>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</si>
  <si>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</si>
  <si>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</si>
  <si>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</si>
  <si>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</si>
  <si>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</si>
  <si>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</si>
  <si>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</si>
  <si>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</si>
  <si>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</si>
  <si>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</si>
  <si>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</si>
  <si>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</si>
  <si>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</si>
  <si>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</si>
  <si>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</si>
  <si>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</si>
  <si>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</si>
  <si>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</si>
  <si>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</si>
  <si>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</si>
  <si>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</si>
  <si>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</si>
  <si>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</si>
  <si>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</si>
  <si>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</si>
  <si>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</si>
  <si>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</si>
  <si>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</si>
  <si>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</si>
  <si>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</si>
  <si>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</si>
  <si>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</si>
  <si>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</si>
  <si>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</si>
  <si>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</si>
  <si>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</si>
  <si>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</si>
  <si>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</si>
  <si>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</si>
  <si>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</si>
  <si>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</si>
  <si>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</si>
  <si>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</si>
  <si>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</si>
  <si>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</si>
  <si>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</si>
  <si>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</si>
  <si>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</si>
  <si>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</si>
  <si>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</si>
  <si>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</si>
  <si>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</si>
  <si>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</si>
  <si>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</si>
  <si>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</si>
  <si>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</si>
  <si>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</si>
  <si>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</si>
  <si>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</si>
  <si>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</si>
  <si>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</si>
  <si>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</si>
  <si>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</si>
  <si>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</si>
  <si>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</si>
  <si>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</si>
  <si>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</si>
  <si>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</si>
  <si>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</si>
  <si>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</si>
  <si>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</si>
  <si>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</si>
  <si>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</si>
  <si>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</si>
  <si>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</si>
  <si>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</si>
  <si>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</si>
  <si>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</si>
  <si>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</si>
  <si>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</si>
  <si>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</si>
  <si>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</si>
  <si>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</si>
  <si>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</si>
  <si>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</si>
  <si>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</si>
  <si>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</si>
  <si>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</si>
  <si>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</si>
  <si>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</si>
  <si>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</si>
  <si>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</si>
  <si>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</si>
  <si>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</si>
  <si>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</si>
  <si>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</si>
  <si>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</si>
  <si>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</si>
  <si>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</si>
  <si>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</si>
  <si>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</si>
  <si>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</si>
  <si>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</si>
  <si>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</si>
  <si>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</si>
  <si>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</si>
  <si>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</si>
  <si>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</si>
  <si>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</si>
  <si>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</si>
  <si>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</si>
  <si>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</si>
  <si>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</si>
  <si>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</si>
  <si>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</si>
  <si>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</si>
  <si>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</si>
  <si>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</si>
  <si>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</si>
  <si>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</si>
  <si>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</si>
  <si>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</si>
  <si>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</si>
  <si>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</si>
  <si>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</si>
  <si>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</si>
  <si>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</si>
  <si>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</si>
  <si>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</si>
  <si>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</si>
  <si>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</si>
  <si>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</si>
  <si>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</si>
  <si>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</si>
  <si>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</si>
  <si>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</si>
  <si>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</si>
  <si>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</si>
  <si>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</si>
  <si>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</si>
  <si>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</si>
  <si>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</si>
  <si>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</si>
  <si>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</si>
  <si>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</si>
  <si>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</si>
  <si>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</si>
  <si>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</si>
  <si>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</si>
  <si>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</si>
  <si>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 xml:space="preserve">Наименование 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</si>
  <si>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</si>
  <si>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</si>
  <si>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</si>
  <si>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</si>
  <si>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</si>
  <si>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</si>
  <si>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</si>
  <si>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</si>
  <si>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</si>
  <si>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</si>
  <si>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</si>
  <si>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</si>
  <si>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</si>
  <si>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</si>
  <si>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</si>
  <si>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</si>
  <si>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</si>
  <si>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</si>
  <si>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</si>
  <si>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</si>
  <si>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</si>
  <si>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</si>
  <si>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</si>
  <si>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</si>
  <si>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</si>
  <si>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</si>
  <si>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</si>
  <si>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Всего</t>
  </si>
  <si>
    <t>44501</t>
  </si>
  <si>
    <t>500</t>
  </si>
  <si>
    <t>Межбюджетные трансферты</t>
  </si>
  <si>
    <t>540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</si>
  <si>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</si>
  <si>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</si>
  <si>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</si>
  <si>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</si>
  <si>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</si>
  <si>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</si>
  <si>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</si>
  <si>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</si>
  <si>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</si>
  <si>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</si>
  <si>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</si>
  <si>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</si>
  <si>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</si>
  <si>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</si>
  <si>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</si>
  <si>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</si>
  <si>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</si>
  <si>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</si>
  <si>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</si>
  <si>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</si>
  <si>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</si>
  <si>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</si>
  <si>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</si>
  <si>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</si>
  <si>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</si>
  <si>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</si>
  <si>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</si>
  <si>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</si>
  <si>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</si>
  <si>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</si>
  <si>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</si>
  <si>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</si>
  <si>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</si>
  <si>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</si>
  <si>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</si>
  <si>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</si>
  <si>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</si>
  <si>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</si>
  <si>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</si>
  <si>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</si>
  <si>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</si>
  <si>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</si>
  <si>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</si>
  <si>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</si>
  <si>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</si>
  <si>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</si>
  <si>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</si>
  <si>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Приложение 7</t>
  </si>
  <si>
    <t xml:space="preserve">РАСПРЕДЕЛЕНИЕ 
ИНЫХ МЕЖБЮДЖЕТНЫХ ТРАНСФЕРТОВ НА ОСУЩЕСТВЛЕНИЕ ПОЛНОМОЧИЙ ПО ВОПРОСАМ СОСТАВЛЕНИЯ ПРОЕКТА БЮДЖЕТА, УЧЕТА ИСПОЛНЕНИЯ БЮДЖЕТА, ОСУЩЕСТВЛЕНИЯ КОНТРОЛЯ ЗА ЕГО ИСПОЛНЕНИЕМ, СОСТАВЛЕНИЯ ОТЧЕТА ОБ ИСПОЛНЕНИИ БЮДЖЕТА НА 2020 ГОД И НА ПЛАНОВЫЙ ПРЕИОД 2021 И 2022 ГОДОВ 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</si>
  <si>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</si>
  <si>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</si>
  <si>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</si>
  <si>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</si>
  <si>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</si>
  <si>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</si>
  <si>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</si>
  <si>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</si>
  <si>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</si>
  <si>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</si>
  <si>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</si>
  <si>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</si>
  <si>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</si>
  <si>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</si>
  <si>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</si>
  <si>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</si>
  <si>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Администрация Кадошкинского муниципального района</t>
  </si>
  <si>
    <t>Осуществление полномочий по составлению и рассмотрению проекта бюджета поселения, утверждениюи исполнению бюджета поселения, осуществлюнию контроля заего исполнением, составлению и утверждению отчета об исполнении бюджета поселения</t>
  </si>
  <si>
    <t>730</t>
  </si>
  <si>
    <t>Приложение 9</t>
  </si>
  <si>
    <t xml:space="preserve">         Приложение 8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</si>
  <si>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</si>
  <si>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</si>
  <si>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</si>
  <si>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</si>
  <si>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</si>
  <si>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</si>
  <si>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</si>
  <si>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</si>
  <si>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</si>
  <si>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</si>
  <si>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</si>
  <si>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</si>
  <si>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</si>
  <si>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</si>
  <si>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</si>
  <si>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2020 ГОД И НА ПЛАНОВЫЙ ПЕРИОД 2021 И 2022 ГОДОВ</t>
  </si>
  <si>
    <t>Итого источников внутреннего финансирования дефицита бюджета Адашевского сельского поселения Кадошкинского муниципального района Республики Мордовия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</si>
  <si>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2020 ГОД И НА ПЛАНОВЫЙ ПЕРИОД 2021 И 2022 ГОДОВ</t>
  </si>
  <si>
    <t>00020210000000000150</t>
  </si>
  <si>
    <t>Дотации бюджетам бюджетной системы Российской Федерации</t>
  </si>
  <si>
    <t>91020215001100000150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</si>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</sst>
</file>

<file path=xl/styles.xml><?xml version="1.0" encoding="utf-8"?>
<styleSheet xmlns="http://schemas.openxmlformats.org/spreadsheetml/2006/main">
  <numFmts count="6">
    <numFmt numFmtId="164" formatCode="#,##0.0"/>
    <numFmt numFmtId="165" formatCode="_-* #,##0.00_р_._-;\-* #,##0.00_р_._-;_-* \-??_р_._-;_-@_-"/>
    <numFmt numFmtId="166" formatCode="0.0"/>
    <numFmt numFmtId="167" formatCode="_-* #,##0.0_р_._-;\-* #,##0.0_р_._-;_-* &quot;-&quot;??_р_._-;_-@_-"/>
    <numFmt numFmtId="168" formatCode="_-* #,##0.0_р_._-;\-* #,##0.0_р_._-;_-* &quot;-&quot;?_р_._-;_-@_-"/>
    <numFmt numFmtId="169" formatCode="0.0000000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165" fontId="7" fillId="0" borderId="0" applyFill="0" applyBorder="0" applyAlignment="0" applyProtection="0"/>
    <xf numFmtId="0" fontId="1" fillId="0" borderId="0"/>
    <xf numFmtId="0" fontId="1" fillId="0" borderId="0"/>
  </cellStyleXfs>
  <cellXfs count="38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4" applyFont="1" applyBorder="1"/>
    <xf numFmtId="0" fontId="4" fillId="0" borderId="0" xfId="4" applyFont="1" applyBorder="1" applyAlignment="1">
      <alignment horizontal="center"/>
    </xf>
    <xf numFmtId="0" fontId="3" fillId="0" borderId="0" xfId="4" applyFont="1" applyBorder="1" applyAlignment="1">
      <alignment horizontal="center"/>
    </xf>
    <xf numFmtId="4" fontId="3" fillId="0" borderId="0" xfId="4" applyNumberFormat="1" applyFont="1" applyBorder="1"/>
    <xf numFmtId="0" fontId="3" fillId="0" borderId="0" xfId="5" applyFont="1" applyBorder="1" applyAlignment="1"/>
    <xf numFmtId="0" fontId="3" fillId="0" borderId="20" xfId="5" applyFont="1" applyBorder="1" applyAlignment="1"/>
    <xf numFmtId="0" fontId="3" fillId="0" borderId="1" xfId="0" applyFont="1" applyFill="1" applyBorder="1" applyAlignment="1">
      <alignment vertical="top" wrapText="1"/>
    </xf>
    <xf numFmtId="49" fontId="3" fillId="4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3" borderId="1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3" borderId="8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2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4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top" wrapText="1"/>
    </xf>
    <xf numFmtId="49" fontId="4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1" xfId="1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49" fontId="3" fillId="0" borderId="1" xfId="1" applyNumberFormat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49" fontId="4" fillId="0" borderId="7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164" fontId="3" fillId="0" borderId="1" xfId="1" applyNumberFormat="1" applyFont="1" applyFill="1" applyBorder="1" applyAlignment="1"/>
    <xf numFmtId="0" fontId="3" fillId="0" borderId="1" xfId="0" applyFont="1" applyBorder="1"/>
    <xf numFmtId="164" fontId="3" fillId="2" borderId="1" xfId="1" applyNumberFormat="1" applyFont="1" applyFill="1" applyBorder="1" applyAlignment="1"/>
    <xf numFmtId="164" fontId="3" fillId="0" borderId="1" xfId="0" applyNumberFormat="1" applyFont="1" applyFill="1" applyBorder="1"/>
    <xf numFmtId="164" fontId="3" fillId="0" borderId="1" xfId="1" applyNumberFormat="1" applyFont="1" applyBorder="1" applyAlignment="1"/>
    <xf numFmtId="49" fontId="3" fillId="0" borderId="3" xfId="1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 wrapText="1"/>
    </xf>
    <xf numFmtId="49" fontId="4" fillId="0" borderId="8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left" vertical="top" wrapText="1"/>
    </xf>
    <xf numFmtId="49" fontId="3" fillId="0" borderId="6" xfId="1" applyNumberFormat="1" applyFont="1" applyFill="1" applyBorder="1" applyAlignment="1">
      <alignment horizontal="center"/>
    </xf>
    <xf numFmtId="49" fontId="11" fillId="0" borderId="1" xfId="1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/>
    <xf numFmtId="0" fontId="3" fillId="0" borderId="1" xfId="0" applyFont="1" applyFill="1" applyBorder="1"/>
    <xf numFmtId="0" fontId="4" fillId="0" borderId="7" xfId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/>
    <xf numFmtId="164" fontId="4" fillId="0" borderId="1" xfId="0" applyNumberFormat="1" applyFont="1" applyFill="1" applyBorder="1" applyAlignment="1"/>
    <xf numFmtId="164" fontId="3" fillId="0" borderId="1" xfId="0" applyNumberFormat="1" applyFont="1" applyFill="1" applyBorder="1" applyAlignment="1"/>
    <xf numFmtId="164" fontId="3" fillId="0" borderId="1" xfId="1" applyNumberFormat="1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10" fillId="6" borderId="1" xfId="0" applyFont="1" applyFill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0" fontId="10" fillId="6" borderId="0" xfId="0" applyFont="1" applyFill="1" applyAlignment="1">
      <alignment vertical="top" wrapText="1"/>
    </xf>
    <xf numFmtId="49" fontId="3" fillId="6" borderId="1" xfId="0" applyNumberFormat="1" applyFont="1" applyFill="1" applyBorder="1" applyAlignment="1">
      <alignment horizontal="center"/>
    </xf>
    <xf numFmtId="49" fontId="3" fillId="6" borderId="1" xfId="1" applyNumberFormat="1" applyFont="1" applyFill="1" applyBorder="1" applyAlignment="1">
      <alignment horizontal="center"/>
    </xf>
    <xf numFmtId="164" fontId="4" fillId="6" borderId="1" xfId="0" applyNumberFormat="1" applyFont="1" applyFill="1" applyBorder="1"/>
    <xf numFmtId="164" fontId="3" fillId="6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 wrapText="1"/>
    </xf>
    <xf numFmtId="49" fontId="4" fillId="6" borderId="1" xfId="1" applyNumberFormat="1" applyFont="1" applyFill="1" applyBorder="1" applyAlignment="1">
      <alignment horizontal="center"/>
    </xf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49" fontId="4" fillId="0" borderId="9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6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5" applyFont="1" applyBorder="1"/>
    <xf numFmtId="0" fontId="4" fillId="0" borderId="0" xfId="0" applyFont="1" applyAlignment="1">
      <alignment horizontal="right"/>
    </xf>
    <xf numFmtId="0" fontId="13" fillId="0" borderId="0" xfId="5" applyFont="1" applyBorder="1" applyAlignment="1">
      <alignment horizontal="left"/>
    </xf>
    <xf numFmtId="0" fontId="5" fillId="0" borderId="0" xfId="5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5" fillId="0" borderId="3" xfId="0" applyFont="1" applyBorder="1" applyAlignment="1">
      <alignment horizontal="center" vertical="top" wrapText="1"/>
    </xf>
    <xf numFmtId="0" fontId="15" fillId="6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justify"/>
    </xf>
    <xf numFmtId="0" fontId="15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7" fillId="0" borderId="22" xfId="0" applyFont="1" applyFill="1" applyBorder="1" applyAlignment="1">
      <alignment vertical="center" wrapText="1"/>
    </xf>
    <xf numFmtId="0" fontId="17" fillId="6" borderId="22" xfId="0" applyFont="1" applyFill="1" applyBorder="1" applyAlignment="1">
      <alignment vertical="top" wrapText="1"/>
    </xf>
    <xf numFmtId="0" fontId="18" fillId="0" borderId="0" xfId="0" applyFont="1" applyAlignment="1">
      <alignment horizontal="justify"/>
    </xf>
    <xf numFmtId="0" fontId="3" fillId="0" borderId="2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2" xfId="5" applyFont="1" applyBorder="1" applyAlignment="1">
      <alignment horizontal="left" vertical="top" wrapText="1"/>
    </xf>
    <xf numFmtId="0" fontId="3" fillId="0" borderId="2" xfId="5" applyFont="1" applyBorder="1" applyAlignment="1">
      <alignment horizontal="center" vertical="center"/>
    </xf>
    <xf numFmtId="49" fontId="3" fillId="0" borderId="11" xfId="5" applyNumberFormat="1" applyFont="1" applyBorder="1" applyAlignment="1">
      <alignment horizontal="center" vertical="center"/>
    </xf>
    <xf numFmtId="49" fontId="3" fillId="0" borderId="4" xfId="5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4" fillId="0" borderId="0" xfId="0" applyFont="1" applyAlignment="1">
      <alignment vertical="center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3" borderId="0" xfId="0" applyFont="1" applyFill="1" applyAlignment="1">
      <alignment vertical="center" wrapText="1"/>
    </xf>
    <xf numFmtId="0" fontId="2" fillId="3" borderId="0" xfId="0" applyFont="1" applyFill="1"/>
    <xf numFmtId="0" fontId="4" fillId="0" borderId="0" xfId="0" applyFont="1" applyBorder="1" applyAlignment="1">
      <alignment vertical="center" wrapText="1"/>
    </xf>
    <xf numFmtId="166" fontId="4" fillId="0" borderId="0" xfId="0" applyNumberFormat="1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wrapText="1"/>
    </xf>
    <xf numFmtId="1" fontId="3" fillId="6" borderId="1" xfId="1" applyNumberFormat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1" xfId="1" applyNumberFormat="1" applyFont="1" applyBorder="1" applyAlignment="1">
      <alignment horizontal="center"/>
    </xf>
    <xf numFmtId="2" fontId="4" fillId="0" borderId="1" xfId="1" applyNumberFormat="1" applyFont="1" applyBorder="1" applyAlignment="1"/>
    <xf numFmtId="166" fontId="4" fillId="0" borderId="0" xfId="0" applyNumberFormat="1" applyFont="1" applyBorder="1"/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wrapText="1"/>
    </xf>
    <xf numFmtId="169" fontId="3" fillId="0" borderId="0" xfId="0" applyNumberFormat="1" applyFont="1"/>
    <xf numFmtId="166" fontId="3" fillId="0" borderId="0" xfId="0" applyNumberFormat="1" applyFont="1"/>
    <xf numFmtId="166" fontId="4" fillId="0" borderId="0" xfId="0" applyNumberFormat="1" applyFont="1" applyFill="1" applyBorder="1" applyAlignment="1"/>
    <xf numFmtId="0" fontId="4" fillId="3" borderId="0" xfId="0" applyFont="1" applyFill="1" applyAlignment="1">
      <alignment vertical="top" wrapText="1"/>
    </xf>
    <xf numFmtId="166" fontId="3" fillId="0" borderId="0" xfId="0" applyNumberFormat="1" applyFont="1" applyFill="1" applyBorder="1" applyAlignment="1"/>
    <xf numFmtId="166" fontId="3" fillId="0" borderId="0" xfId="0" applyNumberFormat="1" applyFont="1" applyBorder="1"/>
    <xf numFmtId="0" fontId="4" fillId="0" borderId="0" xfId="0" applyFont="1" applyBorder="1" applyAlignment="1">
      <alignment horizontal="left"/>
    </xf>
    <xf numFmtId="0" fontId="10" fillId="7" borderId="1" xfId="0" applyFont="1" applyFill="1" applyBorder="1" applyAlignment="1">
      <alignment vertical="top" wrapText="1"/>
    </xf>
    <xf numFmtId="0" fontId="10" fillId="7" borderId="9" xfId="0" applyFont="1" applyFill="1" applyBorder="1" applyAlignment="1">
      <alignment vertical="top" wrapText="1"/>
    </xf>
    <xf numFmtId="166" fontId="3" fillId="0" borderId="0" xfId="1" applyNumberFormat="1" applyFont="1" applyFill="1" applyBorder="1" applyAlignment="1">
      <alignment horizontal="right"/>
    </xf>
    <xf numFmtId="166" fontId="3" fillId="0" borderId="0" xfId="0" applyNumberFormat="1" applyFont="1" applyFill="1" applyBorder="1" applyAlignment="1">
      <alignment horizontal="right"/>
    </xf>
    <xf numFmtId="166" fontId="4" fillId="0" borderId="0" xfId="1" applyNumberFormat="1" applyFont="1" applyFill="1" applyBorder="1" applyAlignment="1">
      <alignment horizontal="right"/>
    </xf>
    <xf numFmtId="164" fontId="3" fillId="4" borderId="1" xfId="1" applyNumberFormat="1" applyFont="1" applyFill="1" applyBorder="1" applyAlignment="1">
      <alignment horizontal="right"/>
    </xf>
    <xf numFmtId="166" fontId="3" fillId="4" borderId="0" xfId="1" applyNumberFormat="1" applyFont="1" applyFill="1" applyBorder="1" applyAlignment="1">
      <alignment horizontal="right"/>
    </xf>
    <xf numFmtId="0" fontId="3" fillId="4" borderId="1" xfId="0" applyFont="1" applyFill="1" applyBorder="1"/>
    <xf numFmtId="164" fontId="3" fillId="4" borderId="1" xfId="0" applyNumberFormat="1" applyFont="1" applyFill="1" applyBorder="1"/>
    <xf numFmtId="166" fontId="3" fillId="4" borderId="0" xfId="0" applyNumberFormat="1" applyFont="1" applyFill="1" applyBorder="1"/>
    <xf numFmtId="0" fontId="3" fillId="6" borderId="1" xfId="0" applyFont="1" applyFill="1" applyBorder="1" applyAlignment="1">
      <alignment horizontal="center" vertical="top" wrapText="1"/>
    </xf>
    <xf numFmtId="0" fontId="3" fillId="6" borderId="7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2" fillId="0" borderId="1" xfId="0" applyFont="1" applyBorder="1"/>
    <xf numFmtId="0" fontId="4" fillId="0" borderId="31" xfId="2" applyFont="1" applyFill="1" applyBorder="1" applyAlignment="1">
      <alignment vertical="top" wrapText="1"/>
    </xf>
    <xf numFmtId="49" fontId="4" fillId="0" borderId="16" xfId="0" applyNumberFormat="1" applyFont="1" applyFill="1" applyBorder="1" applyAlignment="1">
      <alignment horizontal="center"/>
    </xf>
    <xf numFmtId="49" fontId="4" fillId="6" borderId="1" xfId="0" applyNumberFormat="1" applyFont="1" applyFill="1" applyBorder="1" applyAlignment="1">
      <alignment horizontal="center"/>
    </xf>
    <xf numFmtId="49" fontId="4" fillId="0" borderId="18" xfId="0" applyNumberFormat="1" applyFont="1" applyFill="1" applyBorder="1" applyAlignment="1">
      <alignment horizontal="center"/>
    </xf>
    <xf numFmtId="164" fontId="4" fillId="0" borderId="9" xfId="0" applyNumberFormat="1" applyFont="1" applyFill="1" applyBorder="1"/>
    <xf numFmtId="0" fontId="19" fillId="0" borderId="0" xfId="0" applyFont="1" applyFill="1" applyBorder="1"/>
    <xf numFmtId="0" fontId="19" fillId="0" borderId="0" xfId="0" applyFont="1" applyFill="1"/>
    <xf numFmtId="49" fontId="3" fillId="0" borderId="15" xfId="1" applyNumberFormat="1" applyFont="1" applyFill="1" applyBorder="1" applyAlignment="1">
      <alignment horizontal="center"/>
    </xf>
    <xf numFmtId="0" fontId="3" fillId="6" borderId="1" xfId="2" applyFont="1" applyFill="1" applyBorder="1" applyAlignment="1">
      <alignment vertical="top" wrapText="1"/>
    </xf>
    <xf numFmtId="0" fontId="3" fillId="0" borderId="1" xfId="2" applyFont="1" applyBorder="1" applyAlignment="1">
      <alignment vertical="top" wrapText="1"/>
    </xf>
    <xf numFmtId="49" fontId="3" fillId="0" borderId="32" xfId="1" applyNumberFormat="1" applyFont="1" applyFill="1" applyBorder="1" applyAlignment="1">
      <alignment horizontal="center"/>
    </xf>
    <xf numFmtId="49" fontId="3" fillId="0" borderId="33" xfId="1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49" fontId="3" fillId="3" borderId="7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164" fontId="3" fillId="3" borderId="1" xfId="0" applyNumberFormat="1" applyFont="1" applyFill="1" applyBorder="1"/>
    <xf numFmtId="164" fontId="3" fillId="3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6" borderId="12" xfId="0" applyFont="1" applyFill="1" applyBorder="1" applyAlignment="1">
      <alignment horizontal="center" wrapText="1"/>
    </xf>
    <xf numFmtId="49" fontId="3" fillId="6" borderId="1" xfId="2" applyNumberFormat="1" applyFont="1" applyFill="1" applyBorder="1" applyAlignment="1" applyProtection="1">
      <alignment horizontal="center"/>
    </xf>
    <xf numFmtId="49" fontId="3" fillId="6" borderId="7" xfId="0" applyNumberFormat="1" applyFont="1" applyFill="1" applyBorder="1" applyAlignment="1">
      <alignment horizontal="center"/>
    </xf>
    <xf numFmtId="49" fontId="3" fillId="6" borderId="12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3" borderId="7" xfId="0" applyFont="1" applyFill="1" applyBorder="1" applyAlignment="1">
      <alignment horizontal="center"/>
    </xf>
    <xf numFmtId="49" fontId="3" fillId="3" borderId="12" xfId="2" applyNumberFormat="1" applyFont="1" applyFill="1" applyBorder="1" applyAlignment="1" applyProtection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applyFont="1" applyAlignment="1">
      <alignment vertical="top"/>
    </xf>
    <xf numFmtId="2" fontId="2" fillId="0" borderId="0" xfId="0" applyNumberFormat="1" applyFont="1"/>
    <xf numFmtId="0" fontId="3" fillId="0" borderId="0" xfId="0" applyFont="1" applyBorder="1" applyAlignment="1">
      <alignment vertical="top" wrapText="1"/>
    </xf>
    <xf numFmtId="168" fontId="4" fillId="0" borderId="1" xfId="0" applyNumberFormat="1" applyFont="1" applyFill="1" applyBorder="1" applyAlignment="1">
      <alignment horizontal="right"/>
    </xf>
    <xf numFmtId="168" fontId="4" fillId="0" borderId="0" xfId="0" applyNumberFormat="1" applyFont="1" applyFill="1" applyBorder="1" applyAlignment="1">
      <alignment horizontal="left" vertical="top"/>
    </xf>
    <xf numFmtId="0" fontId="4" fillId="0" borderId="0" xfId="0" applyFont="1" applyBorder="1" applyAlignment="1">
      <alignment horizontal="center"/>
    </xf>
    <xf numFmtId="167" fontId="3" fillId="0" borderId="1" xfId="3" applyNumberFormat="1" applyFont="1" applyFill="1" applyBorder="1" applyAlignment="1">
      <alignment horizontal="right" vertical="center" wrapText="1"/>
    </xf>
    <xf numFmtId="167" fontId="3" fillId="0" borderId="0" xfId="3" applyNumberFormat="1" applyFont="1" applyFill="1" applyBorder="1" applyAlignment="1">
      <alignment horizontal="center" vertical="center" wrapText="1"/>
    </xf>
    <xf numFmtId="167" fontId="4" fillId="0" borderId="0" xfId="0" applyNumberFormat="1" applyFont="1" applyBorder="1"/>
    <xf numFmtId="0" fontId="4" fillId="0" borderId="0" xfId="0" applyFont="1" applyFill="1" applyBorder="1"/>
    <xf numFmtId="0" fontId="3" fillId="0" borderId="2" xfId="5" applyFont="1" applyBorder="1" applyAlignment="1">
      <alignment horizontal="center" vertical="justify"/>
    </xf>
    <xf numFmtId="166" fontId="4" fillId="0" borderId="1" xfId="5" applyNumberFormat="1" applyFont="1" applyBorder="1" applyAlignment="1">
      <alignment horizontal="center"/>
    </xf>
    <xf numFmtId="49" fontId="3" fillId="0" borderId="3" xfId="5" applyNumberFormat="1" applyFont="1" applyBorder="1" applyAlignment="1">
      <alignment horizontal="center" vertical="center"/>
    </xf>
    <xf numFmtId="49" fontId="3" fillId="0" borderId="19" xfId="5" applyNumberFormat="1" applyFont="1" applyBorder="1" applyAlignment="1">
      <alignment horizontal="center" vertical="center"/>
    </xf>
    <xf numFmtId="166" fontId="4" fillId="0" borderId="8" xfId="5" applyNumberFormat="1" applyFont="1" applyBorder="1" applyAlignment="1">
      <alignment horizontal="center"/>
    </xf>
    <xf numFmtId="49" fontId="4" fillId="0" borderId="3" xfId="5" applyNumberFormat="1" applyFont="1" applyBorder="1" applyAlignment="1">
      <alignment horizontal="center" vertical="center"/>
    </xf>
    <xf numFmtId="0" fontId="4" fillId="0" borderId="6" xfId="5" applyFont="1" applyBorder="1" applyAlignment="1">
      <alignment horizontal="left" vertical="top" wrapText="1"/>
    </xf>
    <xf numFmtId="166" fontId="4" fillId="0" borderId="7" xfId="5" applyNumberFormat="1" applyFont="1" applyBorder="1" applyAlignment="1">
      <alignment horizontal="center"/>
    </xf>
    <xf numFmtId="0" fontId="4" fillId="0" borderId="0" xfId="5" applyFont="1" applyBorder="1"/>
    <xf numFmtId="0" fontId="3" fillId="0" borderId="19" xfId="5" applyFont="1" applyBorder="1" applyAlignment="1">
      <alignment horizontal="left" vertical="top" wrapText="1"/>
    </xf>
    <xf numFmtId="166" fontId="3" fillId="0" borderId="7" xfId="5" applyNumberFormat="1" applyFont="1" applyBorder="1" applyAlignment="1">
      <alignment horizontal="center"/>
    </xf>
    <xf numFmtId="166" fontId="3" fillId="0" borderId="1" xfId="5" applyNumberFormat="1" applyFont="1" applyBorder="1" applyAlignment="1">
      <alignment horizontal="center"/>
    </xf>
    <xf numFmtId="0" fontId="4" fillId="0" borderId="19" xfId="5" applyFont="1" applyBorder="1" applyAlignment="1">
      <alignment horizontal="left" vertical="top" wrapText="1"/>
    </xf>
    <xf numFmtId="49" fontId="3" fillId="0" borderId="4" xfId="5" applyNumberFormat="1" applyFont="1" applyBorder="1" applyAlignment="1">
      <alignment horizontal="center" vertical="center"/>
    </xf>
    <xf numFmtId="0" fontId="3" fillId="0" borderId="13" xfId="5" applyFont="1" applyBorder="1" applyAlignment="1">
      <alignment horizontal="left" vertical="top" wrapText="1"/>
    </xf>
    <xf numFmtId="49" fontId="3" fillId="0" borderId="1" xfId="5" applyNumberFormat="1" applyFont="1" applyBorder="1" applyAlignment="1">
      <alignment horizontal="center" vertical="center"/>
    </xf>
    <xf numFmtId="0" fontId="3" fillId="0" borderId="7" xfId="5" applyFont="1" applyBorder="1" applyAlignment="1">
      <alignment horizontal="left" vertical="top" wrapText="1"/>
    </xf>
    <xf numFmtId="166" fontId="3" fillId="0" borderId="0" xfId="5" applyNumberFormat="1" applyFont="1" applyBorder="1"/>
    <xf numFmtId="49" fontId="3" fillId="0" borderId="2" xfId="5" applyNumberFormat="1" applyFont="1" applyBorder="1" applyAlignment="1">
      <alignment horizontal="center" vertical="center"/>
    </xf>
    <xf numFmtId="49" fontId="4" fillId="0" borderId="2" xfId="5" applyNumberFormat="1" applyFont="1" applyBorder="1" applyAlignment="1">
      <alignment horizontal="center" vertical="justify"/>
    </xf>
    <xf numFmtId="164" fontId="3" fillId="0" borderId="7" xfId="5" applyNumberFormat="1" applyFont="1" applyBorder="1" applyAlignment="1">
      <alignment horizontal="center"/>
    </xf>
    <xf numFmtId="49" fontId="3" fillId="0" borderId="19" xfId="5" applyNumberFormat="1" applyFont="1" applyFill="1" applyBorder="1" applyAlignment="1">
      <alignment horizontal="left" vertical="top" wrapText="1"/>
    </xf>
    <xf numFmtId="49" fontId="3" fillId="0" borderId="3" xfId="5" applyNumberFormat="1" applyFont="1" applyFill="1" applyBorder="1" applyAlignment="1">
      <alignment horizontal="left" vertical="top" wrapText="1"/>
    </xf>
    <xf numFmtId="49" fontId="4" fillId="0" borderId="1" xfId="5" applyNumberFormat="1" applyFont="1" applyFill="1" applyBorder="1" applyAlignment="1">
      <alignment horizontal="left" vertical="top" wrapText="1"/>
    </xf>
    <xf numFmtId="49" fontId="3" fillId="0" borderId="18" xfId="5" applyNumberFormat="1" applyFont="1" applyBorder="1" applyAlignment="1">
      <alignment horizontal="left" vertical="top" wrapText="1"/>
    </xf>
    <xf numFmtId="0" fontId="3" fillId="0" borderId="8" xfId="5" applyFont="1" applyBorder="1" applyAlignment="1">
      <alignment horizontal="left" vertical="top" wrapText="1"/>
    </xf>
    <xf numFmtId="0" fontId="5" fillId="0" borderId="0" xfId="5" applyFont="1" applyBorder="1" applyAlignment="1">
      <alignment horizontal="left" vertical="top" wrapText="1"/>
    </xf>
    <xf numFmtId="0" fontId="3" fillId="0" borderId="0" xfId="5" applyFont="1" applyBorder="1" applyAlignment="1">
      <alignment horizontal="left" vertical="top" wrapText="1"/>
    </xf>
    <xf numFmtId="49" fontId="4" fillId="0" borderId="18" xfId="5" applyNumberFormat="1" applyFont="1" applyBorder="1" applyAlignment="1">
      <alignment horizontal="left" vertical="top" wrapText="1"/>
    </xf>
    <xf numFmtId="0" fontId="3" fillId="0" borderId="34" xfId="5" applyFont="1" applyBorder="1" applyAlignment="1">
      <alignment horizontal="center" vertical="justify"/>
    </xf>
    <xf numFmtId="166" fontId="4" fillId="0" borderId="6" xfId="5" applyNumberFormat="1" applyFont="1" applyBorder="1" applyAlignment="1">
      <alignment horizontal="center"/>
    </xf>
    <xf numFmtId="0" fontId="3" fillId="0" borderId="1" xfId="5" applyFont="1" applyBorder="1" applyAlignment="1">
      <alignment horizontal="center" vertical="top" wrapText="1"/>
    </xf>
    <xf numFmtId="49" fontId="3" fillId="0" borderId="1" xfId="5" applyNumberFormat="1" applyFont="1" applyBorder="1" applyAlignment="1">
      <alignment horizontal="center" vertical="center" wrapText="1"/>
    </xf>
    <xf numFmtId="1" fontId="3" fillId="0" borderId="1" xfId="5" applyNumberFormat="1" applyFont="1" applyBorder="1" applyAlignment="1">
      <alignment horizontal="center" vertical="center"/>
    </xf>
    <xf numFmtId="0" fontId="3" fillId="6" borderId="0" xfId="5" applyFont="1" applyFill="1" applyBorder="1" applyAlignment="1">
      <alignment horizontal="right"/>
    </xf>
    <xf numFmtId="166" fontId="3" fillId="0" borderId="19" xfId="5" applyNumberFormat="1" applyFont="1" applyBorder="1" applyAlignment="1">
      <alignment horizontal="center"/>
    </xf>
    <xf numFmtId="2" fontId="3" fillId="0" borderId="19" xfId="5" applyNumberFormat="1" applyFont="1" applyBorder="1" applyAlignment="1">
      <alignment horizontal="center"/>
    </xf>
    <xf numFmtId="0" fontId="3" fillId="0" borderId="1" xfId="5" applyFont="1" applyBorder="1" applyAlignment="1">
      <alignment horizontal="center"/>
    </xf>
    <xf numFmtId="0" fontId="5" fillId="0" borderId="0" xfId="4" applyFont="1" applyBorder="1" applyAlignment="1">
      <alignment horizontal="center"/>
    </xf>
    <xf numFmtId="0" fontId="3" fillId="0" borderId="0" xfId="0" applyFont="1" applyAlignment="1"/>
    <xf numFmtId="0" fontId="3" fillId="0" borderId="0" xfId="4" applyFont="1" applyBorder="1" applyAlignment="1">
      <alignment horizontal="right"/>
    </xf>
    <xf numFmtId="164" fontId="4" fillId="0" borderId="1" xfId="4" applyNumberFormat="1" applyFont="1" applyBorder="1" applyAlignment="1">
      <alignment horizontal="right"/>
    </xf>
    <xf numFmtId="0" fontId="3" fillId="0" borderId="1" xfId="4" applyFont="1" applyBorder="1"/>
    <xf numFmtId="0" fontId="4" fillId="0" borderId="3" xfId="4" applyFont="1" applyBorder="1" applyAlignment="1">
      <alignment horizontal="center" vertical="top"/>
    </xf>
    <xf numFmtId="0" fontId="4" fillId="0" borderId="19" xfId="4" applyFont="1" applyBorder="1" applyAlignment="1">
      <alignment wrapText="1"/>
    </xf>
    <xf numFmtId="0" fontId="3" fillId="0" borderId="3" xfId="4" applyFont="1" applyBorder="1" applyAlignment="1">
      <alignment horizontal="center" vertical="top"/>
    </xf>
    <xf numFmtId="0" fontId="3" fillId="0" borderId="19" xfId="4" applyFont="1" applyBorder="1" applyAlignment="1">
      <alignment vertical="top" wrapText="1"/>
    </xf>
    <xf numFmtId="164" fontId="3" fillId="5" borderId="1" xfId="4" applyNumberFormat="1" applyFont="1" applyFill="1" applyBorder="1" applyAlignment="1">
      <alignment horizontal="right"/>
    </xf>
    <xf numFmtId="164" fontId="3" fillId="0" borderId="1" xfId="4" applyNumberFormat="1" applyFont="1" applyBorder="1" applyAlignment="1">
      <alignment horizontal="right"/>
    </xf>
    <xf numFmtId="166" fontId="4" fillId="0" borderId="1" xfId="5" applyNumberFormat="1" applyFont="1" applyBorder="1" applyAlignment="1">
      <alignment horizontal="right"/>
    </xf>
    <xf numFmtId="0" fontId="3" fillId="0" borderId="19" xfId="4" applyFont="1" applyBorder="1" applyAlignment="1">
      <alignment wrapText="1"/>
    </xf>
    <xf numFmtId="0" fontId="4" fillId="0" borderId="19" xfId="4" applyFont="1" applyBorder="1" applyAlignment="1">
      <alignment vertical="top" wrapText="1"/>
    </xf>
    <xf numFmtId="166" fontId="3" fillId="0" borderId="1" xfId="4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4" applyFont="1" applyBorder="1" applyAlignment="1">
      <alignment horizontal="center"/>
    </xf>
    <xf numFmtId="0" fontId="4" fillId="0" borderId="3" xfId="4" applyFont="1" applyBorder="1" applyAlignment="1">
      <alignment horizontal="center" vertical="top" wrapText="1"/>
    </xf>
    <xf numFmtId="0" fontId="3" fillId="0" borderId="11" xfId="4" applyFont="1" applyBorder="1" applyAlignment="1">
      <alignment horizontal="center" vertical="top"/>
    </xf>
    <xf numFmtId="0" fontId="3" fillId="0" borderId="6" xfId="4" applyFont="1" applyBorder="1" applyAlignment="1">
      <alignment horizontal="center"/>
    </xf>
    <xf numFmtId="3" fontId="3" fillId="0" borderId="1" xfId="4" applyNumberFormat="1" applyFont="1" applyBorder="1" applyAlignment="1">
      <alignment horizontal="center"/>
    </xf>
    <xf numFmtId="0" fontId="3" fillId="6" borderId="1" xfId="4" applyFont="1" applyFill="1" applyBorder="1" applyAlignment="1">
      <alignment horizontal="center"/>
    </xf>
    <xf numFmtId="0" fontId="3" fillId="6" borderId="1" xfId="5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4" borderId="8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164" fontId="2" fillId="0" borderId="0" xfId="0" applyNumberFormat="1" applyFont="1" applyBorder="1"/>
    <xf numFmtId="49" fontId="3" fillId="0" borderId="2" xfId="0" applyNumberFormat="1" applyFont="1" applyBorder="1" applyAlignment="1">
      <alignment horizontal="left" vertical="top"/>
    </xf>
    <xf numFmtId="0" fontId="4" fillId="6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6" borderId="0" xfId="0" applyFont="1" applyFill="1" applyAlignment="1">
      <alignment horizontal="center" wrapText="1"/>
    </xf>
    <xf numFmtId="0" fontId="14" fillId="0" borderId="3" xfId="0" applyFont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top" wrapText="1"/>
    </xf>
    <xf numFmtId="0" fontId="3" fillId="6" borderId="0" xfId="0" applyFont="1" applyFill="1" applyAlignment="1">
      <alignment horizontal="right"/>
    </xf>
    <xf numFmtId="0" fontId="3" fillId="0" borderId="17" xfId="0" applyFont="1" applyBorder="1" applyAlignment="1">
      <alignment horizontal="right"/>
    </xf>
    <xf numFmtId="0" fontId="3" fillId="6" borderId="0" xfId="0" applyFont="1" applyFill="1" applyBorder="1" applyAlignment="1">
      <alignment horizontal="right"/>
    </xf>
    <xf numFmtId="0" fontId="4" fillId="6" borderId="17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9" xfId="1" applyNumberFormat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8" fillId="6" borderId="0" xfId="0" applyFont="1" applyFill="1" applyAlignment="1">
      <alignment horizontal="right"/>
    </xf>
    <xf numFmtId="0" fontId="4" fillId="0" borderId="0" xfId="0" applyFont="1" applyAlignment="1">
      <alignment horizontal="center" vertical="top" wrapText="1"/>
    </xf>
    <xf numFmtId="0" fontId="4" fillId="6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6" borderId="0" xfId="5" applyFont="1" applyFill="1" applyBorder="1" applyAlignment="1">
      <alignment horizontal="center" vertical="center" wrapText="1"/>
    </xf>
    <xf numFmtId="0" fontId="4" fillId="0" borderId="0" xfId="4" applyFont="1" applyBorder="1" applyAlignment="1">
      <alignment horizontal="right"/>
    </xf>
    <xf numFmtId="0" fontId="3" fillId="6" borderId="0" xfId="4" applyFont="1" applyFill="1" applyBorder="1" applyAlignment="1">
      <alignment horizontal="right"/>
    </xf>
    <xf numFmtId="0" fontId="4" fillId="6" borderId="0" xfId="4" applyFont="1" applyFill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/>
    </xf>
    <xf numFmtId="0" fontId="3" fillId="0" borderId="7" xfId="4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5"/>
    <cellStyle name="Обычный_З_16_Приложение 17 - Программа гос заимствований" xfId="4"/>
    <cellStyle name="Финансовый" xfId="3" builtinId="3"/>
  </cellStyles>
  <dxfs count="78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1040;&#1076;&#1084;&#1080;&#1085;&#1080;&#1089;&#1090;&#1088;&#1072;&#1090;&#1086;&#1088;/&#1056;&#1072;&#1073;&#1086;&#1095;&#1080;&#1081;%20&#1089;&#1090;&#1086;&#1083;/&#1055;&#1059;&#1041;&#1051;%20&#1057;&#1051;&#1059;&#1064;%202013/&#1055;&#1056;&#1048;&#1051;&#1054;&#1046;&#1045;&#1053;&#1048;&#1071;%20&#1050;%20&#1041;&#1070;&#1044;&#1046;&#1045;&#1058;&#1059;%202013-2015%20&#1075;&#107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Дотация 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49"/>
  <sheetViews>
    <sheetView view="pageBreakPreview" zoomScaleNormal="100" zoomScaleSheetLayoutView="100" workbookViewId="0">
      <selection activeCell="B9" sqref="B9:C9"/>
    </sheetView>
  </sheetViews>
  <sheetFormatPr defaultColWidth="9.28515625" defaultRowHeight="15.75"/>
  <cols>
    <col min="1" max="1" width="17" style="2" customWidth="1"/>
    <col min="2" max="2" width="28.5703125" style="44" customWidth="1"/>
    <col min="3" max="3" width="81.7109375" style="2" customWidth="1"/>
    <col min="4" max="16384" width="9.28515625" style="108"/>
  </cols>
  <sheetData>
    <row r="1" spans="1:5">
      <c r="A1" s="11"/>
      <c r="B1" s="11"/>
      <c r="C1" s="114" t="s">
        <v>213</v>
      </c>
    </row>
    <row r="2" spans="1:5">
      <c r="A2" s="11"/>
      <c r="B2" s="11"/>
      <c r="C2" s="114"/>
    </row>
    <row r="3" spans="1:5" ht="57" customHeight="1">
      <c r="A3" s="326" t="s">
        <v>277</v>
      </c>
      <c r="B3" s="326"/>
      <c r="C3" s="326"/>
    </row>
    <row r="4" spans="1:5" ht="20.45" customHeight="1" thickBot="1">
      <c r="A4" s="11"/>
      <c r="B4" s="11"/>
      <c r="C4" s="114"/>
    </row>
    <row r="5" spans="1:5" ht="16.5" thickBot="1">
      <c r="A5" s="327" t="s">
        <v>13</v>
      </c>
      <c r="B5" s="327"/>
      <c r="C5" s="328" t="s">
        <v>246</v>
      </c>
      <c r="E5" s="44"/>
    </row>
    <row r="6" spans="1:5" ht="47.25">
      <c r="A6" s="115" t="s">
        <v>14</v>
      </c>
      <c r="B6" s="116" t="s">
        <v>247</v>
      </c>
      <c r="C6" s="328"/>
      <c r="E6" s="2"/>
    </row>
    <row r="7" spans="1:5" ht="19.149999999999999" customHeight="1">
      <c r="A7" s="105">
        <v>1</v>
      </c>
      <c r="B7" s="106">
        <v>2</v>
      </c>
      <c r="C7" s="107">
        <v>3</v>
      </c>
    </row>
    <row r="8" spans="1:5" ht="15" customHeight="1">
      <c r="A8" s="117"/>
      <c r="B8" s="118"/>
      <c r="C8" s="119"/>
    </row>
    <row r="9" spans="1:5" ht="42" customHeight="1">
      <c r="A9" s="120">
        <v>910</v>
      </c>
      <c r="B9" s="329" t="s">
        <v>279</v>
      </c>
      <c r="C9" s="329"/>
    </row>
    <row r="10" spans="1:5" s="124" customFormat="1" ht="12.75" customHeight="1">
      <c r="A10" s="121"/>
      <c r="B10" s="122"/>
      <c r="C10" s="123"/>
    </row>
    <row r="11" spans="1:5" s="124" customFormat="1" ht="75.599999999999994" customHeight="1">
      <c r="A11" s="125">
        <v>910</v>
      </c>
      <c r="B11" s="116" t="s">
        <v>32</v>
      </c>
      <c r="C11" s="126" t="s">
        <v>33</v>
      </c>
    </row>
    <row r="12" spans="1:5" s="124" customFormat="1" ht="63">
      <c r="A12" s="125">
        <v>910</v>
      </c>
      <c r="B12" s="116" t="s">
        <v>62</v>
      </c>
      <c r="C12" s="126" t="s">
        <v>214</v>
      </c>
    </row>
    <row r="13" spans="1:5" s="124" customFormat="1" ht="41.45" customHeight="1">
      <c r="A13" s="125">
        <v>910</v>
      </c>
      <c r="B13" s="116" t="s">
        <v>34</v>
      </c>
      <c r="C13" s="126" t="s">
        <v>215</v>
      </c>
    </row>
    <row r="14" spans="1:5" s="124" customFormat="1" ht="73.900000000000006" customHeight="1">
      <c r="A14" s="125">
        <v>910</v>
      </c>
      <c r="B14" s="116" t="s">
        <v>15</v>
      </c>
      <c r="C14" s="126" t="s">
        <v>216</v>
      </c>
    </row>
    <row r="15" spans="1:5" s="124" customFormat="1" ht="91.9" customHeight="1">
      <c r="A15" s="125">
        <v>910</v>
      </c>
      <c r="B15" s="116" t="s">
        <v>35</v>
      </c>
      <c r="C15" s="126" t="s">
        <v>47</v>
      </c>
    </row>
    <row r="16" spans="1:5" s="124" customFormat="1" ht="48.6" customHeight="1">
      <c r="A16" s="125">
        <v>910</v>
      </c>
      <c r="B16" s="116" t="s">
        <v>40</v>
      </c>
      <c r="C16" s="126" t="s">
        <v>217</v>
      </c>
    </row>
    <row r="17" spans="1:3" s="124" customFormat="1" ht="27.6" customHeight="1">
      <c r="A17" s="125">
        <v>910</v>
      </c>
      <c r="B17" s="116" t="s">
        <v>41</v>
      </c>
      <c r="C17" s="126" t="s">
        <v>48</v>
      </c>
    </row>
    <row r="18" spans="1:3" s="124" customFormat="1" ht="93" customHeight="1">
      <c r="A18" s="125">
        <v>910</v>
      </c>
      <c r="B18" s="116" t="s">
        <v>42</v>
      </c>
      <c r="C18" s="126" t="s">
        <v>49</v>
      </c>
    </row>
    <row r="19" spans="1:3" s="124" customFormat="1" ht="94.5" customHeight="1">
      <c r="A19" s="125">
        <v>910</v>
      </c>
      <c r="B19" s="116" t="s">
        <v>43</v>
      </c>
      <c r="C19" s="126" t="s">
        <v>218</v>
      </c>
    </row>
    <row r="20" spans="1:3" s="124" customFormat="1" ht="90.6" customHeight="1">
      <c r="A20" s="125">
        <v>910</v>
      </c>
      <c r="B20" s="116" t="s">
        <v>44</v>
      </c>
      <c r="C20" s="126" t="s">
        <v>50</v>
      </c>
    </row>
    <row r="21" spans="1:3" s="124" customFormat="1" ht="36.6" customHeight="1">
      <c r="A21" s="125">
        <v>910</v>
      </c>
      <c r="B21" s="116" t="s">
        <v>45</v>
      </c>
      <c r="C21" s="126" t="s">
        <v>51</v>
      </c>
    </row>
    <row r="22" spans="1:3" s="124" customFormat="1" ht="61.15" customHeight="1">
      <c r="A22" s="125">
        <v>910</v>
      </c>
      <c r="B22" s="116" t="s">
        <v>61</v>
      </c>
      <c r="C22" s="127" t="s">
        <v>141</v>
      </c>
    </row>
    <row r="23" spans="1:3" s="124" customFormat="1" ht="22.9" customHeight="1">
      <c r="A23" s="125">
        <v>910</v>
      </c>
      <c r="B23" s="116" t="s">
        <v>16</v>
      </c>
      <c r="C23" s="126" t="s">
        <v>219</v>
      </c>
    </row>
    <row r="24" spans="1:3" s="124" customFormat="1" ht="27.6" customHeight="1">
      <c r="A24" s="125">
        <v>910</v>
      </c>
      <c r="B24" s="116" t="s">
        <v>17</v>
      </c>
      <c r="C24" s="126" t="s">
        <v>52</v>
      </c>
    </row>
    <row r="25" spans="1:3" s="124" customFormat="1" ht="58.9" customHeight="1">
      <c r="A25" s="125">
        <v>910</v>
      </c>
      <c r="B25" s="128" t="s">
        <v>220</v>
      </c>
      <c r="C25" s="126" t="s">
        <v>53</v>
      </c>
    </row>
    <row r="26" spans="1:3" s="124" customFormat="1" ht="56.45" customHeight="1">
      <c r="A26" s="125">
        <v>910</v>
      </c>
      <c r="B26" s="128" t="s">
        <v>221</v>
      </c>
      <c r="C26" s="126" t="s">
        <v>222</v>
      </c>
    </row>
    <row r="27" spans="1:3" s="124" customFormat="1" ht="35.450000000000003" customHeight="1">
      <c r="A27" s="125">
        <v>910</v>
      </c>
      <c r="B27" s="128" t="s">
        <v>223</v>
      </c>
      <c r="C27" s="126" t="s">
        <v>224</v>
      </c>
    </row>
    <row r="28" spans="1:3" s="124" customFormat="1" ht="21.6" customHeight="1">
      <c r="A28" s="125">
        <v>910</v>
      </c>
      <c r="B28" s="128" t="s">
        <v>225</v>
      </c>
      <c r="C28" s="126" t="s">
        <v>54</v>
      </c>
    </row>
    <row r="29" spans="1:3" s="124" customFormat="1" ht="25.9" customHeight="1">
      <c r="A29" s="125">
        <v>910</v>
      </c>
      <c r="B29" s="128" t="s">
        <v>226</v>
      </c>
      <c r="C29" s="126" t="s">
        <v>55</v>
      </c>
    </row>
    <row r="30" spans="1:3" s="129" customFormat="1" ht="37.15" customHeight="1">
      <c r="A30" s="125">
        <v>910</v>
      </c>
      <c r="B30" s="128" t="s">
        <v>227</v>
      </c>
      <c r="C30" s="126" t="s">
        <v>228</v>
      </c>
    </row>
    <row r="31" spans="1:3" s="124" customFormat="1" ht="40.15" customHeight="1">
      <c r="A31" s="125">
        <v>910</v>
      </c>
      <c r="B31" s="128" t="s">
        <v>229</v>
      </c>
      <c r="C31" s="126" t="s">
        <v>56</v>
      </c>
    </row>
    <row r="32" spans="1:3" s="124" customFormat="1" ht="29.45" customHeight="1">
      <c r="A32" s="125">
        <v>910</v>
      </c>
      <c r="B32" s="128" t="s">
        <v>230</v>
      </c>
      <c r="C32" s="126" t="s">
        <v>57</v>
      </c>
    </row>
    <row r="33" spans="1:3" s="124" customFormat="1" ht="37.35" customHeight="1">
      <c r="A33" s="125">
        <v>910</v>
      </c>
      <c r="B33" s="128" t="s">
        <v>231</v>
      </c>
      <c r="C33" s="126" t="s">
        <v>149</v>
      </c>
    </row>
    <row r="34" spans="1:3" ht="58.15" customHeight="1">
      <c r="A34" s="125">
        <v>910</v>
      </c>
      <c r="B34" s="128" t="s">
        <v>232</v>
      </c>
      <c r="C34" s="126" t="s">
        <v>233</v>
      </c>
    </row>
    <row r="35" spans="1:3" ht="38.450000000000003" customHeight="1">
      <c r="A35" s="125">
        <v>910</v>
      </c>
      <c r="B35" s="128" t="s">
        <v>234</v>
      </c>
      <c r="C35" s="126" t="s">
        <v>58</v>
      </c>
    </row>
    <row r="36" spans="1:3" ht="23.25" customHeight="1">
      <c r="A36" s="130">
        <v>910</v>
      </c>
      <c r="B36" s="128" t="s">
        <v>235</v>
      </c>
      <c r="C36" s="131" t="s">
        <v>59</v>
      </c>
    </row>
    <row r="37" spans="1:3" ht="79.5" thickBot="1">
      <c r="A37" s="132">
        <v>910</v>
      </c>
      <c r="B37" s="133" t="s">
        <v>236</v>
      </c>
      <c r="C37" s="134" t="s">
        <v>237</v>
      </c>
    </row>
    <row r="38" spans="1:3" ht="32.450000000000003" customHeight="1"/>
    <row r="39" spans="1:3" ht="26.1" customHeight="1"/>
    <row r="40" spans="1:3" ht="25.35" customHeight="1"/>
    <row r="41" spans="1:3" ht="40.35" customHeight="1"/>
    <row r="42" spans="1:3" ht="45.75" customHeight="1"/>
    <row r="43" spans="1:3" ht="28.5" customHeight="1"/>
    <row r="44" spans="1:3" ht="15.75" customHeight="1"/>
    <row r="45" spans="1:3" ht="36" customHeight="1"/>
    <row r="46" spans="1:3" ht="75.400000000000006" customHeight="1"/>
    <row r="47" spans="1:3" ht="15.2" customHeight="1"/>
    <row r="48" spans="1:3" ht="36.6" customHeight="1"/>
    <row r="49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11" sqref="C11"/>
    </sheetView>
  </sheetViews>
  <sheetFormatPr defaultColWidth="9.140625" defaultRowHeight="15.75"/>
  <cols>
    <col min="1" max="1" width="18.5703125" style="135" customWidth="1"/>
    <col min="2" max="2" width="51.28515625" style="135" customWidth="1"/>
    <col min="3" max="3" width="106.7109375" style="135" customWidth="1"/>
    <col min="4" max="4" width="20.28515625" style="135" customWidth="1"/>
    <col min="5" max="5" width="16.7109375" style="135" customWidth="1"/>
    <col min="6" max="6" width="21.85546875" style="135" customWidth="1"/>
    <col min="7" max="16384" width="9.140625" style="135"/>
  </cols>
  <sheetData>
    <row r="1" spans="1:5">
      <c r="B1" s="136"/>
      <c r="C1" s="114" t="s">
        <v>210</v>
      </c>
    </row>
    <row r="2" spans="1:5">
      <c r="A2" s="137"/>
      <c r="B2" s="138"/>
    </row>
    <row r="3" spans="1:5" ht="26.45" customHeight="1">
      <c r="A3" s="330" t="s">
        <v>278</v>
      </c>
      <c r="B3" s="330"/>
      <c r="C3" s="330"/>
      <c r="D3" s="139"/>
      <c r="E3" s="139"/>
    </row>
    <row r="4" spans="1:5" ht="36.75" customHeight="1">
      <c r="A4" s="330"/>
      <c r="B4" s="330"/>
      <c r="C4" s="330"/>
      <c r="D4" s="139"/>
      <c r="E4" s="139"/>
    </row>
    <row r="5" spans="1:5">
      <c r="A5" s="19"/>
      <c r="B5" s="19"/>
    </row>
    <row r="6" spans="1:5" s="141" customFormat="1">
      <c r="A6" s="331" t="s">
        <v>13</v>
      </c>
      <c r="B6" s="331"/>
      <c r="C6" s="332" t="s">
        <v>249</v>
      </c>
      <c r="D6" s="140"/>
    </row>
    <row r="7" spans="1:5" s="141" customFormat="1" ht="44.25" customHeight="1">
      <c r="A7" s="142" t="s">
        <v>248</v>
      </c>
      <c r="B7" s="143" t="s">
        <v>245</v>
      </c>
      <c r="C7" s="333"/>
      <c r="D7" s="144"/>
    </row>
    <row r="8" spans="1:5" s="141" customFormat="1">
      <c r="A8" s="145">
        <v>1</v>
      </c>
      <c r="B8" s="145">
        <v>2</v>
      </c>
      <c r="C8" s="145">
        <v>3</v>
      </c>
      <c r="D8" s="144"/>
    </row>
    <row r="9" spans="1:5" s="141" customFormat="1">
      <c r="A9" s="146">
        <v>910</v>
      </c>
      <c r="B9" s="147"/>
      <c r="C9" s="148" t="s">
        <v>280</v>
      </c>
      <c r="D9" s="149"/>
    </row>
    <row r="10" spans="1:5" ht="31.5">
      <c r="A10" s="150">
        <v>910</v>
      </c>
      <c r="B10" s="151" t="s">
        <v>211</v>
      </c>
      <c r="C10" s="152" t="s">
        <v>60</v>
      </c>
    </row>
    <row r="11" spans="1:5" ht="31.5">
      <c r="A11" s="153">
        <v>910</v>
      </c>
      <c r="B11" s="154" t="s">
        <v>212</v>
      </c>
      <c r="C11" s="155" t="s">
        <v>209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7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E28" sqref="E2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57" customWidth="1"/>
    <col min="5" max="5" width="14.85546875" style="157" customWidth="1"/>
    <col min="6" max="6" width="43.28515625" style="156" customWidth="1"/>
    <col min="7" max="16384" width="8.5703125" style="157"/>
  </cols>
  <sheetData>
    <row r="1" spans="1:5">
      <c r="A1" s="108"/>
      <c r="B1" s="108"/>
      <c r="C1" s="114"/>
      <c r="D1" s="340" t="s">
        <v>46</v>
      </c>
      <c r="E1" s="340"/>
    </row>
    <row r="2" spans="1:5">
      <c r="A2" s="108"/>
      <c r="B2" s="108"/>
      <c r="C2" s="114"/>
    </row>
    <row r="3" spans="1:5" ht="66" customHeight="1">
      <c r="A3" s="339" t="s">
        <v>281</v>
      </c>
      <c r="B3" s="339"/>
      <c r="C3" s="339"/>
      <c r="D3" s="339"/>
      <c r="E3" s="339"/>
    </row>
    <row r="4" spans="1:5">
      <c r="A4" s="158"/>
      <c r="B4" s="158"/>
      <c r="C4" s="158"/>
    </row>
    <row r="5" spans="1:5">
      <c r="A5" s="108"/>
      <c r="B5" s="108"/>
      <c r="C5" s="341" t="s">
        <v>0</v>
      </c>
      <c r="D5" s="341"/>
      <c r="E5" s="341"/>
    </row>
    <row r="6" spans="1:5" ht="32.25" customHeight="1">
      <c r="A6" s="335" t="s">
        <v>1</v>
      </c>
      <c r="B6" s="337" t="s">
        <v>2</v>
      </c>
      <c r="C6" s="334" t="s">
        <v>3</v>
      </c>
      <c r="D6" s="334"/>
      <c r="E6" s="334"/>
    </row>
    <row r="7" spans="1:5">
      <c r="A7" s="336"/>
      <c r="B7" s="338"/>
      <c r="C7" s="110" t="s">
        <v>242</v>
      </c>
      <c r="D7" s="110" t="s">
        <v>243</v>
      </c>
      <c r="E7" s="110" t="s">
        <v>244</v>
      </c>
    </row>
    <row r="8" spans="1:5">
      <c r="A8" s="159">
        <v>1</v>
      </c>
      <c r="B8" s="159">
        <v>2</v>
      </c>
      <c r="C8" s="160">
        <v>3</v>
      </c>
      <c r="D8" s="160">
        <v>4</v>
      </c>
      <c r="E8" s="160">
        <v>5</v>
      </c>
    </row>
    <row r="9" spans="1:5">
      <c r="A9" s="161"/>
      <c r="B9" s="162" t="s">
        <v>4</v>
      </c>
      <c r="C9" s="163">
        <f>SUM(C10+C25)</f>
        <v>772.9</v>
      </c>
      <c r="D9" s="163">
        <f>SUM(D10+D25)</f>
        <v>817.69999999999993</v>
      </c>
      <c r="E9" s="163">
        <f>SUM(E10+E25)</f>
        <v>768.2</v>
      </c>
    </row>
    <row r="10" spans="1:5">
      <c r="A10" s="164" t="s">
        <v>119</v>
      </c>
      <c r="B10" s="162" t="s">
        <v>127</v>
      </c>
      <c r="C10" s="165">
        <f>SUM(C11+C14+C16+C18+C21+C23)</f>
        <v>467.09999999999997</v>
      </c>
      <c r="D10" s="165">
        <f>SUM(D11+D14+D16+D18+D21+D23)</f>
        <v>463.59999999999997</v>
      </c>
      <c r="E10" s="165">
        <f>SUM(E11+E14+E16+E18+E21+E23)</f>
        <v>465.1</v>
      </c>
    </row>
    <row r="11" spans="1:5">
      <c r="A11" s="164" t="s">
        <v>120</v>
      </c>
      <c r="B11" s="162" t="s">
        <v>5</v>
      </c>
      <c r="C11" s="165">
        <f t="shared" ref="C11:E12" si="0">SUM(C12)</f>
        <v>16.600000000000001</v>
      </c>
      <c r="D11" s="165">
        <f t="shared" si="0"/>
        <v>17.3</v>
      </c>
      <c r="E11" s="165">
        <f t="shared" si="0"/>
        <v>18</v>
      </c>
    </row>
    <row r="12" spans="1:5">
      <c r="A12" s="164" t="s">
        <v>6</v>
      </c>
      <c r="B12" s="162" t="s">
        <v>7</v>
      </c>
      <c r="C12" s="165">
        <f t="shared" si="0"/>
        <v>16.600000000000001</v>
      </c>
      <c r="D12" s="165">
        <f t="shared" si="0"/>
        <v>17.3</v>
      </c>
      <c r="E12" s="165">
        <f t="shared" si="0"/>
        <v>18</v>
      </c>
    </row>
    <row r="13" spans="1:5" ht="63">
      <c r="A13" s="166" t="s">
        <v>128</v>
      </c>
      <c r="B13" s="55" t="s">
        <v>129</v>
      </c>
      <c r="C13" s="91">
        <v>16.600000000000001</v>
      </c>
      <c r="D13" s="91">
        <v>17.3</v>
      </c>
      <c r="E13" s="91">
        <v>18</v>
      </c>
    </row>
    <row r="14" spans="1:5" ht="17.25" customHeight="1">
      <c r="A14" s="164" t="s">
        <v>121</v>
      </c>
      <c r="B14" s="162" t="s">
        <v>8</v>
      </c>
      <c r="C14" s="165">
        <f>SUM(C15)</f>
        <v>28.3</v>
      </c>
      <c r="D14" s="165">
        <f>SUM(D15)</f>
        <v>28.4</v>
      </c>
      <c r="E14" s="165">
        <f>SUM(E15)</f>
        <v>28.5</v>
      </c>
    </row>
    <row r="15" spans="1:5" ht="24" customHeight="1">
      <c r="A15" s="166" t="s">
        <v>130</v>
      </c>
      <c r="B15" s="55" t="s">
        <v>9</v>
      </c>
      <c r="C15" s="91">
        <v>28.3</v>
      </c>
      <c r="D15" s="91">
        <v>28.4</v>
      </c>
      <c r="E15" s="91">
        <v>28.5</v>
      </c>
    </row>
    <row r="16" spans="1:5">
      <c r="A16" s="164" t="s">
        <v>122</v>
      </c>
      <c r="B16" s="162" t="s">
        <v>131</v>
      </c>
      <c r="C16" s="165">
        <f>SUM(C17)</f>
        <v>55</v>
      </c>
      <c r="D16" s="165">
        <f>SUM(D17)</f>
        <v>50</v>
      </c>
      <c r="E16" s="165">
        <f>SUM(E17)</f>
        <v>50</v>
      </c>
    </row>
    <row r="17" spans="1:6" ht="33" customHeight="1">
      <c r="A17" s="166" t="s">
        <v>132</v>
      </c>
      <c r="B17" s="167" t="s">
        <v>133</v>
      </c>
      <c r="C17" s="91">
        <v>55</v>
      </c>
      <c r="D17" s="91">
        <v>50</v>
      </c>
      <c r="E17" s="91">
        <v>50</v>
      </c>
    </row>
    <row r="18" spans="1:6">
      <c r="A18" s="164" t="s">
        <v>123</v>
      </c>
      <c r="B18" s="14" t="s">
        <v>10</v>
      </c>
      <c r="C18" s="165">
        <f>SUM(C19+C20)</f>
        <v>350</v>
      </c>
      <c r="D18" s="165">
        <f>SUM(D19+D20)</f>
        <v>350</v>
      </c>
      <c r="E18" s="165">
        <f>SUM(E19+E20)</f>
        <v>350</v>
      </c>
    </row>
    <row r="19" spans="1:6" ht="31.5">
      <c r="A19" s="166" t="s">
        <v>134</v>
      </c>
      <c r="B19" s="167" t="s">
        <v>135</v>
      </c>
      <c r="C19" s="91">
        <v>88</v>
      </c>
      <c r="D19" s="91">
        <v>88</v>
      </c>
      <c r="E19" s="91">
        <v>88</v>
      </c>
    </row>
    <row r="20" spans="1:6" s="2" customFormat="1" ht="31.5">
      <c r="A20" s="166" t="s">
        <v>136</v>
      </c>
      <c r="B20" s="167" t="s">
        <v>137</v>
      </c>
      <c r="C20" s="91">
        <v>262</v>
      </c>
      <c r="D20" s="91">
        <v>262</v>
      </c>
      <c r="E20" s="91">
        <v>262</v>
      </c>
      <c r="F20" s="168"/>
    </row>
    <row r="21" spans="1:6" s="2" customFormat="1" ht="37.9" customHeight="1">
      <c r="A21" s="164" t="s">
        <v>11</v>
      </c>
      <c r="B21" s="14" t="s">
        <v>12</v>
      </c>
      <c r="C21" s="165">
        <f>SUM(C22)</f>
        <v>17.2</v>
      </c>
      <c r="D21" s="165">
        <f>SUM(D22)</f>
        <v>17.899999999999999</v>
      </c>
      <c r="E21" s="165">
        <f>SUM(E22)</f>
        <v>18.600000000000001</v>
      </c>
      <c r="F21" s="168"/>
    </row>
    <row r="22" spans="1:6" ht="63">
      <c r="A22" s="166" t="s">
        <v>282</v>
      </c>
      <c r="B22" s="167" t="s">
        <v>138</v>
      </c>
      <c r="C22" s="91">
        <v>17.2</v>
      </c>
      <c r="D22" s="91">
        <v>17.899999999999999</v>
      </c>
      <c r="E22" s="91">
        <v>18.600000000000001</v>
      </c>
    </row>
    <row r="23" spans="1:6" ht="31.5">
      <c r="A23" s="164" t="s">
        <v>139</v>
      </c>
      <c r="B23" s="14" t="s">
        <v>140</v>
      </c>
      <c r="C23" s="165">
        <f>SUM(C24)</f>
        <v>0</v>
      </c>
      <c r="D23" s="165">
        <f>SUM(D24)</f>
        <v>0</v>
      </c>
      <c r="E23" s="165">
        <f>SUM(E24)</f>
        <v>0</v>
      </c>
    </row>
    <row r="24" spans="1:6" ht="47.25">
      <c r="A24" s="166" t="s">
        <v>283</v>
      </c>
      <c r="B24" s="169" t="s">
        <v>141</v>
      </c>
      <c r="C24" s="91">
        <v>0</v>
      </c>
      <c r="D24" s="91">
        <v>0</v>
      </c>
      <c r="E24" s="91">
        <v>0</v>
      </c>
    </row>
    <row r="25" spans="1:6" ht="38.450000000000003" customHeight="1">
      <c r="A25" s="170" t="s">
        <v>142</v>
      </c>
      <c r="B25" s="171" t="s">
        <v>143</v>
      </c>
      <c r="C25" s="165">
        <f>SUM(C28+C31+C26)</f>
        <v>305.8</v>
      </c>
      <c r="D25" s="165">
        <f>SUM(D28+D31+D26)</f>
        <v>354.09999999999997</v>
      </c>
      <c r="E25" s="165">
        <f t="shared" ref="E25" si="1">SUM(E28+E31)</f>
        <v>303.10000000000002</v>
      </c>
    </row>
    <row r="26" spans="1:6" ht="17.25" customHeight="1">
      <c r="A26" s="161" t="s">
        <v>295</v>
      </c>
      <c r="B26" s="171" t="s">
        <v>296</v>
      </c>
      <c r="C26" s="165">
        <f>C27</f>
        <v>30.3</v>
      </c>
      <c r="D26" s="165">
        <f t="shared" ref="D26:E26" si="2">D27</f>
        <v>56.5</v>
      </c>
      <c r="E26" s="165">
        <f t="shared" si="2"/>
        <v>0</v>
      </c>
    </row>
    <row r="27" spans="1:6" ht="31.5" customHeight="1">
      <c r="A27" s="325" t="s">
        <v>297</v>
      </c>
      <c r="B27" s="169" t="s">
        <v>224</v>
      </c>
      <c r="C27" s="91">
        <v>30.3</v>
      </c>
      <c r="D27" s="91">
        <v>56.5</v>
      </c>
      <c r="E27" s="91">
        <v>0</v>
      </c>
    </row>
    <row r="28" spans="1:6">
      <c r="A28" s="164" t="s">
        <v>144</v>
      </c>
      <c r="B28" s="172" t="s">
        <v>145</v>
      </c>
      <c r="C28" s="165">
        <f>SUM(C29+C30)</f>
        <v>78.8</v>
      </c>
      <c r="D28" s="165">
        <f>SUM(D29+D30)</f>
        <v>78.899999999999991</v>
      </c>
      <c r="E28" s="165">
        <f>SUM(E29+E30)</f>
        <v>80.699999999999989</v>
      </c>
    </row>
    <row r="29" spans="1:6" ht="94.5">
      <c r="A29" s="166" t="s">
        <v>284</v>
      </c>
      <c r="B29" s="321" t="s">
        <v>269</v>
      </c>
      <c r="C29" s="91">
        <v>0.1</v>
      </c>
      <c r="D29" s="91">
        <v>0.1</v>
      </c>
      <c r="E29" s="91">
        <v>0.1</v>
      </c>
    </row>
    <row r="30" spans="1:6" ht="33" customHeight="1">
      <c r="A30" s="166" t="s">
        <v>285</v>
      </c>
      <c r="B30" s="55" t="s">
        <v>146</v>
      </c>
      <c r="C30" s="173">
        <v>78.7</v>
      </c>
      <c r="D30" s="173">
        <v>78.8</v>
      </c>
      <c r="E30" s="173">
        <v>80.599999999999994</v>
      </c>
    </row>
    <row r="31" spans="1:6" ht="21" customHeight="1">
      <c r="A31" s="164" t="s">
        <v>147</v>
      </c>
      <c r="B31" s="162" t="s">
        <v>148</v>
      </c>
      <c r="C31" s="163">
        <f>SUM(C32)</f>
        <v>196.7</v>
      </c>
      <c r="D31" s="163">
        <f>SUM(D32)</f>
        <v>218.7</v>
      </c>
      <c r="E31" s="163">
        <f>SUM(E32)</f>
        <v>222.4</v>
      </c>
    </row>
    <row r="32" spans="1:6" ht="66" customHeight="1">
      <c r="A32" s="166" t="s">
        <v>286</v>
      </c>
      <c r="B32" s="169" t="s">
        <v>149</v>
      </c>
      <c r="C32" s="91">
        <v>196.7</v>
      </c>
      <c r="D32" s="91">
        <v>218.7</v>
      </c>
      <c r="E32" s="91">
        <v>222.4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9"/>
  <sheetViews>
    <sheetView view="pageBreakPreview" zoomScaleNormal="75" zoomScaleSheetLayoutView="100" workbookViewId="0">
      <selection activeCell="A5" sqref="A5:A6"/>
    </sheetView>
  </sheetViews>
  <sheetFormatPr defaultColWidth="8.5703125" defaultRowHeight="15.75"/>
  <cols>
    <col min="1" max="1" width="73.5703125" style="174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57" customWidth="1"/>
    <col min="11" max="11" width="13.5703125" style="157" customWidth="1"/>
    <col min="12" max="12" width="61.85546875" style="176" customWidth="1"/>
    <col min="13" max="13" width="11" style="157" customWidth="1"/>
    <col min="14" max="16384" width="8.5703125" style="157"/>
  </cols>
  <sheetData>
    <row r="1" spans="1:12">
      <c r="C1" s="175"/>
      <c r="D1" s="175"/>
      <c r="E1" s="175"/>
      <c r="F1" s="175"/>
      <c r="G1" s="175"/>
      <c r="I1" s="342" t="s">
        <v>65</v>
      </c>
      <c r="J1" s="342"/>
      <c r="K1" s="342"/>
    </row>
    <row r="3" spans="1:12" ht="100.5" customHeight="1">
      <c r="A3" s="343" t="s">
        <v>298</v>
      </c>
      <c r="B3" s="343"/>
      <c r="C3" s="343"/>
      <c r="D3" s="343"/>
      <c r="E3" s="343"/>
      <c r="F3" s="343"/>
      <c r="G3" s="343"/>
      <c r="H3" s="343"/>
      <c r="I3" s="343"/>
      <c r="J3" s="343"/>
      <c r="K3" s="343"/>
    </row>
    <row r="4" spans="1:12">
      <c r="A4" s="177"/>
      <c r="B4" s="177"/>
      <c r="C4" s="177"/>
      <c r="D4" s="177"/>
      <c r="E4" s="177"/>
      <c r="F4" s="177"/>
      <c r="G4" s="177"/>
      <c r="H4" s="177"/>
      <c r="I4" s="177"/>
      <c r="J4" s="177"/>
      <c r="K4" s="177"/>
    </row>
    <row r="5" spans="1:12" ht="31.5" customHeight="1">
      <c r="A5" s="344" t="s">
        <v>18</v>
      </c>
      <c r="B5" s="344" t="s">
        <v>19</v>
      </c>
      <c r="C5" s="344" t="s">
        <v>20</v>
      </c>
      <c r="D5" s="344" t="s">
        <v>21</v>
      </c>
      <c r="E5" s="344"/>
      <c r="F5" s="344"/>
      <c r="G5" s="344"/>
      <c r="H5" s="344" t="s">
        <v>22</v>
      </c>
      <c r="I5" s="334" t="s">
        <v>69</v>
      </c>
      <c r="J5" s="334"/>
      <c r="K5" s="334"/>
    </row>
    <row r="6" spans="1:12" ht="31.5" customHeight="1">
      <c r="A6" s="344"/>
      <c r="B6" s="344"/>
      <c r="C6" s="344"/>
      <c r="D6" s="344"/>
      <c r="E6" s="344"/>
      <c r="F6" s="344"/>
      <c r="G6" s="344"/>
      <c r="H6" s="344"/>
      <c r="I6" s="110" t="s">
        <v>242</v>
      </c>
      <c r="J6" s="110" t="s">
        <v>243</v>
      </c>
      <c r="K6" s="110" t="s">
        <v>244</v>
      </c>
    </row>
    <row r="7" spans="1:12" ht="14.25" customHeight="1">
      <c r="A7" s="111">
        <v>1</v>
      </c>
      <c r="B7" s="111">
        <v>2</v>
      </c>
      <c r="C7" s="111">
        <v>3</v>
      </c>
      <c r="D7" s="111">
        <v>4</v>
      </c>
      <c r="E7" s="111">
        <v>5</v>
      </c>
      <c r="F7" s="111">
        <v>6</v>
      </c>
      <c r="G7" s="111">
        <v>7</v>
      </c>
      <c r="H7" s="111">
        <v>8</v>
      </c>
      <c r="I7" s="110">
        <v>9</v>
      </c>
      <c r="J7" s="110">
        <v>10</v>
      </c>
      <c r="K7" s="110">
        <v>11</v>
      </c>
    </row>
    <row r="8" spans="1:12" ht="18" customHeight="1">
      <c r="A8" s="47" t="s">
        <v>31</v>
      </c>
      <c r="B8" s="45"/>
      <c r="C8" s="45"/>
      <c r="D8" s="45"/>
      <c r="E8" s="45"/>
      <c r="F8" s="45"/>
      <c r="G8" s="45"/>
      <c r="H8" s="45"/>
      <c r="I8" s="84">
        <f>I9+I54+I63+I70+I86+I93</f>
        <v>772.86299999999994</v>
      </c>
      <c r="J8" s="84">
        <f>J9+J54+J63+J70+J86+J93</f>
        <v>817.71300000000008</v>
      </c>
      <c r="K8" s="84">
        <f>K9+K54+K63+K70+K86+K93</f>
        <v>768.18099999999993</v>
      </c>
    </row>
    <row r="9" spans="1:12" ht="18" customHeight="1">
      <c r="A9" s="48" t="s">
        <v>23</v>
      </c>
      <c r="B9" s="49" t="s">
        <v>24</v>
      </c>
      <c r="C9" s="49"/>
      <c r="D9" s="32"/>
      <c r="E9" s="32"/>
      <c r="F9" s="32"/>
      <c r="G9" s="32"/>
      <c r="H9" s="50"/>
      <c r="I9" s="85">
        <f>I10+I16+I35</f>
        <v>373.76299999999998</v>
      </c>
      <c r="J9" s="85">
        <f>J10+J16+J35</f>
        <v>387.31299999999999</v>
      </c>
      <c r="K9" s="85">
        <f>K10+K16+K35</f>
        <v>344.38100000000003</v>
      </c>
    </row>
    <row r="10" spans="1:12" s="179" customFormat="1" ht="31.5">
      <c r="A10" s="51" t="s">
        <v>70</v>
      </c>
      <c r="B10" s="32" t="s">
        <v>24</v>
      </c>
      <c r="C10" s="32" t="s">
        <v>63</v>
      </c>
      <c r="D10" s="32"/>
      <c r="E10" s="32"/>
      <c r="F10" s="32"/>
      <c r="G10" s="32"/>
      <c r="H10" s="52"/>
      <c r="I10" s="86">
        <f t="shared" ref="I10:K14" si="0">I11</f>
        <v>100</v>
      </c>
      <c r="J10" s="86">
        <f t="shared" si="0"/>
        <v>146.30000000000001</v>
      </c>
      <c r="K10" s="86">
        <f t="shared" si="0"/>
        <v>115.7</v>
      </c>
      <c r="L10" s="178"/>
    </row>
    <row r="11" spans="1:12" s="181" customFormat="1">
      <c r="A11" s="96" t="s">
        <v>240</v>
      </c>
      <c r="B11" s="23" t="s">
        <v>24</v>
      </c>
      <c r="C11" s="23" t="s">
        <v>63</v>
      </c>
      <c r="D11" s="23" t="s">
        <v>71</v>
      </c>
      <c r="E11" s="23"/>
      <c r="F11" s="23"/>
      <c r="G11" s="23"/>
      <c r="H11" s="53"/>
      <c r="I11" s="87">
        <f t="shared" si="0"/>
        <v>100</v>
      </c>
      <c r="J11" s="87">
        <f t="shared" si="0"/>
        <v>146.30000000000001</v>
      </c>
      <c r="K11" s="87">
        <f t="shared" si="0"/>
        <v>115.7</v>
      </c>
      <c r="L11" s="180"/>
    </row>
    <row r="12" spans="1:12" s="181" customFormat="1">
      <c r="A12" s="97" t="s">
        <v>238</v>
      </c>
      <c r="B12" s="23" t="s">
        <v>24</v>
      </c>
      <c r="C12" s="23" t="s">
        <v>63</v>
      </c>
      <c r="D12" s="23">
        <v>65</v>
      </c>
      <c r="E12" s="23">
        <v>1</v>
      </c>
      <c r="F12" s="32"/>
      <c r="G12" s="32"/>
      <c r="H12" s="52"/>
      <c r="I12" s="87">
        <f t="shared" si="0"/>
        <v>100</v>
      </c>
      <c r="J12" s="87">
        <f t="shared" si="0"/>
        <v>146.30000000000001</v>
      </c>
      <c r="K12" s="87">
        <f t="shared" si="0"/>
        <v>115.7</v>
      </c>
      <c r="L12" s="180"/>
    </row>
    <row r="13" spans="1:12" s="181" customFormat="1">
      <c r="A13" s="54" t="s">
        <v>172</v>
      </c>
      <c r="B13" s="3" t="s">
        <v>24</v>
      </c>
      <c r="C13" s="3" t="s">
        <v>63</v>
      </c>
      <c r="D13" s="3" t="s">
        <v>71</v>
      </c>
      <c r="E13" s="3" t="s">
        <v>36</v>
      </c>
      <c r="F13" s="3" t="s">
        <v>74</v>
      </c>
      <c r="G13" s="3" t="s">
        <v>75</v>
      </c>
      <c r="H13" s="52"/>
      <c r="I13" s="87">
        <f t="shared" si="0"/>
        <v>100</v>
      </c>
      <c r="J13" s="87">
        <f t="shared" si="0"/>
        <v>146.30000000000001</v>
      </c>
      <c r="K13" s="87">
        <f t="shared" si="0"/>
        <v>115.7</v>
      </c>
      <c r="L13" s="180"/>
    </row>
    <row r="14" spans="1:12" s="181" customFormat="1" ht="63">
      <c r="A14" s="54" t="s">
        <v>163</v>
      </c>
      <c r="B14" s="3" t="s">
        <v>24</v>
      </c>
      <c r="C14" s="3" t="s">
        <v>63</v>
      </c>
      <c r="D14" s="3" t="s">
        <v>71</v>
      </c>
      <c r="E14" s="3" t="s">
        <v>36</v>
      </c>
      <c r="F14" s="3" t="s">
        <v>74</v>
      </c>
      <c r="G14" s="3" t="s">
        <v>75</v>
      </c>
      <c r="H14" s="53" t="s">
        <v>165</v>
      </c>
      <c r="I14" s="87">
        <f t="shared" si="0"/>
        <v>100</v>
      </c>
      <c r="J14" s="87">
        <f t="shared" si="0"/>
        <v>146.30000000000001</v>
      </c>
      <c r="K14" s="87">
        <f t="shared" si="0"/>
        <v>115.7</v>
      </c>
      <c r="L14" s="180"/>
    </row>
    <row r="15" spans="1:12" ht="36" customHeight="1">
      <c r="A15" s="54" t="s">
        <v>164</v>
      </c>
      <c r="B15" s="3" t="s">
        <v>24</v>
      </c>
      <c r="C15" s="3" t="s">
        <v>63</v>
      </c>
      <c r="D15" s="3" t="s">
        <v>71</v>
      </c>
      <c r="E15" s="3" t="s">
        <v>36</v>
      </c>
      <c r="F15" s="3" t="s">
        <v>74</v>
      </c>
      <c r="G15" s="3" t="s">
        <v>75</v>
      </c>
      <c r="H15" s="53" t="s">
        <v>166</v>
      </c>
      <c r="I15" s="87">
        <f>'Прил 5'!J16</f>
        <v>100</v>
      </c>
      <c r="J15" s="87">
        <f>'Прил 5'!K16</f>
        <v>146.30000000000001</v>
      </c>
      <c r="K15" s="87">
        <f>'Прил 5'!L16</f>
        <v>115.7</v>
      </c>
    </row>
    <row r="16" spans="1:12" ht="47.25">
      <c r="A16" s="56" t="s">
        <v>116</v>
      </c>
      <c r="B16" s="32" t="s">
        <v>24</v>
      </c>
      <c r="C16" s="32" t="s">
        <v>25</v>
      </c>
      <c r="D16" s="32"/>
      <c r="E16" s="32"/>
      <c r="F16" s="32"/>
      <c r="G16" s="32"/>
      <c r="H16" s="52"/>
      <c r="I16" s="86">
        <f>I17+I30</f>
        <v>272.76299999999998</v>
      </c>
      <c r="J16" s="86">
        <f>J17+J30</f>
        <v>240.01300000000001</v>
      </c>
      <c r="K16" s="86">
        <f>K17+K30</f>
        <v>227.68100000000001</v>
      </c>
    </row>
    <row r="17" spans="1:12">
      <c r="A17" s="96" t="s">
        <v>240</v>
      </c>
      <c r="B17" s="23" t="s">
        <v>24</v>
      </c>
      <c r="C17" s="23" t="s">
        <v>25</v>
      </c>
      <c r="D17" s="23" t="s">
        <v>71</v>
      </c>
      <c r="E17" s="23"/>
      <c r="F17" s="23"/>
      <c r="G17" s="23"/>
      <c r="H17" s="53"/>
      <c r="I17" s="87">
        <f>I18</f>
        <v>272.66299999999995</v>
      </c>
      <c r="J17" s="87">
        <f>J18</f>
        <v>239.91300000000001</v>
      </c>
      <c r="K17" s="87">
        <f>K18</f>
        <v>227.58100000000002</v>
      </c>
      <c r="L17" s="180"/>
    </row>
    <row r="18" spans="1:12" ht="31.5">
      <c r="A18" s="96" t="s">
        <v>241</v>
      </c>
      <c r="B18" s="3" t="s">
        <v>24</v>
      </c>
      <c r="C18" s="3" t="s">
        <v>25</v>
      </c>
      <c r="D18" s="3" t="s">
        <v>71</v>
      </c>
      <c r="E18" s="3" t="s">
        <v>37</v>
      </c>
      <c r="F18" s="32"/>
      <c r="G18" s="32"/>
      <c r="H18" s="52"/>
      <c r="I18" s="87">
        <f>I19+I22+I29</f>
        <v>272.66299999999995</v>
      </c>
      <c r="J18" s="87">
        <f>J19+J22+J29</f>
        <v>239.91300000000001</v>
      </c>
      <c r="K18" s="87">
        <f>K19+K22+K29</f>
        <v>227.58100000000002</v>
      </c>
      <c r="L18" s="180"/>
    </row>
    <row r="19" spans="1:12" ht="33" customHeight="1">
      <c r="A19" s="54" t="s">
        <v>76</v>
      </c>
      <c r="B19" s="3" t="s">
        <v>24</v>
      </c>
      <c r="C19" s="3" t="s">
        <v>25</v>
      </c>
      <c r="D19" s="3" t="s">
        <v>71</v>
      </c>
      <c r="E19" s="3" t="s">
        <v>37</v>
      </c>
      <c r="F19" s="3" t="s">
        <v>74</v>
      </c>
      <c r="G19" s="3" t="s">
        <v>77</v>
      </c>
      <c r="H19" s="52"/>
      <c r="I19" s="87">
        <f t="shared" ref="I19:K20" si="1">I20</f>
        <v>198.7</v>
      </c>
      <c r="J19" s="87">
        <f t="shared" si="1"/>
        <v>162.80000000000001</v>
      </c>
      <c r="K19" s="87">
        <f t="shared" si="1"/>
        <v>151.30000000000001</v>
      </c>
    </row>
    <row r="20" spans="1:12" ht="63">
      <c r="A20" s="54" t="s">
        <v>163</v>
      </c>
      <c r="B20" s="3" t="s">
        <v>24</v>
      </c>
      <c r="C20" s="3" t="s">
        <v>25</v>
      </c>
      <c r="D20" s="3" t="s">
        <v>71</v>
      </c>
      <c r="E20" s="3" t="s">
        <v>37</v>
      </c>
      <c r="F20" s="3" t="s">
        <v>74</v>
      </c>
      <c r="G20" s="3" t="s">
        <v>77</v>
      </c>
      <c r="H20" s="53" t="s">
        <v>165</v>
      </c>
      <c r="I20" s="87">
        <f t="shared" si="1"/>
        <v>198.7</v>
      </c>
      <c r="J20" s="87">
        <f t="shared" si="1"/>
        <v>162.80000000000001</v>
      </c>
      <c r="K20" s="87">
        <f t="shared" si="1"/>
        <v>151.30000000000001</v>
      </c>
    </row>
    <row r="21" spans="1:12" ht="31.5">
      <c r="A21" s="54" t="s">
        <v>164</v>
      </c>
      <c r="B21" s="3" t="s">
        <v>24</v>
      </c>
      <c r="C21" s="3" t="s">
        <v>25</v>
      </c>
      <c r="D21" s="3" t="s">
        <v>71</v>
      </c>
      <c r="E21" s="3" t="s">
        <v>37</v>
      </c>
      <c r="F21" s="3" t="s">
        <v>74</v>
      </c>
      <c r="G21" s="3" t="s">
        <v>77</v>
      </c>
      <c r="H21" s="53" t="s">
        <v>166</v>
      </c>
      <c r="I21" s="87">
        <f>'Прил 5'!J22</f>
        <v>198.7</v>
      </c>
      <c r="J21" s="87">
        <f>'Прил 5'!K22</f>
        <v>162.80000000000001</v>
      </c>
      <c r="K21" s="87">
        <f>'Прил 5'!L22</f>
        <v>151.30000000000001</v>
      </c>
    </row>
    <row r="22" spans="1:12" s="1" customFormat="1">
      <c r="A22" s="21" t="s">
        <v>78</v>
      </c>
      <c r="B22" s="3" t="s">
        <v>24</v>
      </c>
      <c r="C22" s="3" t="s">
        <v>25</v>
      </c>
      <c r="D22" s="3" t="s">
        <v>71</v>
      </c>
      <c r="E22" s="3" t="s">
        <v>37</v>
      </c>
      <c r="F22" s="3" t="s">
        <v>74</v>
      </c>
      <c r="G22" s="3" t="s">
        <v>79</v>
      </c>
      <c r="H22" s="53"/>
      <c r="I22" s="87">
        <f>I23+I25</f>
        <v>62.7</v>
      </c>
      <c r="J22" s="87">
        <f>J23+J25</f>
        <v>65.400000000000006</v>
      </c>
      <c r="K22" s="87">
        <f>K23+K25</f>
        <v>64.099999999999994</v>
      </c>
      <c r="L22" s="182"/>
    </row>
    <row r="23" spans="1:12" s="108" customFormat="1" ht="31.5">
      <c r="A23" s="21" t="s">
        <v>159</v>
      </c>
      <c r="B23" s="3" t="s">
        <v>24</v>
      </c>
      <c r="C23" s="3" t="s">
        <v>25</v>
      </c>
      <c r="D23" s="3" t="s">
        <v>71</v>
      </c>
      <c r="E23" s="3" t="s">
        <v>37</v>
      </c>
      <c r="F23" s="3" t="s">
        <v>74</v>
      </c>
      <c r="G23" s="3" t="s">
        <v>79</v>
      </c>
      <c r="H23" s="53" t="s">
        <v>161</v>
      </c>
      <c r="I23" s="88">
        <f t="shared" ref="I23:K23" si="2">I24</f>
        <v>5.0999999999999996</v>
      </c>
      <c r="J23" s="88">
        <f t="shared" si="2"/>
        <v>7.8</v>
      </c>
      <c r="K23" s="88">
        <f t="shared" si="2"/>
        <v>6.5</v>
      </c>
      <c r="L23" s="176"/>
    </row>
    <row r="24" spans="1:12" s="108" customFormat="1" ht="31.5">
      <c r="A24" s="21" t="s">
        <v>160</v>
      </c>
      <c r="B24" s="3" t="s">
        <v>24</v>
      </c>
      <c r="C24" s="3" t="s">
        <v>25</v>
      </c>
      <c r="D24" s="3" t="s">
        <v>71</v>
      </c>
      <c r="E24" s="3" t="s">
        <v>37</v>
      </c>
      <c r="F24" s="3" t="s">
        <v>74</v>
      </c>
      <c r="G24" s="3" t="s">
        <v>79</v>
      </c>
      <c r="H24" s="23" t="s">
        <v>162</v>
      </c>
      <c r="I24" s="89">
        <f>'Прил 5'!J25</f>
        <v>5.0999999999999996</v>
      </c>
      <c r="J24" s="89">
        <f>'Прил 5'!K25</f>
        <v>7.8</v>
      </c>
      <c r="K24" s="89">
        <f>'Прил 5'!L25</f>
        <v>6.5</v>
      </c>
      <c r="L24" s="176"/>
    </row>
    <row r="25" spans="1:12" s="108" customFormat="1">
      <c r="A25" s="57" t="s">
        <v>167</v>
      </c>
      <c r="B25" s="23" t="s">
        <v>24</v>
      </c>
      <c r="C25" s="23" t="s">
        <v>25</v>
      </c>
      <c r="D25" s="3" t="s">
        <v>170</v>
      </c>
      <c r="E25" s="3" t="s">
        <v>37</v>
      </c>
      <c r="F25" s="3" t="s">
        <v>74</v>
      </c>
      <c r="G25" s="3" t="s">
        <v>79</v>
      </c>
      <c r="H25" s="58" t="s">
        <v>168</v>
      </c>
      <c r="I25" s="89">
        <f>I26</f>
        <v>57.6</v>
      </c>
      <c r="J25" s="89">
        <f>J26</f>
        <v>57.6</v>
      </c>
      <c r="K25" s="89">
        <f>K26</f>
        <v>57.6</v>
      </c>
      <c r="L25" s="176" t="s">
        <v>38</v>
      </c>
    </row>
    <row r="26" spans="1:12" s="108" customFormat="1">
      <c r="A26" s="57" t="s">
        <v>169</v>
      </c>
      <c r="B26" s="23" t="s">
        <v>24</v>
      </c>
      <c r="C26" s="23" t="s">
        <v>25</v>
      </c>
      <c r="D26" s="23">
        <v>66</v>
      </c>
      <c r="E26" s="3" t="s">
        <v>37</v>
      </c>
      <c r="F26" s="3" t="s">
        <v>74</v>
      </c>
      <c r="G26" s="3" t="s">
        <v>79</v>
      </c>
      <c r="H26" s="58" t="s">
        <v>171</v>
      </c>
      <c r="I26" s="89">
        <f>'Прил 5'!J27</f>
        <v>57.6</v>
      </c>
      <c r="J26" s="89">
        <f>'Прил 5'!K27</f>
        <v>57.6</v>
      </c>
      <c r="K26" s="89">
        <f>'Прил 5'!L27</f>
        <v>57.6</v>
      </c>
      <c r="L26" s="176"/>
    </row>
    <row r="27" spans="1:12" s="108" customFormat="1" ht="63">
      <c r="A27" s="59" t="s">
        <v>273</v>
      </c>
      <c r="B27" s="23" t="s">
        <v>24</v>
      </c>
      <c r="C27" s="23" t="s">
        <v>25</v>
      </c>
      <c r="D27" s="53" t="s">
        <v>71</v>
      </c>
      <c r="E27" s="3" t="s">
        <v>37</v>
      </c>
      <c r="F27" s="3" t="s">
        <v>74</v>
      </c>
      <c r="G27" s="3" t="s">
        <v>203</v>
      </c>
      <c r="H27" s="60"/>
      <c r="I27" s="90">
        <f>I28</f>
        <v>11.263</v>
      </c>
      <c r="J27" s="90">
        <f t="shared" ref="J27:K28" si="3">J28</f>
        <v>11.712999999999999</v>
      </c>
      <c r="K27" s="91">
        <f t="shared" si="3"/>
        <v>12.180999999999999</v>
      </c>
      <c r="L27" s="183"/>
    </row>
    <row r="28" spans="1:12" s="108" customFormat="1">
      <c r="A28" s="59" t="s">
        <v>205</v>
      </c>
      <c r="B28" s="23" t="s">
        <v>24</v>
      </c>
      <c r="C28" s="23" t="s">
        <v>25</v>
      </c>
      <c r="D28" s="53" t="s">
        <v>71</v>
      </c>
      <c r="E28" s="3" t="s">
        <v>37</v>
      </c>
      <c r="F28" s="3" t="s">
        <v>74</v>
      </c>
      <c r="G28" s="3" t="s">
        <v>203</v>
      </c>
      <c r="H28" s="60" t="s">
        <v>204</v>
      </c>
      <c r="I28" s="90">
        <f>I29</f>
        <v>11.263</v>
      </c>
      <c r="J28" s="90">
        <f t="shared" si="3"/>
        <v>11.712999999999999</v>
      </c>
      <c r="K28" s="91">
        <f t="shared" si="3"/>
        <v>12.180999999999999</v>
      </c>
      <c r="L28" s="183"/>
    </row>
    <row r="29" spans="1:12" s="108" customFormat="1">
      <c r="A29" s="21" t="s">
        <v>148</v>
      </c>
      <c r="B29" s="23" t="s">
        <v>24</v>
      </c>
      <c r="C29" s="23" t="s">
        <v>25</v>
      </c>
      <c r="D29" s="53" t="s">
        <v>71</v>
      </c>
      <c r="E29" s="3" t="s">
        <v>37</v>
      </c>
      <c r="F29" s="3" t="s">
        <v>74</v>
      </c>
      <c r="G29" s="3" t="s">
        <v>203</v>
      </c>
      <c r="H29" s="60" t="s">
        <v>206</v>
      </c>
      <c r="I29" s="90">
        <f>'Прил 5'!J30</f>
        <v>11.263</v>
      </c>
      <c r="J29" s="90">
        <f>'Прил 5'!K30</f>
        <v>11.712999999999999</v>
      </c>
      <c r="K29" s="91">
        <f>'Прил 5'!L30</f>
        <v>12.180999999999999</v>
      </c>
      <c r="L29" s="183"/>
    </row>
    <row r="30" spans="1:12" s="2" customFormat="1" ht="47.25">
      <c r="A30" s="96" t="s">
        <v>287</v>
      </c>
      <c r="B30" s="23" t="s">
        <v>24</v>
      </c>
      <c r="C30" s="23" t="s">
        <v>25</v>
      </c>
      <c r="D30" s="53">
        <v>89</v>
      </c>
      <c r="E30" s="3"/>
      <c r="F30" s="3"/>
      <c r="G30" s="3"/>
      <c r="H30" s="60"/>
      <c r="I30" s="89">
        <f>I31</f>
        <v>0.1</v>
      </c>
      <c r="J30" s="89">
        <f t="shared" ref="J30:K33" si="4">J31</f>
        <v>0.1</v>
      </c>
      <c r="K30" s="89">
        <f t="shared" si="4"/>
        <v>0.1</v>
      </c>
      <c r="L30" s="182"/>
    </row>
    <row r="31" spans="1:12" s="2" customFormat="1" ht="47.25">
      <c r="A31" s="96" t="s">
        <v>288</v>
      </c>
      <c r="B31" s="23" t="s">
        <v>24</v>
      </c>
      <c r="C31" s="23" t="s">
        <v>25</v>
      </c>
      <c r="D31" s="53">
        <v>89</v>
      </c>
      <c r="E31" s="3" t="s">
        <v>36</v>
      </c>
      <c r="F31" s="3"/>
      <c r="G31" s="3"/>
      <c r="H31" s="60"/>
      <c r="I31" s="88">
        <f>I32</f>
        <v>0.1</v>
      </c>
      <c r="J31" s="88">
        <f t="shared" si="4"/>
        <v>0.1</v>
      </c>
      <c r="K31" s="88">
        <f t="shared" si="4"/>
        <v>0.1</v>
      </c>
      <c r="L31" s="182"/>
    </row>
    <row r="32" spans="1:12" ht="94.5">
      <c r="A32" s="98" t="s">
        <v>239</v>
      </c>
      <c r="B32" s="23" t="s">
        <v>24</v>
      </c>
      <c r="C32" s="23" t="s">
        <v>25</v>
      </c>
      <c r="D32" s="53">
        <v>89</v>
      </c>
      <c r="E32" s="3" t="s">
        <v>36</v>
      </c>
      <c r="F32" s="3" t="s">
        <v>74</v>
      </c>
      <c r="G32" s="3" t="s">
        <v>81</v>
      </c>
      <c r="H32" s="60"/>
      <c r="I32" s="88">
        <f>I33</f>
        <v>0.1</v>
      </c>
      <c r="J32" s="88">
        <f t="shared" si="4"/>
        <v>0.1</v>
      </c>
      <c r="K32" s="88">
        <f t="shared" si="4"/>
        <v>0.1</v>
      </c>
    </row>
    <row r="33" spans="1:12" ht="31.5">
      <c r="A33" s="21" t="s">
        <v>159</v>
      </c>
      <c r="B33" s="23" t="s">
        <v>24</v>
      </c>
      <c r="C33" s="23" t="s">
        <v>25</v>
      </c>
      <c r="D33" s="53" t="s">
        <v>86</v>
      </c>
      <c r="E33" s="23" t="s">
        <v>36</v>
      </c>
      <c r="F33" s="3" t="s">
        <v>74</v>
      </c>
      <c r="G33" s="3" t="s">
        <v>81</v>
      </c>
      <c r="H33" s="60" t="s">
        <v>161</v>
      </c>
      <c r="I33" s="88">
        <f>I34</f>
        <v>0.1</v>
      </c>
      <c r="J33" s="88">
        <f t="shared" si="4"/>
        <v>0.1</v>
      </c>
      <c r="K33" s="88">
        <f t="shared" si="4"/>
        <v>0.1</v>
      </c>
    </row>
    <row r="34" spans="1:12" ht="31.5">
      <c r="A34" s="21" t="s">
        <v>160</v>
      </c>
      <c r="B34" s="23" t="s">
        <v>24</v>
      </c>
      <c r="C34" s="23" t="s">
        <v>25</v>
      </c>
      <c r="D34" s="53" t="s">
        <v>86</v>
      </c>
      <c r="E34" s="3" t="s">
        <v>36</v>
      </c>
      <c r="F34" s="3" t="s">
        <v>74</v>
      </c>
      <c r="G34" s="3" t="s">
        <v>81</v>
      </c>
      <c r="H34" s="60" t="s">
        <v>162</v>
      </c>
      <c r="I34" s="88">
        <f>'Прил 5'!J35</f>
        <v>0.1</v>
      </c>
      <c r="J34" s="88">
        <f>'Прил 5'!K35</f>
        <v>0.1</v>
      </c>
      <c r="K34" s="88">
        <f>'Прил 5'!L35</f>
        <v>0.1</v>
      </c>
    </row>
    <row r="35" spans="1:12">
      <c r="A35" s="51" t="s">
        <v>82</v>
      </c>
      <c r="B35" s="4" t="s">
        <v>24</v>
      </c>
      <c r="C35" s="4" t="s">
        <v>83</v>
      </c>
      <c r="D35" s="4"/>
      <c r="E35" s="61"/>
      <c r="F35" s="61"/>
      <c r="G35" s="62"/>
      <c r="H35" s="62"/>
      <c r="I35" s="92">
        <f>I36</f>
        <v>1</v>
      </c>
      <c r="J35" s="92">
        <f t="shared" ref="J35:K39" si="5">J36</f>
        <v>1</v>
      </c>
      <c r="K35" s="92">
        <f t="shared" si="5"/>
        <v>1</v>
      </c>
    </row>
    <row r="36" spans="1:12" ht="47.25">
      <c r="A36" s="96" t="s">
        <v>287</v>
      </c>
      <c r="B36" s="3" t="s">
        <v>24</v>
      </c>
      <c r="C36" s="3" t="s">
        <v>83</v>
      </c>
      <c r="D36" s="53">
        <v>89</v>
      </c>
      <c r="E36" s="3"/>
      <c r="F36" s="3"/>
      <c r="G36" s="63"/>
      <c r="H36" s="63"/>
      <c r="I36" s="88">
        <f>I37</f>
        <v>1</v>
      </c>
      <c r="J36" s="88">
        <f t="shared" si="5"/>
        <v>1</v>
      </c>
      <c r="K36" s="88">
        <f t="shared" si="5"/>
        <v>1</v>
      </c>
      <c r="L36" s="182"/>
    </row>
    <row r="37" spans="1:12" s="108" customFormat="1" ht="47.25">
      <c r="A37" s="96" t="s">
        <v>288</v>
      </c>
      <c r="B37" s="3" t="s">
        <v>24</v>
      </c>
      <c r="C37" s="3" t="s">
        <v>83</v>
      </c>
      <c r="D37" s="53">
        <v>89</v>
      </c>
      <c r="E37" s="3" t="s">
        <v>36</v>
      </c>
      <c r="F37" s="3"/>
      <c r="G37" s="63"/>
      <c r="H37" s="63"/>
      <c r="I37" s="88">
        <f>I38</f>
        <v>1</v>
      </c>
      <c r="J37" s="88">
        <f t="shared" si="5"/>
        <v>1</v>
      </c>
      <c r="K37" s="88">
        <f t="shared" si="5"/>
        <v>1</v>
      </c>
      <c r="L37" s="182"/>
    </row>
    <row r="38" spans="1:12" s="108" customFormat="1" ht="31.5">
      <c r="A38" s="21" t="s">
        <v>289</v>
      </c>
      <c r="B38" s="3" t="s">
        <v>24</v>
      </c>
      <c r="C38" s="3" t="s">
        <v>83</v>
      </c>
      <c r="D38" s="53">
        <v>89</v>
      </c>
      <c r="E38" s="3" t="s">
        <v>36</v>
      </c>
      <c r="F38" s="3" t="s">
        <v>74</v>
      </c>
      <c r="G38" s="3" t="s">
        <v>84</v>
      </c>
      <c r="H38" s="63"/>
      <c r="I38" s="88">
        <f>I39</f>
        <v>1</v>
      </c>
      <c r="J38" s="88">
        <f t="shared" si="5"/>
        <v>1</v>
      </c>
      <c r="K38" s="88">
        <f t="shared" si="5"/>
        <v>1</v>
      </c>
      <c r="L38" s="176"/>
    </row>
    <row r="39" spans="1:12" s="184" customFormat="1">
      <c r="A39" s="57" t="s">
        <v>167</v>
      </c>
      <c r="B39" s="3" t="s">
        <v>24</v>
      </c>
      <c r="C39" s="3" t="s">
        <v>83</v>
      </c>
      <c r="D39" s="53">
        <v>89</v>
      </c>
      <c r="E39" s="3" t="s">
        <v>36</v>
      </c>
      <c r="F39" s="3" t="s">
        <v>74</v>
      </c>
      <c r="G39" s="3" t="s">
        <v>84</v>
      </c>
      <c r="H39" s="63" t="s">
        <v>168</v>
      </c>
      <c r="I39" s="88">
        <f>I40</f>
        <v>1</v>
      </c>
      <c r="J39" s="88">
        <f t="shared" si="5"/>
        <v>1</v>
      </c>
      <c r="K39" s="88">
        <f t="shared" si="5"/>
        <v>1</v>
      </c>
      <c r="L39" s="176"/>
    </row>
    <row r="40" spans="1:12" s="108" customFormat="1">
      <c r="A40" s="21" t="s">
        <v>85</v>
      </c>
      <c r="B40" s="3" t="s">
        <v>24</v>
      </c>
      <c r="C40" s="3" t="s">
        <v>83</v>
      </c>
      <c r="D40" s="3" t="s">
        <v>86</v>
      </c>
      <c r="E40" s="3" t="s">
        <v>36</v>
      </c>
      <c r="F40" s="3" t="s">
        <v>74</v>
      </c>
      <c r="G40" s="3" t="s">
        <v>84</v>
      </c>
      <c r="H40" s="63" t="s">
        <v>87</v>
      </c>
      <c r="I40" s="88">
        <f>'Прил 5'!J41</f>
        <v>1</v>
      </c>
      <c r="J40" s="88">
        <f>'Прил 5'!K41</f>
        <v>1</v>
      </c>
      <c r="K40" s="88">
        <f>'Прил 5'!L41</f>
        <v>1</v>
      </c>
      <c r="L40" s="176"/>
    </row>
    <row r="41" spans="1:12" s="108" customFormat="1" ht="0.75" customHeight="1">
      <c r="A41" s="21" t="s">
        <v>88</v>
      </c>
      <c r="B41" s="64" t="s">
        <v>24</v>
      </c>
      <c r="C41" s="4" t="s">
        <v>68</v>
      </c>
      <c r="D41" s="23"/>
      <c r="E41" s="23"/>
      <c r="F41" s="23"/>
      <c r="G41" s="23"/>
      <c r="H41" s="58"/>
      <c r="I41" s="88"/>
      <c r="J41" s="65"/>
      <c r="K41" s="90"/>
      <c r="L41" s="176"/>
    </row>
    <row r="42" spans="1:12" s="108" customFormat="1" ht="18.75" hidden="1" customHeight="1">
      <c r="A42" s="59" t="s">
        <v>124</v>
      </c>
      <c r="B42" s="23" t="s">
        <v>24</v>
      </c>
      <c r="C42" s="23" t="s">
        <v>68</v>
      </c>
      <c r="D42" s="23" t="s">
        <v>24</v>
      </c>
      <c r="E42" s="23"/>
      <c r="F42" s="23"/>
      <c r="G42" s="23"/>
      <c r="H42" s="58"/>
      <c r="I42" s="93"/>
      <c r="J42" s="65"/>
      <c r="K42" s="90"/>
      <c r="L42" s="176"/>
    </row>
    <row r="43" spans="1:12" s="108" customFormat="1" hidden="1">
      <c r="A43" s="59" t="s">
        <v>89</v>
      </c>
      <c r="B43" s="23" t="s">
        <v>24</v>
      </c>
      <c r="C43" s="23" t="s">
        <v>68</v>
      </c>
      <c r="D43" s="23" t="s">
        <v>24</v>
      </c>
      <c r="E43" s="23" t="s">
        <v>72</v>
      </c>
      <c r="F43" s="23" t="s">
        <v>74</v>
      </c>
      <c r="G43" s="23" t="s">
        <v>90</v>
      </c>
      <c r="H43" s="23"/>
      <c r="I43" s="93"/>
      <c r="J43" s="65"/>
      <c r="K43" s="90"/>
      <c r="L43" s="176" t="s">
        <v>38</v>
      </c>
    </row>
    <row r="44" spans="1:12" s="108" customFormat="1" ht="37.5" hidden="1" customHeight="1">
      <c r="A44" s="57" t="s">
        <v>80</v>
      </c>
      <c r="B44" s="23" t="s">
        <v>24</v>
      </c>
      <c r="C44" s="23" t="s">
        <v>68</v>
      </c>
      <c r="D44" s="23" t="s">
        <v>24</v>
      </c>
      <c r="E44" s="23" t="s">
        <v>72</v>
      </c>
      <c r="F44" s="23" t="s">
        <v>74</v>
      </c>
      <c r="G44" s="23" t="s">
        <v>90</v>
      </c>
      <c r="H44" s="23" t="s">
        <v>91</v>
      </c>
      <c r="I44" s="93"/>
      <c r="J44" s="67"/>
      <c r="K44" s="90"/>
      <c r="L44" s="176"/>
    </row>
    <row r="45" spans="1:12" s="185" customFormat="1" ht="18" hidden="1" customHeight="1">
      <c r="A45" s="21" t="s">
        <v>290</v>
      </c>
      <c r="B45" s="23" t="s">
        <v>24</v>
      </c>
      <c r="C45" s="23" t="s">
        <v>68</v>
      </c>
      <c r="D45" s="23" t="s">
        <v>92</v>
      </c>
      <c r="E45" s="23"/>
      <c r="F45" s="23"/>
      <c r="G45" s="23"/>
      <c r="H45" s="23"/>
      <c r="I45" s="88"/>
      <c r="J45" s="65"/>
      <c r="K45" s="87"/>
      <c r="L45" s="178"/>
    </row>
    <row r="46" spans="1:12" s="108" customFormat="1" hidden="1">
      <c r="A46" s="55" t="s">
        <v>93</v>
      </c>
      <c r="B46" s="23" t="s">
        <v>24</v>
      </c>
      <c r="C46" s="23" t="s">
        <v>68</v>
      </c>
      <c r="D46" s="23" t="s">
        <v>92</v>
      </c>
      <c r="E46" s="23" t="s">
        <v>72</v>
      </c>
      <c r="F46" s="23" t="s">
        <v>74</v>
      </c>
      <c r="G46" s="23" t="s">
        <v>94</v>
      </c>
      <c r="H46" s="23"/>
      <c r="I46" s="88"/>
      <c r="J46" s="68"/>
      <c r="K46" s="90"/>
      <c r="L46" s="176"/>
    </row>
    <row r="47" spans="1:12" s="108" customFormat="1" ht="30.75" hidden="1" customHeight="1">
      <c r="A47" s="57" t="s">
        <v>80</v>
      </c>
      <c r="B47" s="23" t="s">
        <v>24</v>
      </c>
      <c r="C47" s="23" t="s">
        <v>68</v>
      </c>
      <c r="D47" s="23" t="s">
        <v>92</v>
      </c>
      <c r="E47" s="23" t="s">
        <v>72</v>
      </c>
      <c r="F47" s="23" t="s">
        <v>74</v>
      </c>
      <c r="G47" s="23" t="s">
        <v>94</v>
      </c>
      <c r="H47" s="23" t="s">
        <v>91</v>
      </c>
      <c r="I47" s="89"/>
      <c r="J47" s="69"/>
      <c r="K47" s="90"/>
      <c r="L47" s="176"/>
    </row>
    <row r="48" spans="1:12" ht="31.5" hidden="1" customHeight="1">
      <c r="A48" s="21" t="s">
        <v>125</v>
      </c>
      <c r="B48" s="23" t="s">
        <v>24</v>
      </c>
      <c r="C48" s="23" t="s">
        <v>68</v>
      </c>
      <c r="D48" s="23" t="s">
        <v>126</v>
      </c>
      <c r="E48" s="23"/>
      <c r="F48" s="23"/>
      <c r="G48" s="23"/>
      <c r="H48" s="23"/>
      <c r="I48" s="89"/>
      <c r="J48" s="90"/>
      <c r="K48" s="90"/>
    </row>
    <row r="49" spans="1:12" ht="31.5" hidden="1">
      <c r="A49" s="55" t="s">
        <v>150</v>
      </c>
      <c r="B49" s="70" t="s">
        <v>24</v>
      </c>
      <c r="C49" s="70" t="s">
        <v>68</v>
      </c>
      <c r="D49" s="70" t="s">
        <v>126</v>
      </c>
      <c r="E49" s="70" t="s">
        <v>72</v>
      </c>
      <c r="F49" s="70" t="s">
        <v>74</v>
      </c>
      <c r="G49" s="70" t="s">
        <v>151</v>
      </c>
      <c r="H49" s="70"/>
      <c r="I49" s="68"/>
      <c r="J49" s="90"/>
      <c r="K49" s="90"/>
    </row>
    <row r="50" spans="1:12" hidden="1">
      <c r="A50" s="57" t="s">
        <v>80</v>
      </c>
      <c r="B50" s="35" t="s">
        <v>24</v>
      </c>
      <c r="C50" s="35" t="s">
        <v>68</v>
      </c>
      <c r="D50" s="35" t="s">
        <v>126</v>
      </c>
      <c r="E50" s="35" t="s">
        <v>72</v>
      </c>
      <c r="F50" s="35" t="s">
        <v>74</v>
      </c>
      <c r="G50" s="35" t="s">
        <v>151</v>
      </c>
      <c r="H50" s="35" t="s">
        <v>91</v>
      </c>
      <c r="I50" s="94"/>
      <c r="J50" s="90"/>
      <c r="K50" s="90"/>
    </row>
    <row r="51" spans="1:12" ht="31.5" hidden="1">
      <c r="A51" s="21" t="s">
        <v>291</v>
      </c>
      <c r="B51" s="23" t="s">
        <v>24</v>
      </c>
      <c r="C51" s="23" t="s">
        <v>68</v>
      </c>
      <c r="D51" s="23" t="s">
        <v>95</v>
      </c>
      <c r="E51" s="23"/>
      <c r="F51" s="23"/>
      <c r="G51" s="23"/>
      <c r="H51" s="3"/>
      <c r="I51" s="95"/>
      <c r="J51" s="90"/>
      <c r="K51" s="90"/>
    </row>
    <row r="52" spans="1:12" ht="31.5" hidden="1">
      <c r="A52" s="59" t="s">
        <v>96</v>
      </c>
      <c r="B52" s="23" t="s">
        <v>24</v>
      </c>
      <c r="C52" s="23" t="s">
        <v>68</v>
      </c>
      <c r="D52" s="23" t="s">
        <v>95</v>
      </c>
      <c r="E52" s="23" t="s">
        <v>72</v>
      </c>
      <c r="F52" s="23" t="s">
        <v>74</v>
      </c>
      <c r="G52" s="23" t="s">
        <v>97</v>
      </c>
      <c r="H52" s="3"/>
      <c r="I52" s="90"/>
      <c r="J52" s="90"/>
      <c r="K52" s="90"/>
    </row>
    <row r="53" spans="1:12" hidden="1">
      <c r="A53" s="57" t="s">
        <v>80</v>
      </c>
      <c r="B53" s="23" t="s">
        <v>24</v>
      </c>
      <c r="C53" s="23" t="s">
        <v>68</v>
      </c>
      <c r="D53" s="23" t="s">
        <v>95</v>
      </c>
      <c r="E53" s="23" t="s">
        <v>72</v>
      </c>
      <c r="F53" s="23" t="s">
        <v>74</v>
      </c>
      <c r="G53" s="23" t="s">
        <v>97</v>
      </c>
      <c r="H53" s="3" t="s">
        <v>91</v>
      </c>
      <c r="I53" s="90"/>
      <c r="J53" s="90"/>
      <c r="K53" s="90"/>
    </row>
    <row r="54" spans="1:12">
      <c r="A54" s="51" t="s">
        <v>98</v>
      </c>
      <c r="B54" s="4" t="s">
        <v>63</v>
      </c>
      <c r="C54" s="4"/>
      <c r="D54" s="62"/>
      <c r="E54" s="4"/>
      <c r="F54" s="4"/>
      <c r="G54" s="4"/>
      <c r="H54" s="71"/>
      <c r="I54" s="95">
        <f>I55</f>
        <v>78.7</v>
      </c>
      <c r="J54" s="95">
        <f t="shared" ref="J54:K57" si="6">J55</f>
        <v>78.8</v>
      </c>
      <c r="K54" s="95">
        <f t="shared" si="6"/>
        <v>80.599999999999994</v>
      </c>
    </row>
    <row r="55" spans="1:12">
      <c r="A55" s="56" t="s">
        <v>99</v>
      </c>
      <c r="B55" s="72" t="s">
        <v>63</v>
      </c>
      <c r="C55" s="72" t="s">
        <v>64</v>
      </c>
      <c r="D55" s="52"/>
      <c r="E55" s="32"/>
      <c r="F55" s="32"/>
      <c r="G55" s="32"/>
      <c r="H55" s="73"/>
      <c r="I55" s="95">
        <f>I56</f>
        <v>78.7</v>
      </c>
      <c r="J55" s="95">
        <f t="shared" si="6"/>
        <v>78.8</v>
      </c>
      <c r="K55" s="95">
        <f t="shared" si="6"/>
        <v>80.599999999999994</v>
      </c>
    </row>
    <row r="56" spans="1:12" ht="47.25">
      <c r="A56" s="96" t="s">
        <v>287</v>
      </c>
      <c r="B56" s="58" t="s">
        <v>63</v>
      </c>
      <c r="C56" s="58" t="s">
        <v>64</v>
      </c>
      <c r="D56" s="23">
        <v>89</v>
      </c>
      <c r="E56" s="23"/>
      <c r="F56" s="23"/>
      <c r="G56" s="23"/>
      <c r="H56" s="37"/>
      <c r="I56" s="90">
        <f>I57</f>
        <v>78.7</v>
      </c>
      <c r="J56" s="90">
        <f t="shared" si="6"/>
        <v>78.8</v>
      </c>
      <c r="K56" s="90">
        <f t="shared" si="6"/>
        <v>80.599999999999994</v>
      </c>
      <c r="L56" s="182"/>
    </row>
    <row r="57" spans="1:12" ht="47.25">
      <c r="A57" s="96" t="s">
        <v>288</v>
      </c>
      <c r="B57" s="58" t="s">
        <v>63</v>
      </c>
      <c r="C57" s="58" t="s">
        <v>64</v>
      </c>
      <c r="D57" s="23">
        <v>89</v>
      </c>
      <c r="E57" s="23">
        <v>1</v>
      </c>
      <c r="F57" s="23"/>
      <c r="G57" s="23"/>
      <c r="H57" s="37"/>
      <c r="I57" s="90">
        <f>I58</f>
        <v>78.7</v>
      </c>
      <c r="J57" s="90">
        <f t="shared" si="6"/>
        <v>78.8</v>
      </c>
      <c r="K57" s="90">
        <f t="shared" si="6"/>
        <v>80.599999999999994</v>
      </c>
      <c r="L57" s="182"/>
    </row>
    <row r="58" spans="1:12" ht="31.5">
      <c r="A58" s="74" t="s">
        <v>100</v>
      </c>
      <c r="B58" s="58" t="s">
        <v>63</v>
      </c>
      <c r="C58" s="58" t="s">
        <v>64</v>
      </c>
      <c r="D58" s="75">
        <v>89</v>
      </c>
      <c r="E58" s="23">
        <v>1</v>
      </c>
      <c r="F58" s="23" t="s">
        <v>74</v>
      </c>
      <c r="G58" s="23">
        <v>51180</v>
      </c>
      <c r="H58" s="37"/>
      <c r="I58" s="90">
        <f>I59+I61</f>
        <v>78.7</v>
      </c>
      <c r="J58" s="90">
        <f>J59+J61</f>
        <v>78.8</v>
      </c>
      <c r="K58" s="90">
        <f>K59+K61</f>
        <v>80.599999999999994</v>
      </c>
    </row>
    <row r="59" spans="1:12" ht="63">
      <c r="A59" s="54" t="s">
        <v>163</v>
      </c>
      <c r="B59" s="58" t="s">
        <v>63</v>
      </c>
      <c r="C59" s="58" t="s">
        <v>64</v>
      </c>
      <c r="D59" s="75">
        <v>89</v>
      </c>
      <c r="E59" s="23">
        <v>1</v>
      </c>
      <c r="F59" s="23" t="s">
        <v>74</v>
      </c>
      <c r="G59" s="23" t="s">
        <v>101</v>
      </c>
      <c r="H59" s="37" t="s">
        <v>165</v>
      </c>
      <c r="I59" s="90">
        <f>I60</f>
        <v>74.8</v>
      </c>
      <c r="J59" s="90">
        <f>J60</f>
        <v>74.8</v>
      </c>
      <c r="K59" s="90">
        <f>K60</f>
        <v>76.599999999999994</v>
      </c>
    </row>
    <row r="60" spans="1:12" ht="31.5">
      <c r="A60" s="54" t="s">
        <v>164</v>
      </c>
      <c r="B60" s="58" t="s">
        <v>63</v>
      </c>
      <c r="C60" s="58" t="s">
        <v>64</v>
      </c>
      <c r="D60" s="75">
        <v>89</v>
      </c>
      <c r="E60" s="23">
        <v>1</v>
      </c>
      <c r="F60" s="23" t="s">
        <v>74</v>
      </c>
      <c r="G60" s="23" t="s">
        <v>101</v>
      </c>
      <c r="H60" s="37" t="s">
        <v>166</v>
      </c>
      <c r="I60" s="90">
        <f>'Прил 5'!J61</f>
        <v>74.8</v>
      </c>
      <c r="J60" s="90">
        <f>'Прил 5'!K61</f>
        <v>74.8</v>
      </c>
      <c r="K60" s="90">
        <f>'Прил 5'!L61</f>
        <v>76.599999999999994</v>
      </c>
    </row>
    <row r="61" spans="1:12" ht="31.5">
      <c r="A61" s="21" t="s">
        <v>159</v>
      </c>
      <c r="B61" s="58" t="s">
        <v>63</v>
      </c>
      <c r="C61" s="58" t="s">
        <v>64</v>
      </c>
      <c r="D61" s="75">
        <v>89</v>
      </c>
      <c r="E61" s="23">
        <v>1</v>
      </c>
      <c r="F61" s="23" t="s">
        <v>74</v>
      </c>
      <c r="G61" s="23">
        <v>51180</v>
      </c>
      <c r="H61" s="37" t="s">
        <v>161</v>
      </c>
      <c r="I61" s="90">
        <f t="shared" ref="I61:K61" si="7">I62</f>
        <v>3.9</v>
      </c>
      <c r="J61" s="90">
        <f t="shared" si="7"/>
        <v>4</v>
      </c>
      <c r="K61" s="90">
        <f t="shared" si="7"/>
        <v>4</v>
      </c>
    </row>
    <row r="62" spans="1:12" ht="31.5">
      <c r="A62" s="21" t="s">
        <v>160</v>
      </c>
      <c r="B62" s="58" t="s">
        <v>63</v>
      </c>
      <c r="C62" s="58" t="s">
        <v>64</v>
      </c>
      <c r="D62" s="75">
        <v>89</v>
      </c>
      <c r="E62" s="23">
        <v>1</v>
      </c>
      <c r="F62" s="23" t="s">
        <v>74</v>
      </c>
      <c r="G62" s="23">
        <v>51180</v>
      </c>
      <c r="H62" s="37" t="s">
        <v>162</v>
      </c>
      <c r="I62" s="90">
        <f>'Прил 5'!J63</f>
        <v>3.9</v>
      </c>
      <c r="J62" s="90">
        <f>'Прил 5'!K63</f>
        <v>4</v>
      </c>
      <c r="K62" s="90">
        <f>'Прил 5'!L63</f>
        <v>4</v>
      </c>
    </row>
    <row r="63" spans="1:12">
      <c r="A63" s="56" t="s">
        <v>102</v>
      </c>
      <c r="B63" s="72" t="s">
        <v>25</v>
      </c>
      <c r="C63" s="72"/>
      <c r="D63" s="32"/>
      <c r="E63" s="32"/>
      <c r="F63" s="32"/>
      <c r="G63" s="32"/>
      <c r="H63" s="32"/>
      <c r="I63" s="95">
        <f t="shared" ref="I63:K68" si="8">I64</f>
        <v>196.3</v>
      </c>
      <c r="J63" s="95">
        <f t="shared" si="8"/>
        <v>218.3</v>
      </c>
      <c r="K63" s="95">
        <f t="shared" si="8"/>
        <v>222</v>
      </c>
    </row>
    <row r="64" spans="1:12">
      <c r="A64" s="56" t="s">
        <v>103</v>
      </c>
      <c r="B64" s="32" t="s">
        <v>25</v>
      </c>
      <c r="C64" s="32" t="s">
        <v>66</v>
      </c>
      <c r="D64" s="76"/>
      <c r="E64" s="76"/>
      <c r="F64" s="76"/>
      <c r="G64" s="76"/>
      <c r="H64" s="32"/>
      <c r="I64" s="95">
        <f t="shared" si="8"/>
        <v>196.3</v>
      </c>
      <c r="J64" s="95">
        <f t="shared" si="8"/>
        <v>218.3</v>
      </c>
      <c r="K64" s="95">
        <f t="shared" si="8"/>
        <v>222</v>
      </c>
    </row>
    <row r="65" spans="1:12" ht="47.25">
      <c r="A65" s="96" t="s">
        <v>287</v>
      </c>
      <c r="B65" s="3" t="s">
        <v>25</v>
      </c>
      <c r="C65" s="3" t="s">
        <v>66</v>
      </c>
      <c r="D65" s="99" t="s">
        <v>86</v>
      </c>
      <c r="E65" s="3"/>
      <c r="F65" s="3"/>
      <c r="G65" s="3"/>
      <c r="H65" s="23"/>
      <c r="I65" s="90">
        <f>I66</f>
        <v>196.3</v>
      </c>
      <c r="J65" s="90">
        <f>J67</f>
        <v>218.3</v>
      </c>
      <c r="K65" s="90">
        <f>K67</f>
        <v>222</v>
      </c>
      <c r="L65" s="186"/>
    </row>
    <row r="66" spans="1:12" ht="47.25">
      <c r="A66" s="96" t="s">
        <v>288</v>
      </c>
      <c r="B66" s="99" t="s">
        <v>25</v>
      </c>
      <c r="C66" s="99" t="s">
        <v>66</v>
      </c>
      <c r="D66" s="99" t="s">
        <v>86</v>
      </c>
      <c r="E66" s="99" t="s">
        <v>36</v>
      </c>
      <c r="F66" s="3"/>
      <c r="G66" s="3"/>
      <c r="H66" s="23"/>
      <c r="I66" s="90">
        <f>I67</f>
        <v>196.3</v>
      </c>
      <c r="J66" s="90"/>
      <c r="K66" s="90"/>
      <c r="L66" s="186"/>
    </row>
    <row r="67" spans="1:12" ht="47.25" customHeight="1">
      <c r="A67" s="322" t="s">
        <v>270</v>
      </c>
      <c r="B67" s="3" t="s">
        <v>25</v>
      </c>
      <c r="C67" s="3" t="s">
        <v>66</v>
      </c>
      <c r="D67" s="99" t="s">
        <v>86</v>
      </c>
      <c r="E67" s="99" t="s">
        <v>36</v>
      </c>
      <c r="F67" s="99" t="s">
        <v>74</v>
      </c>
      <c r="G67" s="3" t="s">
        <v>104</v>
      </c>
      <c r="H67" s="23"/>
      <c r="I67" s="90">
        <f t="shared" si="8"/>
        <v>196.3</v>
      </c>
      <c r="J67" s="90">
        <f t="shared" si="8"/>
        <v>218.3</v>
      </c>
      <c r="K67" s="90">
        <f t="shared" si="8"/>
        <v>222</v>
      </c>
      <c r="L67" s="186"/>
    </row>
    <row r="68" spans="1:12" ht="31.5">
      <c r="A68" s="21" t="s">
        <v>159</v>
      </c>
      <c r="B68" s="3" t="s">
        <v>25</v>
      </c>
      <c r="C68" s="3" t="s">
        <v>66</v>
      </c>
      <c r="D68" s="99" t="s">
        <v>86</v>
      </c>
      <c r="E68" s="99" t="s">
        <v>36</v>
      </c>
      <c r="F68" s="99" t="s">
        <v>74</v>
      </c>
      <c r="G68" s="3" t="s">
        <v>104</v>
      </c>
      <c r="H68" s="23" t="s">
        <v>161</v>
      </c>
      <c r="I68" s="90">
        <f t="shared" si="8"/>
        <v>196.3</v>
      </c>
      <c r="J68" s="90">
        <f t="shared" si="8"/>
        <v>218.3</v>
      </c>
      <c r="K68" s="90">
        <f t="shared" si="8"/>
        <v>222</v>
      </c>
    </row>
    <row r="69" spans="1:12" ht="31.5">
      <c r="A69" s="21" t="s">
        <v>160</v>
      </c>
      <c r="B69" s="3" t="s">
        <v>25</v>
      </c>
      <c r="C69" s="3" t="s">
        <v>66</v>
      </c>
      <c r="D69" s="99" t="s">
        <v>86</v>
      </c>
      <c r="E69" s="99" t="s">
        <v>36</v>
      </c>
      <c r="F69" s="99" t="s">
        <v>74</v>
      </c>
      <c r="G69" s="3" t="s">
        <v>104</v>
      </c>
      <c r="H69" s="23" t="s">
        <v>162</v>
      </c>
      <c r="I69" s="90">
        <f>'Прил 5'!J70</f>
        <v>196.3</v>
      </c>
      <c r="J69" s="90">
        <f>'Прил 5'!K70</f>
        <v>218.3</v>
      </c>
      <c r="K69" s="90">
        <f>'Прил 5'!L70</f>
        <v>222</v>
      </c>
    </row>
    <row r="70" spans="1:12">
      <c r="A70" s="56" t="s">
        <v>28</v>
      </c>
      <c r="B70" s="32" t="s">
        <v>27</v>
      </c>
      <c r="C70" s="32"/>
      <c r="D70" s="32"/>
      <c r="E70" s="32"/>
      <c r="F70" s="32"/>
      <c r="G70" s="66"/>
      <c r="H70" s="66"/>
      <c r="I70" s="101">
        <f>I71+I77</f>
        <v>56.699999999999996</v>
      </c>
      <c r="J70" s="101">
        <f t="shared" ref="J70:K70" si="9">J71+J77</f>
        <v>63.2</v>
      </c>
      <c r="K70" s="101">
        <f t="shared" si="9"/>
        <v>48.9</v>
      </c>
    </row>
    <row r="71" spans="1:12">
      <c r="A71" s="56" t="s">
        <v>105</v>
      </c>
      <c r="B71" s="32" t="s">
        <v>27</v>
      </c>
      <c r="C71" s="32" t="s">
        <v>63</v>
      </c>
      <c r="D71" s="32"/>
      <c r="E71" s="32"/>
      <c r="F71" s="32"/>
      <c r="G71" s="77"/>
      <c r="H71" s="77"/>
      <c r="I71" s="101">
        <f>I72</f>
        <v>0.4</v>
      </c>
      <c r="J71" s="101">
        <f t="shared" ref="J71:K73" si="10">J72</f>
        <v>0.4</v>
      </c>
      <c r="K71" s="101">
        <f t="shared" si="10"/>
        <v>0.4</v>
      </c>
    </row>
    <row r="72" spans="1:12" ht="47.25">
      <c r="A72" s="96" t="s">
        <v>287</v>
      </c>
      <c r="B72" s="23" t="s">
        <v>27</v>
      </c>
      <c r="C72" s="23" t="s">
        <v>63</v>
      </c>
      <c r="D72" s="23" t="s">
        <v>86</v>
      </c>
      <c r="E72" s="32"/>
      <c r="F72" s="32"/>
      <c r="G72" s="78"/>
      <c r="H72" s="78"/>
      <c r="I72" s="102">
        <f>I73</f>
        <v>0.4</v>
      </c>
      <c r="J72" s="102">
        <f t="shared" si="10"/>
        <v>0.4</v>
      </c>
      <c r="K72" s="102">
        <f t="shared" si="10"/>
        <v>0.4</v>
      </c>
      <c r="L72" s="182"/>
    </row>
    <row r="73" spans="1:12" ht="47.25">
      <c r="A73" s="96" t="s">
        <v>288</v>
      </c>
      <c r="B73" s="23" t="s">
        <v>27</v>
      </c>
      <c r="C73" s="23" t="s">
        <v>63</v>
      </c>
      <c r="D73" s="23" t="s">
        <v>86</v>
      </c>
      <c r="E73" s="100" t="s">
        <v>36</v>
      </c>
      <c r="F73" s="100"/>
      <c r="G73" s="79"/>
      <c r="H73" s="79"/>
      <c r="I73" s="102">
        <f>I74</f>
        <v>0.4</v>
      </c>
      <c r="J73" s="102">
        <f t="shared" si="10"/>
        <v>0.4</v>
      </c>
      <c r="K73" s="102">
        <f t="shared" si="10"/>
        <v>0.4</v>
      </c>
      <c r="L73" s="182"/>
    </row>
    <row r="74" spans="1:12" ht="51" customHeight="1">
      <c r="A74" s="59" t="s">
        <v>271</v>
      </c>
      <c r="B74" s="23" t="s">
        <v>27</v>
      </c>
      <c r="C74" s="23" t="s">
        <v>63</v>
      </c>
      <c r="D74" s="23">
        <v>89</v>
      </c>
      <c r="E74" s="23">
        <v>1</v>
      </c>
      <c r="F74" s="23" t="s">
        <v>74</v>
      </c>
      <c r="G74" s="23" t="s">
        <v>106</v>
      </c>
      <c r="H74" s="37"/>
      <c r="I74" s="90">
        <f>I75</f>
        <v>0.4</v>
      </c>
      <c r="J74" s="90">
        <f t="shared" ref="J74:K75" si="11">J75</f>
        <v>0.4</v>
      </c>
      <c r="K74" s="90">
        <f t="shared" si="11"/>
        <v>0.4</v>
      </c>
      <c r="L74" s="186"/>
    </row>
    <row r="75" spans="1:12" ht="31.5">
      <c r="A75" s="21" t="s">
        <v>159</v>
      </c>
      <c r="B75" s="23" t="s">
        <v>27</v>
      </c>
      <c r="C75" s="23" t="s">
        <v>63</v>
      </c>
      <c r="D75" s="23">
        <v>89</v>
      </c>
      <c r="E75" s="23">
        <v>1</v>
      </c>
      <c r="F75" s="23" t="s">
        <v>74</v>
      </c>
      <c r="G75" s="23" t="s">
        <v>106</v>
      </c>
      <c r="H75" s="37" t="s">
        <v>161</v>
      </c>
      <c r="I75" s="90">
        <f>I76</f>
        <v>0.4</v>
      </c>
      <c r="J75" s="90">
        <f t="shared" si="11"/>
        <v>0.4</v>
      </c>
      <c r="K75" s="90">
        <f t="shared" si="11"/>
        <v>0.4</v>
      </c>
    </row>
    <row r="76" spans="1:12" ht="31.5">
      <c r="A76" s="21" t="s">
        <v>160</v>
      </c>
      <c r="B76" s="23" t="s">
        <v>27</v>
      </c>
      <c r="C76" s="23" t="s">
        <v>63</v>
      </c>
      <c r="D76" s="23">
        <v>89</v>
      </c>
      <c r="E76" s="23">
        <v>1</v>
      </c>
      <c r="F76" s="23" t="s">
        <v>74</v>
      </c>
      <c r="G76" s="23" t="s">
        <v>106</v>
      </c>
      <c r="H76" s="37" t="s">
        <v>162</v>
      </c>
      <c r="I76" s="90">
        <f>'Прил 5'!J77</f>
        <v>0.4</v>
      </c>
      <c r="J76" s="90">
        <f>'Прил 5'!K77</f>
        <v>0.4</v>
      </c>
      <c r="K76" s="90">
        <f>'Прил 5'!L77</f>
        <v>0.4</v>
      </c>
    </row>
    <row r="77" spans="1:12">
      <c r="A77" s="56" t="s">
        <v>107</v>
      </c>
      <c r="B77" s="32" t="s">
        <v>27</v>
      </c>
      <c r="C77" s="32" t="s">
        <v>64</v>
      </c>
      <c r="D77" s="32"/>
      <c r="E77" s="32"/>
      <c r="F77" s="61"/>
      <c r="G77" s="77"/>
      <c r="H77" s="77"/>
      <c r="I77" s="101">
        <f>I78</f>
        <v>56.3</v>
      </c>
      <c r="J77" s="101">
        <f t="shared" ref="J77:K77" si="12">J78</f>
        <v>62.800000000000004</v>
      </c>
      <c r="K77" s="101">
        <f t="shared" si="12"/>
        <v>48.5</v>
      </c>
    </row>
    <row r="78" spans="1:12" ht="47.25">
      <c r="A78" s="96" t="s">
        <v>287</v>
      </c>
      <c r="B78" s="23" t="s">
        <v>27</v>
      </c>
      <c r="C78" s="23" t="s">
        <v>64</v>
      </c>
      <c r="D78" s="100" t="s">
        <v>86</v>
      </c>
      <c r="E78" s="23"/>
      <c r="F78" s="103"/>
      <c r="G78" s="66"/>
      <c r="H78" s="66"/>
      <c r="I78" s="102">
        <f>I79</f>
        <v>56.3</v>
      </c>
      <c r="J78" s="102">
        <f t="shared" ref="J78:K78" si="13">J79</f>
        <v>62.800000000000004</v>
      </c>
      <c r="K78" s="102">
        <f t="shared" si="13"/>
        <v>48.5</v>
      </c>
    </row>
    <row r="79" spans="1:12" ht="47.25">
      <c r="A79" s="96" t="s">
        <v>288</v>
      </c>
      <c r="B79" s="23"/>
      <c r="C79" s="23"/>
      <c r="D79" s="100" t="s">
        <v>86</v>
      </c>
      <c r="E79" s="100" t="s">
        <v>36</v>
      </c>
      <c r="F79" s="103"/>
      <c r="G79" s="66"/>
      <c r="H79" s="66"/>
      <c r="I79" s="102">
        <f>I80+I83</f>
        <v>56.3</v>
      </c>
      <c r="J79" s="102">
        <f>J80+J83</f>
        <v>62.800000000000004</v>
      </c>
      <c r="K79" s="102">
        <f>K80+K83</f>
        <v>48.5</v>
      </c>
    </row>
    <row r="80" spans="1:12">
      <c r="A80" s="21" t="s">
        <v>108</v>
      </c>
      <c r="B80" s="23" t="s">
        <v>27</v>
      </c>
      <c r="C80" s="23" t="s">
        <v>64</v>
      </c>
      <c r="D80" s="100" t="s">
        <v>86</v>
      </c>
      <c r="E80" s="100" t="s">
        <v>36</v>
      </c>
      <c r="F80" s="3" t="s">
        <v>74</v>
      </c>
      <c r="G80" s="25">
        <v>43010</v>
      </c>
      <c r="H80" s="66"/>
      <c r="I80" s="90">
        <f>I81</f>
        <v>40.5</v>
      </c>
      <c r="J80" s="90">
        <f t="shared" ref="J80:K81" si="14">J81</f>
        <v>45.7</v>
      </c>
      <c r="K80" s="90">
        <f t="shared" si="14"/>
        <v>36.4</v>
      </c>
    </row>
    <row r="81" spans="1:12" ht="31.5">
      <c r="A81" s="21" t="s">
        <v>159</v>
      </c>
      <c r="B81" s="23" t="s">
        <v>27</v>
      </c>
      <c r="C81" s="23" t="s">
        <v>64</v>
      </c>
      <c r="D81" s="100" t="s">
        <v>86</v>
      </c>
      <c r="E81" s="100" t="s">
        <v>36</v>
      </c>
      <c r="F81" s="3" t="s">
        <v>74</v>
      </c>
      <c r="G81" s="25">
        <v>43010</v>
      </c>
      <c r="H81" s="25">
        <v>200</v>
      </c>
      <c r="I81" s="90">
        <f>I82</f>
        <v>40.5</v>
      </c>
      <c r="J81" s="90">
        <f t="shared" si="14"/>
        <v>45.7</v>
      </c>
      <c r="K81" s="90">
        <f t="shared" si="14"/>
        <v>36.4</v>
      </c>
    </row>
    <row r="82" spans="1:12" ht="31.5">
      <c r="A82" s="21" t="s">
        <v>160</v>
      </c>
      <c r="B82" s="23" t="s">
        <v>27</v>
      </c>
      <c r="C82" s="23" t="s">
        <v>64</v>
      </c>
      <c r="D82" s="100" t="s">
        <v>86</v>
      </c>
      <c r="E82" s="100" t="s">
        <v>36</v>
      </c>
      <c r="F82" s="3" t="s">
        <v>74</v>
      </c>
      <c r="G82" s="25">
        <v>43010</v>
      </c>
      <c r="H82" s="25">
        <v>240</v>
      </c>
      <c r="I82" s="90">
        <f>'Прил 5'!J83</f>
        <v>40.5</v>
      </c>
      <c r="J82" s="90">
        <f>'Прил 5'!K83</f>
        <v>45.7</v>
      </c>
      <c r="K82" s="90">
        <f>'Прил 5'!L83</f>
        <v>36.4</v>
      </c>
    </row>
    <row r="83" spans="1:12">
      <c r="A83" s="97" t="s">
        <v>250</v>
      </c>
      <c r="B83" s="23" t="s">
        <v>27</v>
      </c>
      <c r="C83" s="23" t="s">
        <v>64</v>
      </c>
      <c r="D83" s="100" t="s">
        <v>86</v>
      </c>
      <c r="E83" s="100" t="s">
        <v>36</v>
      </c>
      <c r="F83" s="3" t="s">
        <v>74</v>
      </c>
      <c r="G83" s="25">
        <v>43040</v>
      </c>
      <c r="H83" s="66"/>
      <c r="I83" s="90">
        <f>I84</f>
        <v>15.8</v>
      </c>
      <c r="J83" s="90">
        <f t="shared" ref="J83:K84" si="15">J84</f>
        <v>17.100000000000001</v>
      </c>
      <c r="K83" s="90">
        <f t="shared" si="15"/>
        <v>12.1</v>
      </c>
    </row>
    <row r="84" spans="1:12" ht="31.5">
      <c r="A84" s="21" t="s">
        <v>159</v>
      </c>
      <c r="B84" s="23" t="s">
        <v>27</v>
      </c>
      <c r="C84" s="23" t="s">
        <v>64</v>
      </c>
      <c r="D84" s="100" t="s">
        <v>86</v>
      </c>
      <c r="E84" s="100" t="s">
        <v>36</v>
      </c>
      <c r="F84" s="3" t="s">
        <v>74</v>
      </c>
      <c r="G84" s="25">
        <v>43040</v>
      </c>
      <c r="H84" s="25">
        <v>200</v>
      </c>
      <c r="I84" s="90">
        <f>I85</f>
        <v>15.8</v>
      </c>
      <c r="J84" s="90">
        <f t="shared" si="15"/>
        <v>17.100000000000001</v>
      </c>
      <c r="K84" s="90">
        <f t="shared" si="15"/>
        <v>12.1</v>
      </c>
    </row>
    <row r="85" spans="1:12" ht="31.5">
      <c r="A85" s="21" t="s">
        <v>160</v>
      </c>
      <c r="B85" s="23" t="s">
        <v>27</v>
      </c>
      <c r="C85" s="23" t="s">
        <v>64</v>
      </c>
      <c r="D85" s="100" t="s">
        <v>86</v>
      </c>
      <c r="E85" s="100" t="s">
        <v>36</v>
      </c>
      <c r="F85" s="3" t="s">
        <v>74</v>
      </c>
      <c r="G85" s="25">
        <v>43040</v>
      </c>
      <c r="H85" s="25">
        <v>240</v>
      </c>
      <c r="I85" s="90">
        <f>'Прил 5'!J86</f>
        <v>15.8</v>
      </c>
      <c r="J85" s="90">
        <f>'Прил 5'!K86</f>
        <v>17.100000000000001</v>
      </c>
      <c r="K85" s="90">
        <f>'Прил 5'!L86</f>
        <v>12.1</v>
      </c>
    </row>
    <row r="86" spans="1:12">
      <c r="A86" s="56" t="s">
        <v>109</v>
      </c>
      <c r="B86" s="32" t="s">
        <v>67</v>
      </c>
      <c r="C86" s="32"/>
      <c r="D86" s="52"/>
      <c r="E86" s="32"/>
      <c r="F86" s="32"/>
      <c r="G86" s="32"/>
      <c r="H86" s="73"/>
      <c r="I86" s="95">
        <f t="shared" ref="I86:K91" si="16">I87</f>
        <v>66.400000000000006</v>
      </c>
      <c r="J86" s="95">
        <f t="shared" si="16"/>
        <v>69.099999999999994</v>
      </c>
      <c r="K86" s="95">
        <f t="shared" si="16"/>
        <v>71.3</v>
      </c>
    </row>
    <row r="87" spans="1:12">
      <c r="A87" s="80" t="s">
        <v>39</v>
      </c>
      <c r="B87" s="32" t="s">
        <v>67</v>
      </c>
      <c r="C87" s="32" t="s">
        <v>24</v>
      </c>
      <c r="D87" s="73"/>
      <c r="E87" s="32"/>
      <c r="F87" s="32"/>
      <c r="G87" s="32"/>
      <c r="H87" s="73"/>
      <c r="I87" s="95">
        <f>I88</f>
        <v>66.400000000000006</v>
      </c>
      <c r="J87" s="95">
        <f t="shared" si="16"/>
        <v>69.099999999999994</v>
      </c>
      <c r="K87" s="95">
        <f t="shared" si="16"/>
        <v>71.3</v>
      </c>
    </row>
    <row r="88" spans="1:12" ht="47.25">
      <c r="A88" s="96" t="s">
        <v>287</v>
      </c>
      <c r="B88" s="23" t="s">
        <v>67</v>
      </c>
      <c r="C88" s="23" t="s">
        <v>24</v>
      </c>
      <c r="D88" s="23">
        <v>89</v>
      </c>
      <c r="E88" s="23"/>
      <c r="F88" s="23"/>
      <c r="G88" s="23"/>
      <c r="H88" s="37"/>
      <c r="I88" s="90">
        <f>I89</f>
        <v>66.400000000000006</v>
      </c>
      <c r="J88" s="90">
        <f t="shared" si="16"/>
        <v>69.099999999999994</v>
      </c>
      <c r="K88" s="90">
        <f t="shared" si="16"/>
        <v>71.3</v>
      </c>
      <c r="L88" s="182"/>
    </row>
    <row r="89" spans="1:12" ht="47.25">
      <c r="A89" s="96" t="s">
        <v>288</v>
      </c>
      <c r="B89" s="23" t="s">
        <v>67</v>
      </c>
      <c r="C89" s="23" t="s">
        <v>24</v>
      </c>
      <c r="D89" s="23">
        <v>89</v>
      </c>
      <c r="E89" s="23">
        <v>1</v>
      </c>
      <c r="F89" s="23"/>
      <c r="G89" s="23"/>
      <c r="H89" s="37"/>
      <c r="I89" s="90">
        <f>I90</f>
        <v>66.400000000000006</v>
      </c>
      <c r="J89" s="90">
        <f t="shared" si="16"/>
        <v>69.099999999999994</v>
      </c>
      <c r="K89" s="90">
        <f t="shared" si="16"/>
        <v>71.3</v>
      </c>
      <c r="L89" s="182"/>
    </row>
    <row r="90" spans="1:12">
      <c r="A90" s="81" t="s">
        <v>154</v>
      </c>
      <c r="B90" s="82" t="s">
        <v>67</v>
      </c>
      <c r="C90" s="82" t="s">
        <v>24</v>
      </c>
      <c r="D90" s="41">
        <v>89</v>
      </c>
      <c r="E90" s="3">
        <v>1</v>
      </c>
      <c r="F90" s="3" t="s">
        <v>74</v>
      </c>
      <c r="G90" s="3" t="s">
        <v>111</v>
      </c>
      <c r="H90" s="41"/>
      <c r="I90" s="90">
        <f t="shared" si="16"/>
        <v>66.400000000000006</v>
      </c>
      <c r="J90" s="90">
        <f t="shared" si="16"/>
        <v>69.099999999999994</v>
      </c>
      <c r="K90" s="90">
        <f t="shared" si="16"/>
        <v>71.3</v>
      </c>
    </row>
    <row r="91" spans="1:12">
      <c r="A91" s="81" t="s">
        <v>155</v>
      </c>
      <c r="B91" s="82" t="s">
        <v>67</v>
      </c>
      <c r="C91" s="82" t="s">
        <v>24</v>
      </c>
      <c r="D91" s="41">
        <v>89</v>
      </c>
      <c r="E91" s="3">
        <v>1</v>
      </c>
      <c r="F91" s="3" t="s">
        <v>74</v>
      </c>
      <c r="G91" s="3" t="s">
        <v>111</v>
      </c>
      <c r="H91" s="41" t="s">
        <v>157</v>
      </c>
      <c r="I91" s="90">
        <f t="shared" si="16"/>
        <v>66.400000000000006</v>
      </c>
      <c r="J91" s="90">
        <f t="shared" si="16"/>
        <v>69.099999999999994</v>
      </c>
      <c r="K91" s="90">
        <f t="shared" si="16"/>
        <v>71.3</v>
      </c>
    </row>
    <row r="92" spans="1:12">
      <c r="A92" s="81" t="s">
        <v>156</v>
      </c>
      <c r="B92" s="82" t="s">
        <v>67</v>
      </c>
      <c r="C92" s="82" t="s">
        <v>24</v>
      </c>
      <c r="D92" s="41">
        <v>89</v>
      </c>
      <c r="E92" s="3">
        <v>1</v>
      </c>
      <c r="F92" s="3" t="s">
        <v>74</v>
      </c>
      <c r="G92" s="3" t="s">
        <v>111</v>
      </c>
      <c r="H92" s="41" t="s">
        <v>158</v>
      </c>
      <c r="I92" s="90">
        <f>'Прил 5'!J93</f>
        <v>66.400000000000006</v>
      </c>
      <c r="J92" s="90">
        <f>'Прил 5'!K93</f>
        <v>69.099999999999994</v>
      </c>
      <c r="K92" s="90">
        <f>'Прил 5'!L93</f>
        <v>71.3</v>
      </c>
    </row>
    <row r="93" spans="1:12">
      <c r="A93" s="51" t="s">
        <v>26</v>
      </c>
      <c r="B93" s="83" t="s">
        <v>68</v>
      </c>
      <c r="C93" s="83"/>
      <c r="D93" s="71"/>
      <c r="E93" s="4"/>
      <c r="F93" s="4"/>
      <c r="G93" s="4"/>
      <c r="H93" s="71"/>
      <c r="I93" s="95">
        <f t="shared" ref="I93:K98" si="17">I94</f>
        <v>1</v>
      </c>
      <c r="J93" s="95">
        <f t="shared" si="17"/>
        <v>1</v>
      </c>
      <c r="K93" s="95">
        <f t="shared" si="17"/>
        <v>1</v>
      </c>
    </row>
    <row r="94" spans="1:12" ht="31.5">
      <c r="A94" s="51" t="s">
        <v>112</v>
      </c>
      <c r="B94" s="4">
        <v>13</v>
      </c>
      <c r="C94" s="4" t="s">
        <v>24</v>
      </c>
      <c r="D94" s="62"/>
      <c r="E94" s="4"/>
      <c r="F94" s="4"/>
      <c r="G94" s="4"/>
      <c r="H94" s="71"/>
      <c r="I94" s="95">
        <f t="shared" si="17"/>
        <v>1</v>
      </c>
      <c r="J94" s="95">
        <f t="shared" si="17"/>
        <v>1</v>
      </c>
      <c r="K94" s="95">
        <f t="shared" si="17"/>
        <v>1</v>
      </c>
    </row>
    <row r="95" spans="1:12" ht="47.25">
      <c r="A95" s="96" t="s">
        <v>287</v>
      </c>
      <c r="B95" s="3" t="s">
        <v>68</v>
      </c>
      <c r="C95" s="3" t="s">
        <v>24</v>
      </c>
      <c r="D95" s="23">
        <v>89</v>
      </c>
      <c r="E95" s="23">
        <v>0</v>
      </c>
      <c r="F95" s="3"/>
      <c r="G95" s="3"/>
      <c r="H95" s="41"/>
      <c r="I95" s="90">
        <f t="shared" si="17"/>
        <v>1</v>
      </c>
      <c r="J95" s="90">
        <f t="shared" si="17"/>
        <v>1</v>
      </c>
      <c r="K95" s="90">
        <f t="shared" si="17"/>
        <v>1</v>
      </c>
    </row>
    <row r="96" spans="1:12" ht="47.25">
      <c r="A96" s="96" t="s">
        <v>288</v>
      </c>
      <c r="B96" s="3" t="s">
        <v>68</v>
      </c>
      <c r="C96" s="3" t="s">
        <v>24</v>
      </c>
      <c r="D96" s="23">
        <v>89</v>
      </c>
      <c r="E96" s="23">
        <v>1</v>
      </c>
      <c r="F96" s="3"/>
      <c r="G96" s="3"/>
      <c r="H96" s="41"/>
      <c r="I96" s="90">
        <f t="shared" si="17"/>
        <v>1</v>
      </c>
      <c r="J96" s="90">
        <f t="shared" si="17"/>
        <v>1</v>
      </c>
      <c r="K96" s="90">
        <f t="shared" si="17"/>
        <v>1</v>
      </c>
    </row>
    <row r="97" spans="1:11">
      <c r="A97" s="21" t="s">
        <v>113</v>
      </c>
      <c r="B97" s="3">
        <v>13</v>
      </c>
      <c r="C97" s="3" t="s">
        <v>24</v>
      </c>
      <c r="D97" s="63">
        <v>89</v>
      </c>
      <c r="E97" s="3">
        <v>1</v>
      </c>
      <c r="F97" s="3" t="s">
        <v>74</v>
      </c>
      <c r="G97" s="3">
        <v>41240</v>
      </c>
      <c r="H97" s="41"/>
      <c r="I97" s="90">
        <f t="shared" si="17"/>
        <v>1</v>
      </c>
      <c r="J97" s="90">
        <f t="shared" si="17"/>
        <v>1</v>
      </c>
      <c r="K97" s="90">
        <f t="shared" si="17"/>
        <v>1</v>
      </c>
    </row>
    <row r="98" spans="1:11">
      <c r="A98" s="21" t="s">
        <v>152</v>
      </c>
      <c r="B98" s="3">
        <v>13</v>
      </c>
      <c r="C98" s="3" t="s">
        <v>24</v>
      </c>
      <c r="D98" s="63">
        <v>89</v>
      </c>
      <c r="E98" s="3">
        <v>1</v>
      </c>
      <c r="F98" s="3" t="s">
        <v>74</v>
      </c>
      <c r="G98" s="3" t="s">
        <v>118</v>
      </c>
      <c r="H98" s="41" t="s">
        <v>153</v>
      </c>
      <c r="I98" s="90">
        <f t="shared" si="17"/>
        <v>1</v>
      </c>
      <c r="J98" s="90">
        <f t="shared" si="17"/>
        <v>1</v>
      </c>
      <c r="K98" s="90">
        <f t="shared" si="17"/>
        <v>1</v>
      </c>
    </row>
    <row r="99" spans="1:11">
      <c r="A99" s="57" t="s">
        <v>114</v>
      </c>
      <c r="B99" s="3">
        <v>13</v>
      </c>
      <c r="C99" s="3" t="s">
        <v>24</v>
      </c>
      <c r="D99" s="63">
        <v>89</v>
      </c>
      <c r="E99" s="3">
        <v>1</v>
      </c>
      <c r="F99" s="3" t="s">
        <v>74</v>
      </c>
      <c r="G99" s="3">
        <v>41240</v>
      </c>
      <c r="H99" s="41">
        <v>730</v>
      </c>
      <c r="I99" s="90">
        <f>'Прил 5'!J100</f>
        <v>1</v>
      </c>
      <c r="J99" s="90">
        <f>'Прил 5'!K100</f>
        <v>1</v>
      </c>
      <c r="K99" s="90">
        <f>'Прил 5'!L100</f>
        <v>1</v>
      </c>
    </row>
  </sheetData>
  <autoFilter ref="A7:K7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37">
    <cfRule type="expression" dxfId="76" priority="41" stopIfTrue="1">
      <formula>$F37=""</formula>
    </cfRule>
    <cfRule type="expression" dxfId="75" priority="42" stopIfTrue="1">
      <formula>#REF!&lt;&gt;""</formula>
    </cfRule>
    <cfRule type="expression" dxfId="74" priority="43" stopIfTrue="1">
      <formula>AND($G37="",$F37&lt;&gt;"")</formula>
    </cfRule>
  </conditionalFormatting>
  <conditionalFormatting sqref="B61">
    <cfRule type="expression" dxfId="73" priority="38" stopIfTrue="1">
      <formula>$F61=""</formula>
    </cfRule>
    <cfRule type="expression" dxfId="72" priority="40" stopIfTrue="1">
      <formula>AND($G61="",$F61&lt;&gt;"")</formula>
    </cfRule>
  </conditionalFormatting>
  <conditionalFormatting sqref="A35">
    <cfRule type="expression" dxfId="71" priority="35" stopIfTrue="1">
      <formula>$F35=""</formula>
    </cfRule>
    <cfRule type="expression" dxfId="70" priority="36" stopIfTrue="1">
      <formula>#REF!&lt;&gt;""</formula>
    </cfRule>
    <cfRule type="expression" dxfId="69" priority="37" stopIfTrue="1">
      <formula>AND($G35="",$F35&lt;&gt;"")</formula>
    </cfRule>
  </conditionalFormatting>
  <conditionalFormatting sqref="A41">
    <cfRule type="expression" dxfId="68" priority="32" stopIfTrue="1">
      <formula>$F41=""</formula>
    </cfRule>
    <cfRule type="expression" dxfId="67" priority="33" stopIfTrue="1">
      <formula>$H41&lt;&gt;""</formula>
    </cfRule>
    <cfRule type="expression" dxfId="66" priority="34" stopIfTrue="1">
      <formula>AND($G41="",$F41&lt;&gt;"")</formula>
    </cfRule>
  </conditionalFormatting>
  <conditionalFormatting sqref="A80 A83">
    <cfRule type="expression" dxfId="65" priority="29" stopIfTrue="1">
      <formula>$F80=""</formula>
    </cfRule>
    <cfRule type="expression" dxfId="64" priority="31" stopIfTrue="1">
      <formula>AND($G80="",$F80&lt;&gt;"")</formula>
    </cfRule>
  </conditionalFormatting>
  <conditionalFormatting sqref="A83">
    <cfRule type="expression" dxfId="63" priority="26" stopIfTrue="1">
      <formula>$F83=""</formula>
    </cfRule>
    <cfRule type="expression" dxfId="62" priority="28" stopIfTrue="1">
      <formula>AND($G83="",$F83&lt;&gt;"")</formula>
    </cfRule>
  </conditionalFormatting>
  <conditionalFormatting sqref="A35">
    <cfRule type="expression" dxfId="61" priority="23" stopIfTrue="1">
      <formula>$F35=""</formula>
    </cfRule>
    <cfRule type="expression" dxfId="60" priority="24" stopIfTrue="1">
      <formula>#REF!&lt;&gt;""</formula>
    </cfRule>
    <cfRule type="expression" dxfId="59" priority="25" stopIfTrue="1">
      <formula>AND($G35="",$F35&lt;&gt;"")</formula>
    </cfRule>
  </conditionalFormatting>
  <conditionalFormatting sqref="A32">
    <cfRule type="expression" dxfId="58" priority="20" stopIfTrue="1">
      <formula>$F32=""</formula>
    </cfRule>
    <cfRule type="expression" dxfId="57" priority="21" stopIfTrue="1">
      <formula>#REF!&lt;&gt;""</formula>
    </cfRule>
    <cfRule type="expression" dxfId="56" priority="22" stopIfTrue="1">
      <formula>AND($G32="",$F32&lt;&gt;"")</formula>
    </cfRule>
  </conditionalFormatting>
  <conditionalFormatting sqref="F35 E77:E85">
    <cfRule type="expression" dxfId="55" priority="18" stopIfTrue="1">
      <formula>$C35=""</formula>
    </cfRule>
    <cfRule type="expression" dxfId="54" priority="19" stopIfTrue="1">
      <formula>$D35&lt;&gt;""</formula>
    </cfRule>
  </conditionalFormatting>
  <conditionalFormatting sqref="E35">
    <cfRule type="expression" dxfId="53" priority="16" stopIfTrue="1">
      <formula>$C35=""</formula>
    </cfRule>
    <cfRule type="expression" dxfId="52" priority="17" stopIfTrue="1">
      <formula>$D35&lt;&gt;""</formula>
    </cfRule>
  </conditionalFormatting>
  <conditionalFormatting sqref="B41">
    <cfRule type="expression" dxfId="51" priority="13" stopIfTrue="1">
      <formula>$F41=""</formula>
    </cfRule>
    <cfRule type="expression" dxfId="50" priority="14" stopIfTrue="1">
      <formula>#REF!&lt;&gt;""</formula>
    </cfRule>
    <cfRule type="expression" dxfId="49" priority="15" stopIfTrue="1">
      <formula>AND($G41="",$F41&lt;&gt;"")</formula>
    </cfRule>
  </conditionalFormatting>
  <conditionalFormatting sqref="F77:F79">
    <cfRule type="expression" dxfId="48" priority="9" stopIfTrue="1">
      <formula>$C77=""</formula>
    </cfRule>
    <cfRule type="expression" dxfId="47" priority="10" stopIfTrue="1">
      <formula>$D77&lt;&gt;""</formula>
    </cfRule>
  </conditionalFormatting>
  <conditionalFormatting sqref="F77:F79">
    <cfRule type="expression" dxfId="46" priority="5" stopIfTrue="1">
      <formula>$C77=""</formula>
    </cfRule>
    <cfRule type="expression" dxfId="45" priority="6" stopIfTrue="1">
      <formula>$D77&lt;&gt;""</formula>
    </cfRule>
  </conditionalFormatting>
  <conditionalFormatting sqref="F35">
    <cfRule type="expression" dxfId="44" priority="3" stopIfTrue="1">
      <formula>$C35=""</formula>
    </cfRule>
    <cfRule type="expression" dxfId="43" priority="4" stopIfTrue="1">
      <formula>$D35&lt;&gt;""</formula>
    </cfRule>
  </conditionalFormatting>
  <conditionalFormatting sqref="E35">
    <cfRule type="expression" dxfId="42" priority="1" stopIfTrue="1">
      <formula>$C35=""</formula>
    </cfRule>
    <cfRule type="expression" dxfId="41" priority="2" stopIfTrue="1">
      <formula>$D35&lt;&gt;""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 A83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Q100"/>
  <sheetViews>
    <sheetView view="pageBreakPreview" zoomScale="90" zoomScaleNormal="75" zoomScaleSheetLayoutView="90" workbookViewId="0">
      <selection activeCell="A4" sqref="A4"/>
    </sheetView>
  </sheetViews>
  <sheetFormatPr defaultColWidth="8.5703125" defaultRowHeight="15.75"/>
  <cols>
    <col min="1" max="1" width="86.7109375" style="174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08" customWidth="1"/>
    <col min="9" max="9" width="7.85546875" style="108" customWidth="1"/>
    <col min="10" max="10" width="16.85546875" style="198" customWidth="1"/>
    <col min="11" max="11" width="13.85546875" style="108" customWidth="1"/>
    <col min="12" max="12" width="15.85546875" style="108" customWidth="1"/>
    <col min="13" max="13" width="61.140625" style="108" customWidth="1"/>
    <col min="14" max="14" width="14.140625" style="108" customWidth="1"/>
    <col min="15" max="16384" width="8.5703125" style="108"/>
  </cols>
  <sheetData>
    <row r="1" spans="1:16">
      <c r="G1" s="175"/>
      <c r="H1" s="342" t="s">
        <v>173</v>
      </c>
      <c r="I1" s="342"/>
      <c r="J1" s="342"/>
      <c r="K1" s="342"/>
      <c r="L1" s="342"/>
      <c r="M1" s="175"/>
    </row>
    <row r="2" spans="1:16">
      <c r="G2" s="175"/>
      <c r="H2" s="352"/>
      <c r="I2" s="352"/>
      <c r="J2" s="352"/>
    </row>
    <row r="3" spans="1:16" ht="57.75" customHeight="1">
      <c r="A3" s="351" t="s">
        <v>299</v>
      </c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187"/>
    </row>
    <row r="5" spans="1:16">
      <c r="A5" s="354" t="s">
        <v>18</v>
      </c>
      <c r="B5" s="356" t="s">
        <v>29</v>
      </c>
      <c r="C5" s="358" t="s">
        <v>19</v>
      </c>
      <c r="D5" s="358" t="s">
        <v>30</v>
      </c>
      <c r="E5" s="345" t="s">
        <v>21</v>
      </c>
      <c r="F5" s="346"/>
      <c r="G5" s="346"/>
      <c r="H5" s="347"/>
      <c r="I5" s="358" t="s">
        <v>22</v>
      </c>
      <c r="J5" s="353" t="s">
        <v>69</v>
      </c>
      <c r="K5" s="353"/>
      <c r="L5" s="353"/>
      <c r="M5" s="188"/>
    </row>
    <row r="6" spans="1:16">
      <c r="A6" s="355"/>
      <c r="B6" s="357"/>
      <c r="C6" s="359"/>
      <c r="D6" s="359"/>
      <c r="E6" s="348"/>
      <c r="F6" s="349"/>
      <c r="G6" s="349"/>
      <c r="H6" s="350"/>
      <c r="I6" s="359"/>
      <c r="J6" s="189" t="s">
        <v>242</v>
      </c>
      <c r="K6" s="190" t="s">
        <v>243</v>
      </c>
      <c r="L6" s="190" t="s">
        <v>244</v>
      </c>
      <c r="M6" s="188"/>
    </row>
    <row r="7" spans="1:16">
      <c r="A7" s="191">
        <v>1</v>
      </c>
      <c r="B7" s="23">
        <v>2</v>
      </c>
      <c r="C7" s="23">
        <v>3</v>
      </c>
      <c r="D7" s="23">
        <v>4</v>
      </c>
      <c r="E7" s="23">
        <v>5</v>
      </c>
      <c r="F7" s="58">
        <v>6</v>
      </c>
      <c r="G7" s="192">
        <v>7</v>
      </c>
      <c r="H7" s="26">
        <v>8</v>
      </c>
      <c r="I7" s="26">
        <v>9</v>
      </c>
      <c r="J7" s="26">
        <v>10</v>
      </c>
      <c r="K7" s="26">
        <v>11</v>
      </c>
      <c r="L7" s="26">
        <v>12</v>
      </c>
      <c r="M7" s="2"/>
    </row>
    <row r="8" spans="1:16" s="184" customFormat="1">
      <c r="A8" s="48" t="s">
        <v>31</v>
      </c>
      <c r="B8" s="49"/>
      <c r="C8" s="49"/>
      <c r="D8" s="49"/>
      <c r="E8" s="49"/>
      <c r="F8" s="50"/>
      <c r="G8" s="193"/>
      <c r="H8" s="77"/>
      <c r="I8" s="77"/>
      <c r="J8" s="95">
        <f>J9</f>
        <v>772.86299999999994</v>
      </c>
      <c r="K8" s="95">
        <f t="shared" ref="K8:L8" si="0">K9</f>
        <v>817.71300000000008</v>
      </c>
      <c r="L8" s="95">
        <f t="shared" si="0"/>
        <v>768.18099999999993</v>
      </c>
      <c r="M8" s="194"/>
    </row>
    <row r="9" spans="1:16" ht="31.5">
      <c r="A9" s="48" t="s">
        <v>279</v>
      </c>
      <c r="B9" s="49">
        <v>910</v>
      </c>
      <c r="C9" s="195"/>
      <c r="D9" s="195"/>
      <c r="E9" s="23"/>
      <c r="F9" s="23"/>
      <c r="G9" s="23"/>
      <c r="H9" s="23"/>
      <c r="I9" s="196"/>
      <c r="J9" s="95">
        <f>J10+J55+J64+J71+J87+J94</f>
        <v>772.86299999999994</v>
      </c>
      <c r="K9" s="95">
        <f>K10+K55+K64+K71+K87+K94</f>
        <v>817.71300000000008</v>
      </c>
      <c r="L9" s="95">
        <f>L10+L55+L64+L71+L87+L94</f>
        <v>768.18099999999993</v>
      </c>
      <c r="M9" s="194"/>
      <c r="N9" s="197"/>
      <c r="O9" s="198"/>
      <c r="P9" s="198"/>
    </row>
    <row r="10" spans="1:16">
      <c r="A10" s="48" t="s">
        <v>23</v>
      </c>
      <c r="B10" s="49">
        <v>910</v>
      </c>
      <c r="C10" s="49" t="s">
        <v>24</v>
      </c>
      <c r="D10" s="49"/>
      <c r="E10" s="32"/>
      <c r="F10" s="32"/>
      <c r="G10" s="32"/>
      <c r="H10" s="32"/>
      <c r="I10" s="50"/>
      <c r="J10" s="95">
        <f>J11+J17+J36</f>
        <v>373.76299999999998</v>
      </c>
      <c r="K10" s="95">
        <f>K11+K17+K36</f>
        <v>387.31299999999999</v>
      </c>
      <c r="L10" s="95">
        <f>L11+L17+L36</f>
        <v>344.38100000000003</v>
      </c>
      <c r="M10" s="194"/>
    </row>
    <row r="11" spans="1:16" ht="31.5">
      <c r="A11" s="51" t="s">
        <v>70</v>
      </c>
      <c r="B11" s="49">
        <v>910</v>
      </c>
      <c r="C11" s="32" t="s">
        <v>24</v>
      </c>
      <c r="D11" s="32" t="s">
        <v>63</v>
      </c>
      <c r="E11" s="32"/>
      <c r="F11" s="32"/>
      <c r="G11" s="32"/>
      <c r="H11" s="32"/>
      <c r="I11" s="52"/>
      <c r="J11" s="86">
        <f>J12</f>
        <v>100</v>
      </c>
      <c r="K11" s="86">
        <f t="shared" ref="K11:L15" si="1">K12</f>
        <v>146.30000000000001</v>
      </c>
      <c r="L11" s="86">
        <f t="shared" si="1"/>
        <v>115.7</v>
      </c>
      <c r="M11" s="199"/>
    </row>
    <row r="12" spans="1:16">
      <c r="A12" s="96" t="s">
        <v>240</v>
      </c>
      <c r="B12" s="49">
        <v>910</v>
      </c>
      <c r="C12" s="23" t="s">
        <v>24</v>
      </c>
      <c r="D12" s="23" t="s">
        <v>63</v>
      </c>
      <c r="E12" s="23" t="s">
        <v>71</v>
      </c>
      <c r="F12" s="23"/>
      <c r="G12" s="23"/>
      <c r="H12" s="23"/>
      <c r="I12" s="53"/>
      <c r="J12" s="87">
        <f>J13</f>
        <v>100</v>
      </c>
      <c r="K12" s="87">
        <f t="shared" si="1"/>
        <v>146.30000000000001</v>
      </c>
      <c r="L12" s="87">
        <f t="shared" si="1"/>
        <v>115.7</v>
      </c>
      <c r="M12" s="200"/>
    </row>
    <row r="13" spans="1:16">
      <c r="A13" s="97" t="s">
        <v>238</v>
      </c>
      <c r="B13" s="49">
        <v>910</v>
      </c>
      <c r="C13" s="23" t="s">
        <v>24</v>
      </c>
      <c r="D13" s="23" t="s">
        <v>63</v>
      </c>
      <c r="E13" s="23">
        <v>65</v>
      </c>
      <c r="F13" s="23">
        <v>1</v>
      </c>
      <c r="G13" s="32"/>
      <c r="H13" s="32"/>
      <c r="I13" s="52"/>
      <c r="J13" s="87">
        <f>J14</f>
        <v>100</v>
      </c>
      <c r="K13" s="87">
        <f t="shared" si="1"/>
        <v>146.30000000000001</v>
      </c>
      <c r="L13" s="87">
        <f t="shared" si="1"/>
        <v>115.7</v>
      </c>
      <c r="M13" s="200"/>
    </row>
    <row r="14" spans="1:16">
      <c r="A14" s="54" t="s">
        <v>172</v>
      </c>
      <c r="B14" s="49">
        <v>910</v>
      </c>
      <c r="C14" s="3" t="s">
        <v>24</v>
      </c>
      <c r="D14" s="3" t="s">
        <v>63</v>
      </c>
      <c r="E14" s="3" t="s">
        <v>71</v>
      </c>
      <c r="F14" s="3" t="s">
        <v>36</v>
      </c>
      <c r="G14" s="3" t="s">
        <v>74</v>
      </c>
      <c r="H14" s="3" t="s">
        <v>75</v>
      </c>
      <c r="I14" s="52"/>
      <c r="J14" s="87">
        <f>J15</f>
        <v>100</v>
      </c>
      <c r="K14" s="87">
        <f t="shared" si="1"/>
        <v>146.30000000000001</v>
      </c>
      <c r="L14" s="87">
        <f t="shared" si="1"/>
        <v>115.7</v>
      </c>
      <c r="M14" s="201"/>
    </row>
    <row r="15" spans="1:16" ht="47.25">
      <c r="A15" s="54" t="s">
        <v>163</v>
      </c>
      <c r="B15" s="49">
        <v>910</v>
      </c>
      <c r="C15" s="3" t="s">
        <v>24</v>
      </c>
      <c r="D15" s="3" t="s">
        <v>63</v>
      </c>
      <c r="E15" s="3" t="s">
        <v>71</v>
      </c>
      <c r="F15" s="3" t="s">
        <v>36</v>
      </c>
      <c r="G15" s="3" t="s">
        <v>74</v>
      </c>
      <c r="H15" s="3" t="s">
        <v>75</v>
      </c>
      <c r="I15" s="53" t="s">
        <v>165</v>
      </c>
      <c r="J15" s="87">
        <f>J16</f>
        <v>100</v>
      </c>
      <c r="K15" s="87">
        <f t="shared" si="1"/>
        <v>146.30000000000001</v>
      </c>
      <c r="L15" s="87">
        <f t="shared" si="1"/>
        <v>115.7</v>
      </c>
      <c r="M15" s="201"/>
    </row>
    <row r="16" spans="1:16" ht="21" customHeight="1">
      <c r="A16" s="54" t="s">
        <v>164</v>
      </c>
      <c r="B16" s="49">
        <v>910</v>
      </c>
      <c r="C16" s="3" t="s">
        <v>24</v>
      </c>
      <c r="D16" s="3" t="s">
        <v>63</v>
      </c>
      <c r="E16" s="3" t="s">
        <v>71</v>
      </c>
      <c r="F16" s="3" t="s">
        <v>36</v>
      </c>
      <c r="G16" s="3" t="s">
        <v>74</v>
      </c>
      <c r="H16" s="3" t="s">
        <v>75</v>
      </c>
      <c r="I16" s="53" t="s">
        <v>166</v>
      </c>
      <c r="J16" s="87">
        <v>100</v>
      </c>
      <c r="K16" s="87">
        <v>146.30000000000001</v>
      </c>
      <c r="L16" s="87">
        <v>115.7</v>
      </c>
      <c r="M16" s="201"/>
    </row>
    <row r="17" spans="1:17" ht="47.25">
      <c r="A17" s="56" t="s">
        <v>116</v>
      </c>
      <c r="B17" s="49">
        <v>910</v>
      </c>
      <c r="C17" s="32" t="s">
        <v>24</v>
      </c>
      <c r="D17" s="32" t="s">
        <v>25</v>
      </c>
      <c r="E17" s="32"/>
      <c r="F17" s="32"/>
      <c r="G17" s="32"/>
      <c r="H17" s="32"/>
      <c r="I17" s="52"/>
      <c r="J17" s="86">
        <f>J18+J31</f>
        <v>272.76299999999998</v>
      </c>
      <c r="K17" s="86">
        <f>K18+K31</f>
        <v>240.01300000000001</v>
      </c>
      <c r="L17" s="86">
        <f>L18+L31</f>
        <v>227.68100000000001</v>
      </c>
      <c r="M17" s="199"/>
    </row>
    <row r="18" spans="1:17">
      <c r="A18" s="96" t="s">
        <v>240</v>
      </c>
      <c r="B18" s="49">
        <v>910</v>
      </c>
      <c r="C18" s="23" t="s">
        <v>24</v>
      </c>
      <c r="D18" s="23" t="s">
        <v>25</v>
      </c>
      <c r="E18" s="23" t="s">
        <v>71</v>
      </c>
      <c r="F18" s="23"/>
      <c r="G18" s="23"/>
      <c r="H18" s="23"/>
      <c r="I18" s="53"/>
      <c r="J18" s="87">
        <f>J19</f>
        <v>272.66299999999995</v>
      </c>
      <c r="K18" s="87">
        <f>K19</f>
        <v>239.91300000000001</v>
      </c>
      <c r="L18" s="87">
        <f>L19</f>
        <v>227.58100000000002</v>
      </c>
      <c r="M18" s="201"/>
    </row>
    <row r="19" spans="1:17" ht="18.600000000000001" customHeight="1">
      <c r="A19" s="96" t="s">
        <v>241</v>
      </c>
      <c r="B19" s="49">
        <v>910</v>
      </c>
      <c r="C19" s="3" t="s">
        <v>24</v>
      </c>
      <c r="D19" s="3" t="s">
        <v>25</v>
      </c>
      <c r="E19" s="3" t="s">
        <v>71</v>
      </c>
      <c r="F19" s="3" t="s">
        <v>37</v>
      </c>
      <c r="G19" s="32"/>
      <c r="H19" s="32"/>
      <c r="I19" s="52"/>
      <c r="J19" s="87">
        <f>J21+J23+J28</f>
        <v>272.66299999999995</v>
      </c>
      <c r="K19" s="87">
        <f>K21+K23+K28</f>
        <v>239.91300000000001</v>
      </c>
      <c r="L19" s="87">
        <f>L21+L23+L28</f>
        <v>227.58100000000002</v>
      </c>
      <c r="M19" s="201"/>
    </row>
    <row r="20" spans="1:17">
      <c r="A20" s="54" t="s">
        <v>76</v>
      </c>
      <c r="B20" s="49">
        <v>910</v>
      </c>
      <c r="C20" s="3" t="s">
        <v>24</v>
      </c>
      <c r="D20" s="3" t="s">
        <v>25</v>
      </c>
      <c r="E20" s="3" t="s">
        <v>71</v>
      </c>
      <c r="F20" s="3" t="s">
        <v>37</v>
      </c>
      <c r="G20" s="3" t="s">
        <v>74</v>
      </c>
      <c r="H20" s="3" t="s">
        <v>77</v>
      </c>
      <c r="I20" s="52"/>
      <c r="J20" s="87">
        <f t="shared" ref="J20:L21" si="2">J21</f>
        <v>198.7</v>
      </c>
      <c r="K20" s="87">
        <f t="shared" si="2"/>
        <v>162.80000000000001</v>
      </c>
      <c r="L20" s="87">
        <f t="shared" si="2"/>
        <v>151.30000000000001</v>
      </c>
      <c r="M20" s="201"/>
    </row>
    <row r="21" spans="1:17" ht="38.25" customHeight="1">
      <c r="A21" s="54" t="s">
        <v>163</v>
      </c>
      <c r="B21" s="49">
        <v>910</v>
      </c>
      <c r="C21" s="3" t="s">
        <v>24</v>
      </c>
      <c r="D21" s="3" t="s">
        <v>25</v>
      </c>
      <c r="E21" s="3" t="s">
        <v>71</v>
      </c>
      <c r="F21" s="3" t="s">
        <v>37</v>
      </c>
      <c r="G21" s="3" t="s">
        <v>74</v>
      </c>
      <c r="H21" s="3" t="s">
        <v>77</v>
      </c>
      <c r="I21" s="53" t="s">
        <v>165</v>
      </c>
      <c r="J21" s="87">
        <f t="shared" si="2"/>
        <v>198.7</v>
      </c>
      <c r="K21" s="87">
        <f t="shared" si="2"/>
        <v>162.80000000000001</v>
      </c>
      <c r="L21" s="87">
        <f t="shared" si="2"/>
        <v>151.30000000000001</v>
      </c>
      <c r="M21" s="201"/>
    </row>
    <row r="22" spans="1:17">
      <c r="A22" s="54" t="s">
        <v>164</v>
      </c>
      <c r="B22" s="49">
        <v>910</v>
      </c>
      <c r="C22" s="3" t="s">
        <v>24</v>
      </c>
      <c r="D22" s="3" t="s">
        <v>25</v>
      </c>
      <c r="E22" s="3" t="s">
        <v>71</v>
      </c>
      <c r="F22" s="3" t="s">
        <v>37</v>
      </c>
      <c r="G22" s="3" t="s">
        <v>74</v>
      </c>
      <c r="H22" s="3" t="s">
        <v>77</v>
      </c>
      <c r="I22" s="53" t="s">
        <v>166</v>
      </c>
      <c r="J22" s="87">
        <v>198.7</v>
      </c>
      <c r="K22" s="87">
        <v>162.80000000000001</v>
      </c>
      <c r="L22" s="87">
        <v>151.30000000000001</v>
      </c>
      <c r="M22" s="201"/>
    </row>
    <row r="23" spans="1:17">
      <c r="A23" s="21" t="s">
        <v>78</v>
      </c>
      <c r="B23" s="49">
        <v>910</v>
      </c>
      <c r="C23" s="3" t="s">
        <v>24</v>
      </c>
      <c r="D23" s="3" t="s">
        <v>25</v>
      </c>
      <c r="E23" s="3" t="s">
        <v>71</v>
      </c>
      <c r="F23" s="3" t="s">
        <v>37</v>
      </c>
      <c r="G23" s="3" t="s">
        <v>74</v>
      </c>
      <c r="H23" s="3" t="s">
        <v>79</v>
      </c>
      <c r="I23" s="53"/>
      <c r="J23" s="87">
        <f>J24+J26</f>
        <v>62.7</v>
      </c>
      <c r="K23" s="87">
        <f>K24+K26</f>
        <v>65.400000000000006</v>
      </c>
      <c r="L23" s="87">
        <f>L24+L26</f>
        <v>64.099999999999994</v>
      </c>
      <c r="M23" s="201"/>
    </row>
    <row r="24" spans="1:17" ht="31.5">
      <c r="A24" s="21" t="s">
        <v>159</v>
      </c>
      <c r="B24" s="49">
        <v>910</v>
      </c>
      <c r="C24" s="3" t="s">
        <v>24</v>
      </c>
      <c r="D24" s="3" t="s">
        <v>25</v>
      </c>
      <c r="E24" s="3" t="s">
        <v>71</v>
      </c>
      <c r="F24" s="3" t="s">
        <v>37</v>
      </c>
      <c r="G24" s="3" t="s">
        <v>74</v>
      </c>
      <c r="H24" s="3" t="s">
        <v>79</v>
      </c>
      <c r="I24" s="53" t="s">
        <v>161</v>
      </c>
      <c r="J24" s="87">
        <f t="shared" ref="J24:L24" si="3">J25</f>
        <v>5.0999999999999996</v>
      </c>
      <c r="K24" s="87">
        <f t="shared" si="3"/>
        <v>7.8</v>
      </c>
      <c r="L24" s="87">
        <f t="shared" si="3"/>
        <v>6.5</v>
      </c>
      <c r="M24" s="201"/>
    </row>
    <row r="25" spans="1:17" ht="31.5">
      <c r="A25" s="21" t="s">
        <v>160</v>
      </c>
      <c r="B25" s="49">
        <v>910</v>
      </c>
      <c r="C25" s="3" t="s">
        <v>24</v>
      </c>
      <c r="D25" s="3" t="s">
        <v>25</v>
      </c>
      <c r="E25" s="3" t="s">
        <v>71</v>
      </c>
      <c r="F25" s="3" t="s">
        <v>37</v>
      </c>
      <c r="G25" s="3" t="s">
        <v>74</v>
      </c>
      <c r="H25" s="3" t="s">
        <v>79</v>
      </c>
      <c r="I25" s="23" t="s">
        <v>162</v>
      </c>
      <c r="J25" s="87">
        <v>5.0999999999999996</v>
      </c>
      <c r="K25" s="87">
        <v>7.8</v>
      </c>
      <c r="L25" s="87">
        <v>6.5</v>
      </c>
      <c r="M25" s="201"/>
    </row>
    <row r="26" spans="1:17" s="184" customFormat="1">
      <c r="A26" s="57" t="s">
        <v>167</v>
      </c>
      <c r="B26" s="49">
        <v>910</v>
      </c>
      <c r="C26" s="23" t="s">
        <v>24</v>
      </c>
      <c r="D26" s="23" t="s">
        <v>25</v>
      </c>
      <c r="E26" s="3" t="s">
        <v>170</v>
      </c>
      <c r="F26" s="3" t="s">
        <v>37</v>
      </c>
      <c r="G26" s="3" t="s">
        <v>74</v>
      </c>
      <c r="H26" s="3" t="s">
        <v>79</v>
      </c>
      <c r="I26" s="58" t="s">
        <v>168</v>
      </c>
      <c r="J26" s="90">
        <f>J27</f>
        <v>57.6</v>
      </c>
      <c r="K26" s="90">
        <f>K27</f>
        <v>57.6</v>
      </c>
      <c r="L26" s="90">
        <f>L27</f>
        <v>57.6</v>
      </c>
      <c r="M26" s="202"/>
    </row>
    <row r="27" spans="1:17" s="184" customFormat="1">
      <c r="A27" s="57" t="s">
        <v>169</v>
      </c>
      <c r="B27" s="49">
        <v>910</v>
      </c>
      <c r="C27" s="23" t="s">
        <v>24</v>
      </c>
      <c r="D27" s="23" t="s">
        <v>25</v>
      </c>
      <c r="E27" s="23">
        <v>66</v>
      </c>
      <c r="F27" s="3" t="s">
        <v>37</v>
      </c>
      <c r="G27" s="3" t="s">
        <v>74</v>
      </c>
      <c r="H27" s="3" t="s">
        <v>79</v>
      </c>
      <c r="I27" s="58" t="s">
        <v>171</v>
      </c>
      <c r="J27" s="90">
        <v>57.6</v>
      </c>
      <c r="K27" s="90">
        <v>57.6</v>
      </c>
      <c r="L27" s="90">
        <v>57.6</v>
      </c>
      <c r="M27" s="202"/>
    </row>
    <row r="28" spans="1:17" ht="49.5" customHeight="1">
      <c r="A28" s="59" t="s">
        <v>273</v>
      </c>
      <c r="B28" s="49">
        <v>910</v>
      </c>
      <c r="C28" s="23" t="s">
        <v>24</v>
      </c>
      <c r="D28" s="23" t="s">
        <v>25</v>
      </c>
      <c r="E28" s="53" t="s">
        <v>71</v>
      </c>
      <c r="F28" s="3" t="s">
        <v>37</v>
      </c>
      <c r="G28" s="3" t="s">
        <v>74</v>
      </c>
      <c r="H28" s="3" t="s">
        <v>203</v>
      </c>
      <c r="I28" s="60"/>
      <c r="J28" s="90">
        <f>J29</f>
        <v>11.263</v>
      </c>
      <c r="K28" s="90">
        <f t="shared" ref="K28:L28" si="4">K29</f>
        <v>11.712999999999999</v>
      </c>
      <c r="L28" s="90">
        <f t="shared" si="4"/>
        <v>12.180999999999999</v>
      </c>
      <c r="M28" s="202"/>
    </row>
    <row r="29" spans="1:17">
      <c r="A29" s="59" t="s">
        <v>205</v>
      </c>
      <c r="B29" s="49">
        <v>910</v>
      </c>
      <c r="C29" s="23" t="s">
        <v>24</v>
      </c>
      <c r="D29" s="23" t="s">
        <v>25</v>
      </c>
      <c r="E29" s="53" t="s">
        <v>71</v>
      </c>
      <c r="F29" s="3" t="s">
        <v>37</v>
      </c>
      <c r="G29" s="3" t="s">
        <v>74</v>
      </c>
      <c r="H29" s="3" t="s">
        <v>203</v>
      </c>
      <c r="I29" s="60" t="s">
        <v>204</v>
      </c>
      <c r="J29" s="90">
        <f>J30</f>
        <v>11.263</v>
      </c>
      <c r="K29" s="90">
        <f t="shared" ref="K29:L29" si="5">K30</f>
        <v>11.712999999999999</v>
      </c>
      <c r="L29" s="90">
        <f t="shared" si="5"/>
        <v>12.180999999999999</v>
      </c>
      <c r="M29" s="202"/>
    </row>
    <row r="30" spans="1:17">
      <c r="A30" s="21" t="s">
        <v>148</v>
      </c>
      <c r="B30" s="49">
        <v>910</v>
      </c>
      <c r="C30" s="23" t="s">
        <v>24</v>
      </c>
      <c r="D30" s="23" t="s">
        <v>25</v>
      </c>
      <c r="E30" s="53" t="s">
        <v>71</v>
      </c>
      <c r="F30" s="3" t="s">
        <v>37</v>
      </c>
      <c r="G30" s="3" t="s">
        <v>74</v>
      </c>
      <c r="H30" s="3" t="s">
        <v>203</v>
      </c>
      <c r="I30" s="60" t="s">
        <v>206</v>
      </c>
      <c r="J30" s="90">
        <v>11.263</v>
      </c>
      <c r="K30" s="90">
        <v>11.712999999999999</v>
      </c>
      <c r="L30" s="90">
        <v>12.180999999999999</v>
      </c>
      <c r="M30" s="202"/>
    </row>
    <row r="31" spans="1:17" s="168" customFormat="1" ht="31.5">
      <c r="A31" s="96" t="s">
        <v>287</v>
      </c>
      <c r="B31" s="49">
        <v>910</v>
      </c>
      <c r="C31" s="23" t="s">
        <v>24</v>
      </c>
      <c r="D31" s="23" t="s">
        <v>25</v>
      </c>
      <c r="E31" s="53">
        <v>89</v>
      </c>
      <c r="F31" s="3"/>
      <c r="G31" s="3"/>
      <c r="H31" s="3"/>
      <c r="I31" s="60"/>
      <c r="J31" s="87">
        <f>J32</f>
        <v>0.1</v>
      </c>
      <c r="K31" s="87">
        <f t="shared" ref="K31:L34" si="6">K32</f>
        <v>0.1</v>
      </c>
      <c r="L31" s="87">
        <f t="shared" si="6"/>
        <v>0.1</v>
      </c>
      <c r="M31" s="201"/>
      <c r="Q31" s="203"/>
    </row>
    <row r="32" spans="1:17" s="168" customFormat="1" ht="47.25">
      <c r="A32" s="96" t="s">
        <v>288</v>
      </c>
      <c r="B32" s="49">
        <v>910</v>
      </c>
      <c r="C32" s="23" t="s">
        <v>24</v>
      </c>
      <c r="D32" s="23" t="s">
        <v>25</v>
      </c>
      <c r="E32" s="53">
        <v>89</v>
      </c>
      <c r="F32" s="3" t="s">
        <v>36</v>
      </c>
      <c r="G32" s="3"/>
      <c r="H32" s="3"/>
      <c r="I32" s="60"/>
      <c r="J32" s="87">
        <f>J33</f>
        <v>0.1</v>
      </c>
      <c r="K32" s="87">
        <f t="shared" si="6"/>
        <v>0.1</v>
      </c>
      <c r="L32" s="87">
        <f t="shared" si="6"/>
        <v>0.1</v>
      </c>
      <c r="M32" s="201"/>
      <c r="Q32" s="203"/>
    </row>
    <row r="33" spans="1:17" s="168" customFormat="1" ht="70.5" customHeight="1">
      <c r="A33" s="98" t="s">
        <v>239</v>
      </c>
      <c r="B33" s="49">
        <v>910</v>
      </c>
      <c r="C33" s="23" t="s">
        <v>24</v>
      </c>
      <c r="D33" s="23" t="s">
        <v>25</v>
      </c>
      <c r="E33" s="53">
        <v>89</v>
      </c>
      <c r="F33" s="3" t="s">
        <v>36</v>
      </c>
      <c r="G33" s="3" t="s">
        <v>74</v>
      </c>
      <c r="H33" s="3" t="s">
        <v>81</v>
      </c>
      <c r="I33" s="60"/>
      <c r="J33" s="87">
        <f>J34</f>
        <v>0.1</v>
      </c>
      <c r="K33" s="87">
        <f t="shared" si="6"/>
        <v>0.1</v>
      </c>
      <c r="L33" s="87">
        <f t="shared" si="6"/>
        <v>0.1</v>
      </c>
      <c r="M33" s="201"/>
      <c r="Q33" s="203"/>
    </row>
    <row r="34" spans="1:17" s="168" customFormat="1" ht="18" customHeight="1">
      <c r="A34" s="21" t="s">
        <v>159</v>
      </c>
      <c r="B34" s="49">
        <v>910</v>
      </c>
      <c r="C34" s="23" t="s">
        <v>24</v>
      </c>
      <c r="D34" s="23" t="s">
        <v>25</v>
      </c>
      <c r="E34" s="53" t="s">
        <v>86</v>
      </c>
      <c r="F34" s="3" t="s">
        <v>36</v>
      </c>
      <c r="G34" s="3" t="s">
        <v>74</v>
      </c>
      <c r="H34" s="3" t="s">
        <v>81</v>
      </c>
      <c r="I34" s="60" t="s">
        <v>161</v>
      </c>
      <c r="J34" s="87">
        <f>J35</f>
        <v>0.1</v>
      </c>
      <c r="K34" s="87">
        <f t="shared" si="6"/>
        <v>0.1</v>
      </c>
      <c r="L34" s="87">
        <f t="shared" si="6"/>
        <v>0.1</v>
      </c>
      <c r="M34" s="201"/>
      <c r="Q34" s="203"/>
    </row>
    <row r="35" spans="1:17" s="168" customFormat="1" ht="35.25" customHeight="1">
      <c r="A35" s="21" t="s">
        <v>160</v>
      </c>
      <c r="B35" s="49">
        <v>910</v>
      </c>
      <c r="C35" s="23" t="s">
        <v>24</v>
      </c>
      <c r="D35" s="23" t="s">
        <v>25</v>
      </c>
      <c r="E35" s="53" t="s">
        <v>86</v>
      </c>
      <c r="F35" s="3" t="s">
        <v>36</v>
      </c>
      <c r="G35" s="3" t="s">
        <v>74</v>
      </c>
      <c r="H35" s="3" t="s">
        <v>81</v>
      </c>
      <c r="I35" s="60" t="s">
        <v>162</v>
      </c>
      <c r="J35" s="87">
        <v>0.1</v>
      </c>
      <c r="K35" s="87">
        <v>0.1</v>
      </c>
      <c r="L35" s="87">
        <v>0.1</v>
      </c>
      <c r="M35" s="201"/>
      <c r="Q35" s="203"/>
    </row>
    <row r="36" spans="1:17">
      <c r="A36" s="51" t="s">
        <v>82</v>
      </c>
      <c r="B36" s="49">
        <v>910</v>
      </c>
      <c r="C36" s="4" t="s">
        <v>24</v>
      </c>
      <c r="D36" s="4" t="s">
        <v>83</v>
      </c>
      <c r="E36" s="4"/>
      <c r="F36" s="61"/>
      <c r="G36" s="61"/>
      <c r="H36" s="62"/>
      <c r="I36" s="62"/>
      <c r="J36" s="86">
        <f>J37</f>
        <v>1</v>
      </c>
      <c r="K36" s="86">
        <f t="shared" ref="K36:L40" si="7">K37</f>
        <v>1</v>
      </c>
      <c r="L36" s="86">
        <f t="shared" si="7"/>
        <v>1</v>
      </c>
      <c r="M36" s="199"/>
    </row>
    <row r="37" spans="1:17" ht="31.5">
      <c r="A37" s="204" t="s">
        <v>287</v>
      </c>
      <c r="B37" s="49">
        <v>910</v>
      </c>
      <c r="C37" s="3" t="s">
        <v>24</v>
      </c>
      <c r="D37" s="3" t="s">
        <v>83</v>
      </c>
      <c r="E37" s="53">
        <v>89</v>
      </c>
      <c r="F37" s="3"/>
      <c r="G37" s="3"/>
      <c r="H37" s="63"/>
      <c r="I37" s="63"/>
      <c r="J37" s="87">
        <f>J38</f>
        <v>1</v>
      </c>
      <c r="K37" s="87">
        <f t="shared" si="7"/>
        <v>1</v>
      </c>
      <c r="L37" s="87">
        <f t="shared" si="7"/>
        <v>1</v>
      </c>
      <c r="M37" s="201"/>
    </row>
    <row r="38" spans="1:17" ht="47.25">
      <c r="A38" s="205" t="s">
        <v>288</v>
      </c>
      <c r="B38" s="49">
        <v>910</v>
      </c>
      <c r="C38" s="3" t="s">
        <v>24</v>
      </c>
      <c r="D38" s="3" t="s">
        <v>83</v>
      </c>
      <c r="E38" s="53">
        <v>89</v>
      </c>
      <c r="F38" s="3" t="s">
        <v>36</v>
      </c>
      <c r="G38" s="3"/>
      <c r="H38" s="63"/>
      <c r="I38" s="63"/>
      <c r="J38" s="87">
        <f>J39</f>
        <v>1</v>
      </c>
      <c r="K38" s="87">
        <f t="shared" si="7"/>
        <v>1</v>
      </c>
      <c r="L38" s="87">
        <f t="shared" si="7"/>
        <v>1</v>
      </c>
      <c r="M38" s="201"/>
    </row>
    <row r="39" spans="1:17" ht="31.5">
      <c r="A39" s="21" t="s">
        <v>289</v>
      </c>
      <c r="B39" s="49">
        <v>910</v>
      </c>
      <c r="C39" s="3" t="s">
        <v>24</v>
      </c>
      <c r="D39" s="3" t="s">
        <v>83</v>
      </c>
      <c r="E39" s="53">
        <v>89</v>
      </c>
      <c r="F39" s="3" t="s">
        <v>36</v>
      </c>
      <c r="G39" s="3" t="s">
        <v>74</v>
      </c>
      <c r="H39" s="3" t="s">
        <v>84</v>
      </c>
      <c r="I39" s="63"/>
      <c r="J39" s="87">
        <f>J40</f>
        <v>1</v>
      </c>
      <c r="K39" s="87">
        <f t="shared" si="7"/>
        <v>1</v>
      </c>
      <c r="L39" s="87">
        <f t="shared" si="7"/>
        <v>1</v>
      </c>
      <c r="M39" s="201"/>
    </row>
    <row r="40" spans="1:17">
      <c r="A40" s="57" t="s">
        <v>167</v>
      </c>
      <c r="B40" s="49">
        <v>910</v>
      </c>
      <c r="C40" s="3" t="s">
        <v>24</v>
      </c>
      <c r="D40" s="3" t="s">
        <v>83</v>
      </c>
      <c r="E40" s="53">
        <v>89</v>
      </c>
      <c r="F40" s="3" t="s">
        <v>36</v>
      </c>
      <c r="G40" s="3" t="s">
        <v>74</v>
      </c>
      <c r="H40" s="3" t="s">
        <v>84</v>
      </c>
      <c r="I40" s="63" t="s">
        <v>168</v>
      </c>
      <c r="J40" s="87">
        <f>J41</f>
        <v>1</v>
      </c>
      <c r="K40" s="87">
        <f t="shared" si="7"/>
        <v>1</v>
      </c>
      <c r="L40" s="87">
        <f t="shared" si="7"/>
        <v>1</v>
      </c>
      <c r="M40" s="201"/>
    </row>
    <row r="41" spans="1:17" ht="17.25" customHeight="1">
      <c r="A41" s="21" t="s">
        <v>85</v>
      </c>
      <c r="B41" s="49">
        <v>910</v>
      </c>
      <c r="C41" s="3" t="s">
        <v>24</v>
      </c>
      <c r="D41" s="3" t="s">
        <v>83</v>
      </c>
      <c r="E41" s="3" t="s">
        <v>86</v>
      </c>
      <c r="F41" s="3" t="s">
        <v>36</v>
      </c>
      <c r="G41" s="3" t="s">
        <v>74</v>
      </c>
      <c r="H41" s="3" t="s">
        <v>84</v>
      </c>
      <c r="I41" s="63" t="s">
        <v>87</v>
      </c>
      <c r="J41" s="87">
        <v>1</v>
      </c>
      <c r="K41" s="87">
        <v>1</v>
      </c>
      <c r="L41" s="87">
        <v>1</v>
      </c>
      <c r="M41" s="201"/>
    </row>
    <row r="42" spans="1:17" hidden="1">
      <c r="A42" s="21" t="s">
        <v>88</v>
      </c>
      <c r="B42" s="49">
        <v>910</v>
      </c>
      <c r="C42" s="64" t="s">
        <v>24</v>
      </c>
      <c r="D42" s="4" t="s">
        <v>68</v>
      </c>
      <c r="E42" s="23"/>
      <c r="F42" s="23"/>
      <c r="G42" s="23"/>
      <c r="H42" s="23"/>
      <c r="I42" s="58"/>
      <c r="J42" s="95">
        <f>J43+J46+J49+J52</f>
        <v>4.5</v>
      </c>
      <c r="K42" s="90"/>
      <c r="L42" s="90"/>
      <c r="M42" s="202"/>
    </row>
    <row r="43" spans="1:17" ht="37.5" hidden="1" customHeight="1">
      <c r="A43" s="59" t="s">
        <v>124</v>
      </c>
      <c r="B43" s="49">
        <v>910</v>
      </c>
      <c r="C43" s="23" t="s">
        <v>24</v>
      </c>
      <c r="D43" s="23" t="s">
        <v>68</v>
      </c>
      <c r="E43" s="23" t="s">
        <v>24</v>
      </c>
      <c r="F43" s="23"/>
      <c r="G43" s="23"/>
      <c r="H43" s="23"/>
      <c r="I43" s="58"/>
      <c r="J43" s="90">
        <f>J44</f>
        <v>1.5</v>
      </c>
      <c r="K43" s="90"/>
      <c r="L43" s="90"/>
      <c r="M43" s="202"/>
    </row>
    <row r="44" spans="1:17" s="184" customFormat="1" hidden="1">
      <c r="A44" s="59" t="s">
        <v>89</v>
      </c>
      <c r="B44" s="49">
        <v>910</v>
      </c>
      <c r="C44" s="23" t="s">
        <v>24</v>
      </c>
      <c r="D44" s="23" t="s">
        <v>68</v>
      </c>
      <c r="E44" s="23" t="s">
        <v>24</v>
      </c>
      <c r="F44" s="23" t="s">
        <v>72</v>
      </c>
      <c r="G44" s="23" t="s">
        <v>74</v>
      </c>
      <c r="H44" s="23" t="s">
        <v>90</v>
      </c>
      <c r="I44" s="23"/>
      <c r="J44" s="90">
        <f>J45</f>
        <v>1.5</v>
      </c>
      <c r="K44" s="95"/>
      <c r="L44" s="95"/>
      <c r="M44" s="194"/>
    </row>
    <row r="45" spans="1:17" s="184" customFormat="1" hidden="1">
      <c r="A45" s="57" t="s">
        <v>80</v>
      </c>
      <c r="B45" s="49">
        <v>910</v>
      </c>
      <c r="C45" s="23" t="s">
        <v>24</v>
      </c>
      <c r="D45" s="23" t="s">
        <v>68</v>
      </c>
      <c r="E45" s="23" t="s">
        <v>24</v>
      </c>
      <c r="F45" s="23" t="s">
        <v>72</v>
      </c>
      <c r="G45" s="23" t="s">
        <v>74</v>
      </c>
      <c r="H45" s="23" t="s">
        <v>90</v>
      </c>
      <c r="I45" s="23" t="s">
        <v>91</v>
      </c>
      <c r="J45" s="90">
        <v>1.5</v>
      </c>
      <c r="K45" s="95"/>
      <c r="L45" s="95"/>
      <c r="M45" s="194"/>
    </row>
    <row r="46" spans="1:17" s="184" customFormat="1" ht="31.5" hidden="1">
      <c r="A46" s="21" t="s">
        <v>290</v>
      </c>
      <c r="B46" s="49">
        <v>910</v>
      </c>
      <c r="C46" s="23" t="s">
        <v>24</v>
      </c>
      <c r="D46" s="23" t="s">
        <v>68</v>
      </c>
      <c r="E46" s="23" t="s">
        <v>92</v>
      </c>
      <c r="F46" s="23"/>
      <c r="G46" s="23"/>
      <c r="H46" s="23"/>
      <c r="I46" s="23"/>
      <c r="J46" s="90">
        <f>J47</f>
        <v>1</v>
      </c>
      <c r="K46" s="95"/>
      <c r="L46" s="95"/>
      <c r="M46" s="194"/>
    </row>
    <row r="47" spans="1:17" s="184" customFormat="1" hidden="1">
      <c r="A47" s="55" t="s">
        <v>93</v>
      </c>
      <c r="B47" s="49">
        <v>910</v>
      </c>
      <c r="C47" s="23" t="s">
        <v>24</v>
      </c>
      <c r="D47" s="23" t="s">
        <v>68</v>
      </c>
      <c r="E47" s="23" t="s">
        <v>92</v>
      </c>
      <c r="F47" s="23" t="s">
        <v>72</v>
      </c>
      <c r="G47" s="23" t="s">
        <v>74</v>
      </c>
      <c r="H47" s="23" t="s">
        <v>94</v>
      </c>
      <c r="I47" s="23"/>
      <c r="J47" s="90">
        <f>J48</f>
        <v>1</v>
      </c>
      <c r="K47" s="95"/>
      <c r="L47" s="95"/>
      <c r="M47" s="194"/>
    </row>
    <row r="48" spans="1:17" s="184" customFormat="1" hidden="1">
      <c r="A48" s="57" t="s">
        <v>80</v>
      </c>
      <c r="B48" s="49">
        <v>910</v>
      </c>
      <c r="C48" s="23" t="s">
        <v>24</v>
      </c>
      <c r="D48" s="23" t="s">
        <v>68</v>
      </c>
      <c r="E48" s="23" t="s">
        <v>92</v>
      </c>
      <c r="F48" s="23" t="s">
        <v>72</v>
      </c>
      <c r="G48" s="23" t="s">
        <v>74</v>
      </c>
      <c r="H48" s="23" t="s">
        <v>94</v>
      </c>
      <c r="I48" s="23" t="s">
        <v>91</v>
      </c>
      <c r="J48" s="90">
        <v>1</v>
      </c>
      <c r="K48" s="95"/>
      <c r="L48" s="95"/>
      <c r="M48" s="194"/>
    </row>
    <row r="49" spans="1:16" s="184" customFormat="1" ht="43.5" hidden="1" customHeight="1">
      <c r="A49" s="21" t="s">
        <v>125</v>
      </c>
      <c r="B49" s="49">
        <v>910</v>
      </c>
      <c r="C49" s="23" t="s">
        <v>24</v>
      </c>
      <c r="D49" s="23" t="s">
        <v>68</v>
      </c>
      <c r="E49" s="23" t="s">
        <v>126</v>
      </c>
      <c r="F49" s="23"/>
      <c r="G49" s="23"/>
      <c r="H49" s="23"/>
      <c r="I49" s="23"/>
      <c r="J49" s="90">
        <f>J50</f>
        <v>1</v>
      </c>
      <c r="K49" s="95"/>
      <c r="L49" s="95"/>
      <c r="M49" s="194"/>
    </row>
    <row r="50" spans="1:16" ht="18" hidden="1" customHeight="1">
      <c r="A50" s="55" t="s">
        <v>150</v>
      </c>
      <c r="B50" s="49">
        <v>910</v>
      </c>
      <c r="C50" s="70" t="s">
        <v>24</v>
      </c>
      <c r="D50" s="70" t="s">
        <v>68</v>
      </c>
      <c r="E50" s="70" t="s">
        <v>126</v>
      </c>
      <c r="F50" s="70" t="s">
        <v>72</v>
      </c>
      <c r="G50" s="70" t="s">
        <v>74</v>
      </c>
      <c r="H50" s="70" t="s">
        <v>151</v>
      </c>
      <c r="I50" s="70"/>
      <c r="J50" s="90">
        <f>J51</f>
        <v>1</v>
      </c>
      <c r="K50" s="90"/>
      <c r="L50" s="90"/>
      <c r="M50" s="202"/>
    </row>
    <row r="51" spans="1:16" ht="18.75" hidden="1" customHeight="1">
      <c r="A51" s="57" t="s">
        <v>80</v>
      </c>
      <c r="B51" s="49">
        <v>910</v>
      </c>
      <c r="C51" s="35" t="s">
        <v>24</v>
      </c>
      <c r="D51" s="35" t="s">
        <v>68</v>
      </c>
      <c r="E51" s="35" t="s">
        <v>126</v>
      </c>
      <c r="F51" s="35" t="s">
        <v>72</v>
      </c>
      <c r="G51" s="35" t="s">
        <v>74</v>
      </c>
      <c r="H51" s="35" t="s">
        <v>151</v>
      </c>
      <c r="I51" s="35" t="s">
        <v>91</v>
      </c>
      <c r="J51" s="90">
        <v>1</v>
      </c>
      <c r="K51" s="90"/>
      <c r="L51" s="90"/>
      <c r="M51" s="202"/>
    </row>
    <row r="52" spans="1:16" ht="36" hidden="1" customHeight="1">
      <c r="A52" s="21" t="s">
        <v>291</v>
      </c>
      <c r="B52" s="49">
        <v>910</v>
      </c>
      <c r="C52" s="23" t="s">
        <v>24</v>
      </c>
      <c r="D52" s="23" t="s">
        <v>68</v>
      </c>
      <c r="E52" s="23" t="s">
        <v>95</v>
      </c>
      <c r="F52" s="23"/>
      <c r="G52" s="23"/>
      <c r="H52" s="23"/>
      <c r="I52" s="3"/>
      <c r="J52" s="90">
        <f>J53</f>
        <v>1</v>
      </c>
      <c r="K52" s="90"/>
      <c r="L52" s="90"/>
      <c r="M52" s="202"/>
    </row>
    <row r="53" spans="1:16" ht="31.5" hidden="1">
      <c r="A53" s="59" t="s">
        <v>96</v>
      </c>
      <c r="B53" s="49">
        <v>910</v>
      </c>
      <c r="C53" s="23" t="s">
        <v>24</v>
      </c>
      <c r="D53" s="23" t="s">
        <v>68</v>
      </c>
      <c r="E53" s="23" t="s">
        <v>95</v>
      </c>
      <c r="F53" s="23" t="s">
        <v>72</v>
      </c>
      <c r="G53" s="23" t="s">
        <v>74</v>
      </c>
      <c r="H53" s="23" t="s">
        <v>97</v>
      </c>
      <c r="I53" s="3"/>
      <c r="J53" s="90">
        <f>J54</f>
        <v>1</v>
      </c>
      <c r="K53" s="90"/>
      <c r="L53" s="90"/>
      <c r="M53" s="202"/>
    </row>
    <row r="54" spans="1:16" hidden="1">
      <c r="A54" s="57" t="s">
        <v>80</v>
      </c>
      <c r="B54" s="49">
        <v>910</v>
      </c>
      <c r="C54" s="23" t="s">
        <v>24</v>
      </c>
      <c r="D54" s="23" t="s">
        <v>68</v>
      </c>
      <c r="E54" s="23" t="s">
        <v>95</v>
      </c>
      <c r="F54" s="23" t="s">
        <v>72</v>
      </c>
      <c r="G54" s="23" t="s">
        <v>74</v>
      </c>
      <c r="H54" s="23" t="s">
        <v>97</v>
      </c>
      <c r="I54" s="3" t="s">
        <v>91</v>
      </c>
      <c r="J54" s="90">
        <v>1</v>
      </c>
      <c r="K54" s="90"/>
      <c r="L54" s="90"/>
      <c r="M54" s="202"/>
    </row>
    <row r="55" spans="1:16">
      <c r="A55" s="51" t="s">
        <v>98</v>
      </c>
      <c r="B55" s="49">
        <v>910</v>
      </c>
      <c r="C55" s="4" t="s">
        <v>63</v>
      </c>
      <c r="D55" s="4"/>
      <c r="E55" s="62"/>
      <c r="F55" s="4"/>
      <c r="G55" s="4"/>
      <c r="H55" s="4"/>
      <c r="I55" s="71"/>
      <c r="J55" s="86">
        <f>J56</f>
        <v>78.7</v>
      </c>
      <c r="K55" s="86">
        <f>K56</f>
        <v>78.8</v>
      </c>
      <c r="L55" s="86">
        <f>L56</f>
        <v>80.599999999999994</v>
      </c>
      <c r="M55" s="199"/>
    </row>
    <row r="56" spans="1:16">
      <c r="A56" s="56" t="s">
        <v>99</v>
      </c>
      <c r="B56" s="49">
        <v>910</v>
      </c>
      <c r="C56" s="72" t="s">
        <v>63</v>
      </c>
      <c r="D56" s="72" t="s">
        <v>64</v>
      </c>
      <c r="E56" s="52"/>
      <c r="F56" s="32"/>
      <c r="G56" s="32"/>
      <c r="H56" s="32"/>
      <c r="I56" s="73"/>
      <c r="J56" s="86">
        <f>J59</f>
        <v>78.7</v>
      </c>
      <c r="K56" s="86">
        <f>K59</f>
        <v>78.8</v>
      </c>
      <c r="L56" s="86">
        <f>L59</f>
        <v>80.599999999999994</v>
      </c>
      <c r="M56" s="199"/>
    </row>
    <row r="57" spans="1:16" ht="31.5">
      <c r="A57" s="204" t="s">
        <v>287</v>
      </c>
      <c r="B57" s="49">
        <v>910</v>
      </c>
      <c r="C57" s="58" t="s">
        <v>63</v>
      </c>
      <c r="D57" s="58" t="s">
        <v>64</v>
      </c>
      <c r="E57" s="23">
        <v>89</v>
      </c>
      <c r="F57" s="23"/>
      <c r="G57" s="23"/>
      <c r="H57" s="23"/>
      <c r="I57" s="37"/>
      <c r="J57" s="87">
        <f t="shared" ref="J57:L58" si="8">J58</f>
        <v>78.7</v>
      </c>
      <c r="K57" s="87">
        <f t="shared" si="8"/>
        <v>78.8</v>
      </c>
      <c r="L57" s="87">
        <f t="shared" si="8"/>
        <v>80.599999999999994</v>
      </c>
      <c r="M57" s="201"/>
    </row>
    <row r="58" spans="1:16" ht="47.25">
      <c r="A58" s="205" t="s">
        <v>288</v>
      </c>
      <c r="B58" s="49">
        <v>910</v>
      </c>
      <c r="C58" s="58" t="s">
        <v>63</v>
      </c>
      <c r="D58" s="58" t="s">
        <v>64</v>
      </c>
      <c r="E58" s="23">
        <v>89</v>
      </c>
      <c r="F58" s="23">
        <v>1</v>
      </c>
      <c r="G58" s="23"/>
      <c r="H58" s="23"/>
      <c r="I58" s="37"/>
      <c r="J58" s="87">
        <f t="shared" si="8"/>
        <v>78.7</v>
      </c>
      <c r="K58" s="87">
        <f t="shared" si="8"/>
        <v>78.8</v>
      </c>
      <c r="L58" s="87">
        <f t="shared" si="8"/>
        <v>80.599999999999994</v>
      </c>
      <c r="M58" s="201"/>
    </row>
    <row r="59" spans="1:16" ht="31.5">
      <c r="A59" s="74" t="s">
        <v>100</v>
      </c>
      <c r="B59" s="49">
        <v>910</v>
      </c>
      <c r="C59" s="58" t="s">
        <v>63</v>
      </c>
      <c r="D59" s="58" t="s">
        <v>64</v>
      </c>
      <c r="E59" s="75">
        <v>89</v>
      </c>
      <c r="F59" s="23">
        <v>1</v>
      </c>
      <c r="G59" s="23" t="s">
        <v>74</v>
      </c>
      <c r="H59" s="23">
        <v>51180</v>
      </c>
      <c r="I59" s="37"/>
      <c r="J59" s="88">
        <f>J60+J62</f>
        <v>78.7</v>
      </c>
      <c r="K59" s="88">
        <f>K60+K62</f>
        <v>78.8</v>
      </c>
      <c r="L59" s="88">
        <f>L60+L62</f>
        <v>80.599999999999994</v>
      </c>
      <c r="M59" s="206"/>
    </row>
    <row r="60" spans="1:16" ht="47.25">
      <c r="A60" s="54" t="s">
        <v>163</v>
      </c>
      <c r="B60" s="49">
        <v>910</v>
      </c>
      <c r="C60" s="58" t="s">
        <v>63</v>
      </c>
      <c r="D60" s="58" t="s">
        <v>64</v>
      </c>
      <c r="E60" s="75">
        <v>89</v>
      </c>
      <c r="F60" s="23">
        <v>1</v>
      </c>
      <c r="G60" s="23" t="s">
        <v>74</v>
      </c>
      <c r="H60" s="23" t="s">
        <v>101</v>
      </c>
      <c r="I60" s="37" t="s">
        <v>165</v>
      </c>
      <c r="J60" s="88">
        <f>J61</f>
        <v>74.8</v>
      </c>
      <c r="K60" s="88">
        <f>K61</f>
        <v>74.8</v>
      </c>
      <c r="L60" s="88">
        <f>L61</f>
        <v>76.599999999999994</v>
      </c>
      <c r="M60" s="206"/>
    </row>
    <row r="61" spans="1:16">
      <c r="A61" s="54" t="s">
        <v>164</v>
      </c>
      <c r="B61" s="49">
        <v>910</v>
      </c>
      <c r="C61" s="58" t="s">
        <v>63</v>
      </c>
      <c r="D61" s="58" t="s">
        <v>64</v>
      </c>
      <c r="E61" s="75">
        <v>89</v>
      </c>
      <c r="F61" s="23">
        <v>1</v>
      </c>
      <c r="G61" s="23" t="s">
        <v>74</v>
      </c>
      <c r="H61" s="23" t="s">
        <v>101</v>
      </c>
      <c r="I61" s="37" t="s">
        <v>166</v>
      </c>
      <c r="J61" s="88">
        <v>74.8</v>
      </c>
      <c r="K61" s="88">
        <v>74.8</v>
      </c>
      <c r="L61" s="88">
        <v>76.599999999999994</v>
      </c>
      <c r="M61" s="206"/>
    </row>
    <row r="62" spans="1:16" ht="18.75" customHeight="1">
      <c r="A62" s="21" t="s">
        <v>159</v>
      </c>
      <c r="B62" s="49">
        <v>910</v>
      </c>
      <c r="C62" s="58" t="s">
        <v>63</v>
      </c>
      <c r="D62" s="58" t="s">
        <v>64</v>
      </c>
      <c r="E62" s="75">
        <v>89</v>
      </c>
      <c r="F62" s="23">
        <v>1</v>
      </c>
      <c r="G62" s="23" t="s">
        <v>74</v>
      </c>
      <c r="H62" s="23">
        <v>51180</v>
      </c>
      <c r="I62" s="37" t="s">
        <v>161</v>
      </c>
      <c r="J62" s="88">
        <f t="shared" ref="J62:L62" si="9">J63</f>
        <v>3.9</v>
      </c>
      <c r="K62" s="88">
        <f t="shared" si="9"/>
        <v>4</v>
      </c>
      <c r="L62" s="88">
        <f t="shared" si="9"/>
        <v>4</v>
      </c>
      <c r="M62" s="206"/>
    </row>
    <row r="63" spans="1:16" ht="31.5">
      <c r="A63" s="21" t="s">
        <v>160</v>
      </c>
      <c r="B63" s="49">
        <v>910</v>
      </c>
      <c r="C63" s="58" t="s">
        <v>63</v>
      </c>
      <c r="D63" s="58" t="s">
        <v>64</v>
      </c>
      <c r="E63" s="75">
        <v>89</v>
      </c>
      <c r="F63" s="23">
        <v>1</v>
      </c>
      <c r="G63" s="23" t="s">
        <v>74</v>
      </c>
      <c r="H63" s="23">
        <v>51180</v>
      </c>
      <c r="I63" s="37" t="s">
        <v>162</v>
      </c>
      <c r="J63" s="88">
        <v>3.9</v>
      </c>
      <c r="K63" s="88">
        <v>4</v>
      </c>
      <c r="L63" s="88">
        <v>4</v>
      </c>
      <c r="M63" s="206"/>
    </row>
    <row r="64" spans="1:16">
      <c r="A64" s="56" t="s">
        <v>102</v>
      </c>
      <c r="B64" s="49">
        <v>910</v>
      </c>
      <c r="C64" s="72" t="s">
        <v>25</v>
      </c>
      <c r="D64" s="72"/>
      <c r="E64" s="32"/>
      <c r="F64" s="32"/>
      <c r="G64" s="32"/>
      <c r="H64" s="32"/>
      <c r="I64" s="32"/>
      <c r="J64" s="92">
        <f t="shared" ref="J64:L69" si="10">J65</f>
        <v>196.3</v>
      </c>
      <c r="K64" s="92">
        <f t="shared" si="10"/>
        <v>218.3</v>
      </c>
      <c r="L64" s="92">
        <f t="shared" si="10"/>
        <v>222</v>
      </c>
      <c r="M64" s="208"/>
      <c r="N64" s="198"/>
      <c r="O64" s="198"/>
      <c r="P64" s="198"/>
    </row>
    <row r="65" spans="1:13">
      <c r="A65" s="56" t="s">
        <v>103</v>
      </c>
      <c r="B65" s="49">
        <v>910</v>
      </c>
      <c r="C65" s="32" t="s">
        <v>25</v>
      </c>
      <c r="D65" s="32" t="s">
        <v>66</v>
      </c>
      <c r="E65" s="76"/>
      <c r="F65" s="76"/>
      <c r="G65" s="76"/>
      <c r="H65" s="76"/>
      <c r="I65" s="32"/>
      <c r="J65" s="88">
        <f t="shared" si="10"/>
        <v>196.3</v>
      </c>
      <c r="K65" s="88">
        <f t="shared" si="10"/>
        <v>218.3</v>
      </c>
      <c r="L65" s="88">
        <f t="shared" si="10"/>
        <v>222</v>
      </c>
      <c r="M65" s="206"/>
    </row>
    <row r="66" spans="1:13" ht="31.5">
      <c r="A66" s="204" t="s">
        <v>287</v>
      </c>
      <c r="B66" s="49">
        <v>910</v>
      </c>
      <c r="C66" s="3" t="s">
        <v>25</v>
      </c>
      <c r="D66" s="3" t="s">
        <v>66</v>
      </c>
      <c r="E66" s="3" t="s">
        <v>86</v>
      </c>
      <c r="F66" s="3"/>
      <c r="G66" s="3"/>
      <c r="H66" s="3"/>
      <c r="I66" s="23"/>
      <c r="J66" s="88">
        <f>J68</f>
        <v>196.3</v>
      </c>
      <c r="K66" s="88">
        <f>K68</f>
        <v>218.3</v>
      </c>
      <c r="L66" s="88">
        <f>L68</f>
        <v>222</v>
      </c>
      <c r="M66" s="206"/>
    </row>
    <row r="67" spans="1:13" ht="47.25">
      <c r="A67" s="205" t="s">
        <v>288</v>
      </c>
      <c r="B67" s="49">
        <v>910</v>
      </c>
      <c r="C67" s="3" t="s">
        <v>25</v>
      </c>
      <c r="D67" s="3" t="s">
        <v>66</v>
      </c>
      <c r="E67" s="3" t="s">
        <v>86</v>
      </c>
      <c r="F67" s="3" t="s">
        <v>36</v>
      </c>
      <c r="G67" s="3"/>
      <c r="H67" s="3"/>
      <c r="I67" s="23"/>
      <c r="J67" s="88"/>
      <c r="K67" s="88"/>
      <c r="L67" s="88"/>
      <c r="M67" s="206"/>
    </row>
    <row r="68" spans="1:13" ht="47.25">
      <c r="A68" s="322" t="s">
        <v>270</v>
      </c>
      <c r="B68" s="49">
        <v>910</v>
      </c>
      <c r="C68" s="3" t="s">
        <v>25</v>
      </c>
      <c r="D68" s="3" t="s">
        <v>66</v>
      </c>
      <c r="E68" s="3" t="s">
        <v>86</v>
      </c>
      <c r="F68" s="3" t="s">
        <v>36</v>
      </c>
      <c r="G68" s="3" t="s">
        <v>74</v>
      </c>
      <c r="H68" s="3" t="s">
        <v>104</v>
      </c>
      <c r="I68" s="23"/>
      <c r="J68" s="209">
        <f t="shared" si="10"/>
        <v>196.3</v>
      </c>
      <c r="K68" s="209">
        <f t="shared" si="10"/>
        <v>218.3</v>
      </c>
      <c r="L68" s="209">
        <f t="shared" si="10"/>
        <v>222</v>
      </c>
      <c r="M68" s="186"/>
    </row>
    <row r="69" spans="1:13" ht="18.75" customHeight="1">
      <c r="A69" s="21" t="s">
        <v>159</v>
      </c>
      <c r="B69" s="49">
        <v>910</v>
      </c>
      <c r="C69" s="3" t="s">
        <v>25</v>
      </c>
      <c r="D69" s="3" t="s">
        <v>66</v>
      </c>
      <c r="E69" s="3" t="s">
        <v>86</v>
      </c>
      <c r="F69" s="3" t="s">
        <v>36</v>
      </c>
      <c r="G69" s="3" t="s">
        <v>74</v>
      </c>
      <c r="H69" s="3" t="s">
        <v>104</v>
      </c>
      <c r="I69" s="23" t="s">
        <v>161</v>
      </c>
      <c r="J69" s="209">
        <f t="shared" si="10"/>
        <v>196.3</v>
      </c>
      <c r="K69" s="209">
        <f t="shared" si="10"/>
        <v>218.3</v>
      </c>
      <c r="L69" s="209">
        <f t="shared" si="10"/>
        <v>222</v>
      </c>
      <c r="M69" s="210"/>
    </row>
    <row r="70" spans="1:13" ht="33.75" customHeight="1">
      <c r="A70" s="21" t="s">
        <v>160</v>
      </c>
      <c r="B70" s="49">
        <v>910</v>
      </c>
      <c r="C70" s="3" t="s">
        <v>25</v>
      </c>
      <c r="D70" s="3" t="s">
        <v>66</v>
      </c>
      <c r="E70" s="3" t="s">
        <v>86</v>
      </c>
      <c r="F70" s="3" t="s">
        <v>36</v>
      </c>
      <c r="G70" s="3" t="s">
        <v>74</v>
      </c>
      <c r="H70" s="3" t="s">
        <v>104</v>
      </c>
      <c r="I70" s="23" t="s">
        <v>162</v>
      </c>
      <c r="J70" s="209">
        <v>196.3</v>
      </c>
      <c r="K70" s="209">
        <v>218.3</v>
      </c>
      <c r="L70" s="209">
        <v>222</v>
      </c>
      <c r="M70" s="210"/>
    </row>
    <row r="71" spans="1:13">
      <c r="A71" s="56" t="s">
        <v>28</v>
      </c>
      <c r="B71" s="49">
        <v>910</v>
      </c>
      <c r="C71" s="32" t="s">
        <v>27</v>
      </c>
      <c r="D71" s="32"/>
      <c r="E71" s="32"/>
      <c r="F71" s="32"/>
      <c r="G71" s="32"/>
      <c r="H71" s="66"/>
      <c r="I71" s="66"/>
      <c r="J71" s="95">
        <f>J72+J78</f>
        <v>56.699999999999996</v>
      </c>
      <c r="K71" s="95">
        <f>K72+K78</f>
        <v>63.2</v>
      </c>
      <c r="L71" s="95">
        <f>L72+L78</f>
        <v>48.9</v>
      </c>
      <c r="M71" s="194"/>
    </row>
    <row r="72" spans="1:13">
      <c r="A72" s="56" t="s">
        <v>105</v>
      </c>
      <c r="B72" s="49">
        <v>910</v>
      </c>
      <c r="C72" s="32" t="s">
        <v>27</v>
      </c>
      <c r="D72" s="32" t="s">
        <v>63</v>
      </c>
      <c r="E72" s="32"/>
      <c r="F72" s="32"/>
      <c r="G72" s="32"/>
      <c r="H72" s="77"/>
      <c r="I72" s="77"/>
      <c r="J72" s="95">
        <f>J73</f>
        <v>0.4</v>
      </c>
      <c r="K72" s="95">
        <f t="shared" ref="K72:L72" si="11">K73</f>
        <v>0.4</v>
      </c>
      <c r="L72" s="95">
        <f t="shared" si="11"/>
        <v>0.4</v>
      </c>
      <c r="M72" s="194"/>
    </row>
    <row r="73" spans="1:13" ht="31.5">
      <c r="A73" s="204" t="s">
        <v>287</v>
      </c>
      <c r="B73" s="49">
        <v>910</v>
      </c>
      <c r="C73" s="22" t="s">
        <v>27</v>
      </c>
      <c r="D73" s="22" t="s">
        <v>63</v>
      </c>
      <c r="E73" s="22" t="s">
        <v>86</v>
      </c>
      <c r="F73" s="22"/>
      <c r="G73" s="22"/>
      <c r="H73" s="211"/>
      <c r="I73" s="211"/>
      <c r="J73" s="212">
        <f>J74</f>
        <v>0.4</v>
      </c>
      <c r="K73" s="212">
        <f t="shared" ref="K73:L73" si="12">K74</f>
        <v>0.4</v>
      </c>
      <c r="L73" s="212">
        <f t="shared" si="12"/>
        <v>0.4</v>
      </c>
      <c r="M73" s="213"/>
    </row>
    <row r="74" spans="1:13" ht="47.25">
      <c r="A74" s="205" t="s">
        <v>288</v>
      </c>
      <c r="B74" s="49">
        <v>910</v>
      </c>
      <c r="C74" s="23" t="s">
        <v>27</v>
      </c>
      <c r="D74" s="23" t="s">
        <v>63</v>
      </c>
      <c r="E74" s="23" t="s">
        <v>86</v>
      </c>
      <c r="F74" s="23" t="s">
        <v>36</v>
      </c>
      <c r="G74" s="23"/>
      <c r="H74" s="79"/>
      <c r="I74" s="79"/>
      <c r="J74" s="212">
        <f>J75</f>
        <v>0.4</v>
      </c>
      <c r="K74" s="212">
        <f t="shared" ref="K74:L74" si="13">K75</f>
        <v>0.4</v>
      </c>
      <c r="L74" s="212">
        <f t="shared" si="13"/>
        <v>0.4</v>
      </c>
      <c r="M74" s="213"/>
    </row>
    <row r="75" spans="1:13" ht="49.15" customHeight="1">
      <c r="A75" s="59" t="s">
        <v>271</v>
      </c>
      <c r="B75" s="49">
        <v>910</v>
      </c>
      <c r="C75" s="23" t="s">
        <v>27</v>
      </c>
      <c r="D75" s="23" t="s">
        <v>63</v>
      </c>
      <c r="E75" s="23">
        <v>89</v>
      </c>
      <c r="F75" s="23">
        <v>1</v>
      </c>
      <c r="G75" s="23" t="s">
        <v>74</v>
      </c>
      <c r="H75" s="23" t="s">
        <v>106</v>
      </c>
      <c r="I75" s="37"/>
      <c r="J75" s="90">
        <f t="shared" ref="J75:L76" si="14">J76</f>
        <v>0.4</v>
      </c>
      <c r="K75" s="90">
        <f t="shared" si="14"/>
        <v>0.4</v>
      </c>
      <c r="L75" s="90">
        <f t="shared" si="14"/>
        <v>0.4</v>
      </c>
      <c r="M75" s="186"/>
    </row>
    <row r="76" spans="1:13" ht="19.5" customHeight="1">
      <c r="A76" s="21" t="s">
        <v>159</v>
      </c>
      <c r="B76" s="49">
        <v>910</v>
      </c>
      <c r="C76" s="23" t="s">
        <v>27</v>
      </c>
      <c r="D76" s="23" t="s">
        <v>63</v>
      </c>
      <c r="E76" s="23">
        <v>89</v>
      </c>
      <c r="F76" s="23">
        <v>1</v>
      </c>
      <c r="G76" s="23" t="s">
        <v>74</v>
      </c>
      <c r="H76" s="23" t="s">
        <v>106</v>
      </c>
      <c r="I76" s="37" t="s">
        <v>161</v>
      </c>
      <c r="J76" s="90">
        <f t="shared" si="14"/>
        <v>0.4</v>
      </c>
      <c r="K76" s="90">
        <f t="shared" si="14"/>
        <v>0.4</v>
      </c>
      <c r="L76" s="90">
        <f t="shared" si="14"/>
        <v>0.4</v>
      </c>
      <c r="M76" s="202"/>
    </row>
    <row r="77" spans="1:13" ht="31.5">
      <c r="A77" s="21" t="s">
        <v>160</v>
      </c>
      <c r="B77" s="49">
        <v>910</v>
      </c>
      <c r="C77" s="23" t="s">
        <v>27</v>
      </c>
      <c r="D77" s="23" t="s">
        <v>63</v>
      </c>
      <c r="E77" s="23">
        <v>89</v>
      </c>
      <c r="F77" s="23">
        <v>1</v>
      </c>
      <c r="G77" s="23" t="s">
        <v>74</v>
      </c>
      <c r="H77" s="23" t="s">
        <v>106</v>
      </c>
      <c r="I77" s="37" t="s">
        <v>162</v>
      </c>
      <c r="J77" s="90">
        <v>0.4</v>
      </c>
      <c r="K77" s="90">
        <v>0.4</v>
      </c>
      <c r="L77" s="90">
        <v>0.4</v>
      </c>
      <c r="M77" s="202"/>
    </row>
    <row r="78" spans="1:13">
      <c r="A78" s="56" t="s">
        <v>107</v>
      </c>
      <c r="B78" s="49">
        <v>910</v>
      </c>
      <c r="C78" s="32" t="s">
        <v>27</v>
      </c>
      <c r="D78" s="32" t="s">
        <v>64</v>
      </c>
      <c r="E78" s="32"/>
      <c r="F78" s="32"/>
      <c r="G78" s="61"/>
      <c r="H78" s="77"/>
      <c r="I78" s="77"/>
      <c r="J78" s="95">
        <f>J79</f>
        <v>56.3</v>
      </c>
      <c r="K78" s="95">
        <f>K79</f>
        <v>62.800000000000004</v>
      </c>
      <c r="L78" s="95">
        <f>L79</f>
        <v>48.5</v>
      </c>
      <c r="M78" s="194"/>
    </row>
    <row r="79" spans="1:13" ht="31.5">
      <c r="A79" s="204" t="s">
        <v>287</v>
      </c>
      <c r="B79" s="49">
        <v>910</v>
      </c>
      <c r="C79" s="23" t="s">
        <v>27</v>
      </c>
      <c r="D79" s="23" t="s">
        <v>64</v>
      </c>
      <c r="E79" s="23" t="s">
        <v>86</v>
      </c>
      <c r="F79" s="23"/>
      <c r="G79" s="61"/>
      <c r="H79" s="66"/>
      <c r="I79" s="66"/>
      <c r="J79" s="90">
        <f>J81+J84</f>
        <v>56.3</v>
      </c>
      <c r="K79" s="90">
        <f>K81+K84</f>
        <v>62.800000000000004</v>
      </c>
      <c r="L79" s="90">
        <f>L81+L84</f>
        <v>48.5</v>
      </c>
      <c r="M79" s="202"/>
    </row>
    <row r="80" spans="1:13" ht="47.25">
      <c r="A80" s="205" t="s">
        <v>288</v>
      </c>
      <c r="B80" s="49">
        <v>910</v>
      </c>
      <c r="C80" s="23" t="s">
        <v>27</v>
      </c>
      <c r="D80" s="23" t="s">
        <v>64</v>
      </c>
      <c r="E80" s="23" t="s">
        <v>86</v>
      </c>
      <c r="F80" s="25">
        <v>1</v>
      </c>
      <c r="G80" s="61"/>
      <c r="H80" s="66"/>
      <c r="I80" s="66"/>
      <c r="J80" s="90">
        <f>J81+J84</f>
        <v>56.3</v>
      </c>
      <c r="K80" s="90">
        <f>K81+K84</f>
        <v>62.800000000000004</v>
      </c>
      <c r="L80" s="90">
        <f>L81+L84</f>
        <v>48.5</v>
      </c>
      <c r="M80" s="202"/>
    </row>
    <row r="81" spans="1:13">
      <c r="A81" s="21" t="s">
        <v>108</v>
      </c>
      <c r="B81" s="49">
        <v>910</v>
      </c>
      <c r="C81" s="23" t="s">
        <v>27</v>
      </c>
      <c r="D81" s="23" t="s">
        <v>64</v>
      </c>
      <c r="E81" s="23" t="s">
        <v>86</v>
      </c>
      <c r="F81" s="25">
        <v>1</v>
      </c>
      <c r="G81" s="26" t="s">
        <v>74</v>
      </c>
      <c r="H81" s="25">
        <v>43010</v>
      </c>
      <c r="I81" s="66"/>
      <c r="J81" s="90">
        <f>J82</f>
        <v>40.5</v>
      </c>
      <c r="K81" s="90">
        <f t="shared" ref="K81:L81" si="15">K82</f>
        <v>45.7</v>
      </c>
      <c r="L81" s="90">
        <f t="shared" si="15"/>
        <v>36.4</v>
      </c>
      <c r="M81" s="202"/>
    </row>
    <row r="82" spans="1:13" ht="17.25" customHeight="1">
      <c r="A82" s="21" t="s">
        <v>159</v>
      </c>
      <c r="B82" s="49">
        <v>910</v>
      </c>
      <c r="C82" s="23" t="s">
        <v>27</v>
      </c>
      <c r="D82" s="23" t="s">
        <v>64</v>
      </c>
      <c r="E82" s="23" t="s">
        <v>86</v>
      </c>
      <c r="F82" s="25">
        <v>1</v>
      </c>
      <c r="G82" s="26" t="s">
        <v>74</v>
      </c>
      <c r="H82" s="25">
        <v>43010</v>
      </c>
      <c r="I82" s="25">
        <v>200</v>
      </c>
      <c r="J82" s="90">
        <f>J83</f>
        <v>40.5</v>
      </c>
      <c r="K82" s="90">
        <f>K83</f>
        <v>45.7</v>
      </c>
      <c r="L82" s="90">
        <f>L83</f>
        <v>36.4</v>
      </c>
      <c r="M82" s="202"/>
    </row>
    <row r="83" spans="1:13" ht="31.5">
      <c r="A83" s="21" t="s">
        <v>160</v>
      </c>
      <c r="B83" s="49">
        <v>910</v>
      </c>
      <c r="C83" s="23" t="s">
        <v>27</v>
      </c>
      <c r="D83" s="23" t="s">
        <v>64</v>
      </c>
      <c r="E83" s="23" t="s">
        <v>86</v>
      </c>
      <c r="F83" s="25">
        <v>1</v>
      </c>
      <c r="G83" s="26" t="s">
        <v>74</v>
      </c>
      <c r="H83" s="25">
        <v>43010</v>
      </c>
      <c r="I83" s="25">
        <v>240</v>
      </c>
      <c r="J83" s="90">
        <v>40.5</v>
      </c>
      <c r="K83" s="90">
        <v>45.7</v>
      </c>
      <c r="L83" s="90">
        <v>36.4</v>
      </c>
      <c r="M83" s="202"/>
    </row>
    <row r="84" spans="1:13" ht="19.5" customHeight="1">
      <c r="A84" s="97" t="s">
        <v>250</v>
      </c>
      <c r="B84" s="49">
        <v>910</v>
      </c>
      <c r="C84" s="23" t="s">
        <v>27</v>
      </c>
      <c r="D84" s="23" t="s">
        <v>64</v>
      </c>
      <c r="E84" s="23" t="s">
        <v>86</v>
      </c>
      <c r="F84" s="25">
        <v>1</v>
      </c>
      <c r="G84" s="26" t="s">
        <v>74</v>
      </c>
      <c r="H84" s="25">
        <v>43040</v>
      </c>
      <c r="I84" s="66"/>
      <c r="J84" s="90">
        <f>J85</f>
        <v>15.8</v>
      </c>
      <c r="K84" s="90">
        <f t="shared" ref="K84:L85" si="16">K85</f>
        <v>17.100000000000001</v>
      </c>
      <c r="L84" s="90">
        <f t="shared" si="16"/>
        <v>12.1</v>
      </c>
      <c r="M84" s="202"/>
    </row>
    <row r="85" spans="1:13" ht="16.5" customHeight="1">
      <c r="A85" s="21" t="s">
        <v>159</v>
      </c>
      <c r="B85" s="49">
        <v>910</v>
      </c>
      <c r="C85" s="23" t="s">
        <v>27</v>
      </c>
      <c r="D85" s="23" t="s">
        <v>64</v>
      </c>
      <c r="E85" s="23" t="s">
        <v>86</v>
      </c>
      <c r="F85" s="25">
        <v>1</v>
      </c>
      <c r="G85" s="26" t="s">
        <v>74</v>
      </c>
      <c r="H85" s="25">
        <v>43040</v>
      </c>
      <c r="I85" s="25">
        <v>200</v>
      </c>
      <c r="J85" s="90">
        <f>J86</f>
        <v>15.8</v>
      </c>
      <c r="K85" s="90">
        <f t="shared" si="16"/>
        <v>17.100000000000001</v>
      </c>
      <c r="L85" s="90">
        <f t="shared" si="16"/>
        <v>12.1</v>
      </c>
      <c r="M85" s="202"/>
    </row>
    <row r="86" spans="1:13" ht="38.25" customHeight="1">
      <c r="A86" s="21" t="s">
        <v>160</v>
      </c>
      <c r="B86" s="49">
        <v>910</v>
      </c>
      <c r="C86" s="23" t="s">
        <v>27</v>
      </c>
      <c r="D86" s="23" t="s">
        <v>64</v>
      </c>
      <c r="E86" s="23" t="s">
        <v>86</v>
      </c>
      <c r="F86" s="25">
        <v>1</v>
      </c>
      <c r="G86" s="26" t="s">
        <v>74</v>
      </c>
      <c r="H86" s="25">
        <v>43040</v>
      </c>
      <c r="I86" s="25">
        <v>240</v>
      </c>
      <c r="J86" s="90">
        <v>15.8</v>
      </c>
      <c r="K86" s="90">
        <v>17.100000000000001</v>
      </c>
      <c r="L86" s="90">
        <v>12.1</v>
      </c>
      <c r="M86" s="202"/>
    </row>
    <row r="87" spans="1:13">
      <c r="A87" s="56" t="s">
        <v>109</v>
      </c>
      <c r="B87" s="49">
        <v>910</v>
      </c>
      <c r="C87" s="32" t="s">
        <v>67</v>
      </c>
      <c r="D87" s="32"/>
      <c r="E87" s="52"/>
      <c r="F87" s="32"/>
      <c r="G87" s="32"/>
      <c r="H87" s="32"/>
      <c r="I87" s="73"/>
      <c r="J87" s="86">
        <f t="shared" ref="J87:L92" si="17">J88</f>
        <v>66.400000000000006</v>
      </c>
      <c r="K87" s="86">
        <f t="shared" si="17"/>
        <v>69.099999999999994</v>
      </c>
      <c r="L87" s="86">
        <f t="shared" si="17"/>
        <v>71.3</v>
      </c>
      <c r="M87" s="199"/>
    </row>
    <row r="88" spans="1:13">
      <c r="A88" s="80" t="s">
        <v>39</v>
      </c>
      <c r="B88" s="49">
        <v>910</v>
      </c>
      <c r="C88" s="32" t="s">
        <v>67</v>
      </c>
      <c r="D88" s="32" t="s">
        <v>24</v>
      </c>
      <c r="E88" s="73"/>
      <c r="F88" s="32"/>
      <c r="G88" s="32"/>
      <c r="H88" s="32"/>
      <c r="I88" s="73"/>
      <c r="J88" s="86">
        <f t="shared" si="17"/>
        <v>66.400000000000006</v>
      </c>
      <c r="K88" s="86">
        <f t="shared" si="17"/>
        <v>69.099999999999994</v>
      </c>
      <c r="L88" s="86">
        <f t="shared" si="17"/>
        <v>71.3</v>
      </c>
      <c r="M88" s="199"/>
    </row>
    <row r="89" spans="1:13" ht="31.5">
      <c r="A89" s="204" t="s">
        <v>287</v>
      </c>
      <c r="B89" s="49">
        <v>910</v>
      </c>
      <c r="C89" s="23" t="s">
        <v>67</v>
      </c>
      <c r="D89" s="23" t="s">
        <v>24</v>
      </c>
      <c r="E89" s="23">
        <v>89</v>
      </c>
      <c r="F89" s="23"/>
      <c r="G89" s="23"/>
      <c r="H89" s="23"/>
      <c r="I89" s="37"/>
      <c r="J89" s="87">
        <f t="shared" si="17"/>
        <v>66.400000000000006</v>
      </c>
      <c r="K89" s="87">
        <f t="shared" si="17"/>
        <v>69.099999999999994</v>
      </c>
      <c r="L89" s="87">
        <f t="shared" si="17"/>
        <v>71.3</v>
      </c>
      <c r="M89" s="201"/>
    </row>
    <row r="90" spans="1:13" ht="47.25">
      <c r="A90" s="205" t="s">
        <v>288</v>
      </c>
      <c r="B90" s="49">
        <v>910</v>
      </c>
      <c r="C90" s="23" t="s">
        <v>67</v>
      </c>
      <c r="D90" s="23" t="s">
        <v>24</v>
      </c>
      <c r="E90" s="23">
        <v>89</v>
      </c>
      <c r="F90" s="23">
        <v>1</v>
      </c>
      <c r="G90" s="23"/>
      <c r="H90" s="23"/>
      <c r="I90" s="37"/>
      <c r="J90" s="87">
        <f t="shared" si="17"/>
        <v>66.400000000000006</v>
      </c>
      <c r="K90" s="87">
        <f t="shared" si="17"/>
        <v>69.099999999999994</v>
      </c>
      <c r="L90" s="87">
        <f t="shared" si="17"/>
        <v>71.3</v>
      </c>
      <c r="M90" s="201"/>
    </row>
    <row r="91" spans="1:13">
      <c r="A91" s="81" t="s">
        <v>154</v>
      </c>
      <c r="B91" s="49">
        <v>910</v>
      </c>
      <c r="C91" s="82" t="s">
        <v>67</v>
      </c>
      <c r="D91" s="82" t="s">
        <v>24</v>
      </c>
      <c r="E91" s="41">
        <v>89</v>
      </c>
      <c r="F91" s="3">
        <v>1</v>
      </c>
      <c r="G91" s="3" t="s">
        <v>74</v>
      </c>
      <c r="H91" s="3" t="s">
        <v>111</v>
      </c>
      <c r="I91" s="41"/>
      <c r="J91" s="87">
        <f t="shared" si="17"/>
        <v>66.400000000000006</v>
      </c>
      <c r="K91" s="87">
        <f t="shared" si="17"/>
        <v>69.099999999999994</v>
      </c>
      <c r="L91" s="87">
        <f t="shared" si="17"/>
        <v>71.3</v>
      </c>
      <c r="M91" s="201"/>
    </row>
    <row r="92" spans="1:13">
      <c r="A92" s="81" t="s">
        <v>155</v>
      </c>
      <c r="B92" s="49">
        <v>910</v>
      </c>
      <c r="C92" s="82" t="s">
        <v>67</v>
      </c>
      <c r="D92" s="82" t="s">
        <v>24</v>
      </c>
      <c r="E92" s="41">
        <v>89</v>
      </c>
      <c r="F92" s="3">
        <v>1</v>
      </c>
      <c r="G92" s="3" t="s">
        <v>74</v>
      </c>
      <c r="H92" s="3" t="s">
        <v>111</v>
      </c>
      <c r="I92" s="41" t="s">
        <v>157</v>
      </c>
      <c r="J92" s="87">
        <f t="shared" si="17"/>
        <v>66.400000000000006</v>
      </c>
      <c r="K92" s="87">
        <f t="shared" si="17"/>
        <v>69.099999999999994</v>
      </c>
      <c r="L92" s="87">
        <f t="shared" si="17"/>
        <v>71.3</v>
      </c>
      <c r="M92" s="201"/>
    </row>
    <row r="93" spans="1:13">
      <c r="A93" s="81" t="s">
        <v>156</v>
      </c>
      <c r="B93" s="49">
        <v>910</v>
      </c>
      <c r="C93" s="82" t="s">
        <v>67</v>
      </c>
      <c r="D93" s="82" t="s">
        <v>24</v>
      </c>
      <c r="E93" s="41">
        <v>89</v>
      </c>
      <c r="F93" s="3">
        <v>1</v>
      </c>
      <c r="G93" s="3" t="s">
        <v>74</v>
      </c>
      <c r="H93" s="3" t="s">
        <v>111</v>
      </c>
      <c r="I93" s="41" t="s">
        <v>158</v>
      </c>
      <c r="J93" s="87">
        <v>66.400000000000006</v>
      </c>
      <c r="K93" s="87">
        <v>69.099999999999994</v>
      </c>
      <c r="L93" s="87">
        <v>71.3</v>
      </c>
      <c r="M93" s="201"/>
    </row>
    <row r="94" spans="1:13">
      <c r="A94" s="51" t="s">
        <v>26</v>
      </c>
      <c r="B94" s="49">
        <v>910</v>
      </c>
      <c r="C94" s="83" t="s">
        <v>68</v>
      </c>
      <c r="D94" s="83"/>
      <c r="E94" s="71"/>
      <c r="F94" s="4"/>
      <c r="G94" s="4"/>
      <c r="H94" s="4"/>
      <c r="I94" s="71"/>
      <c r="J94" s="86">
        <f t="shared" ref="J94:L99" si="18">J95</f>
        <v>1</v>
      </c>
      <c r="K94" s="86">
        <f t="shared" si="18"/>
        <v>1</v>
      </c>
      <c r="L94" s="86">
        <f t="shared" si="18"/>
        <v>1</v>
      </c>
      <c r="M94" s="199"/>
    </row>
    <row r="95" spans="1:13">
      <c r="A95" s="51" t="s">
        <v>112</v>
      </c>
      <c r="B95" s="49">
        <v>910</v>
      </c>
      <c r="C95" s="4">
        <v>13</v>
      </c>
      <c r="D95" s="4" t="s">
        <v>24</v>
      </c>
      <c r="E95" s="62"/>
      <c r="F95" s="4"/>
      <c r="G95" s="4"/>
      <c r="H95" s="4"/>
      <c r="I95" s="71"/>
      <c r="J95" s="86">
        <f t="shared" si="18"/>
        <v>1</v>
      </c>
      <c r="K95" s="86">
        <f t="shared" si="18"/>
        <v>1</v>
      </c>
      <c r="L95" s="86">
        <f t="shared" si="18"/>
        <v>1</v>
      </c>
      <c r="M95" s="199"/>
    </row>
    <row r="96" spans="1:13" ht="31.5">
      <c r="A96" s="204" t="s">
        <v>287</v>
      </c>
      <c r="B96" s="49">
        <v>910</v>
      </c>
      <c r="C96" s="3" t="s">
        <v>68</v>
      </c>
      <c r="D96" s="3" t="s">
        <v>24</v>
      </c>
      <c r="E96" s="23">
        <v>89</v>
      </c>
      <c r="F96" s="23"/>
      <c r="G96" s="3"/>
      <c r="H96" s="3"/>
      <c r="I96" s="41"/>
      <c r="J96" s="87">
        <f t="shared" si="18"/>
        <v>1</v>
      </c>
      <c r="K96" s="87">
        <f t="shared" si="18"/>
        <v>1</v>
      </c>
      <c r="L96" s="87">
        <f t="shared" si="18"/>
        <v>1</v>
      </c>
      <c r="M96" s="201"/>
    </row>
    <row r="97" spans="1:13" ht="47.25">
      <c r="A97" s="205" t="s">
        <v>288</v>
      </c>
      <c r="B97" s="49">
        <v>910</v>
      </c>
      <c r="C97" s="3" t="s">
        <v>68</v>
      </c>
      <c r="D97" s="3" t="s">
        <v>24</v>
      </c>
      <c r="E97" s="23">
        <v>89</v>
      </c>
      <c r="F97" s="23">
        <v>1</v>
      </c>
      <c r="G97" s="3"/>
      <c r="H97" s="3"/>
      <c r="I97" s="41"/>
      <c r="J97" s="87">
        <f t="shared" si="18"/>
        <v>1</v>
      </c>
      <c r="K97" s="87">
        <f t="shared" si="18"/>
        <v>1</v>
      </c>
      <c r="L97" s="87">
        <f t="shared" si="18"/>
        <v>1</v>
      </c>
      <c r="M97" s="201"/>
    </row>
    <row r="98" spans="1:13">
      <c r="A98" s="21" t="s">
        <v>113</v>
      </c>
      <c r="B98" s="49">
        <v>910</v>
      </c>
      <c r="C98" s="3">
        <v>13</v>
      </c>
      <c r="D98" s="3" t="s">
        <v>24</v>
      </c>
      <c r="E98" s="63">
        <v>89</v>
      </c>
      <c r="F98" s="3">
        <v>1</v>
      </c>
      <c r="G98" s="3" t="s">
        <v>74</v>
      </c>
      <c r="H98" s="3">
        <v>41240</v>
      </c>
      <c r="I98" s="41"/>
      <c r="J98" s="89">
        <f t="shared" si="18"/>
        <v>1</v>
      </c>
      <c r="K98" s="89">
        <f t="shared" si="18"/>
        <v>1</v>
      </c>
      <c r="L98" s="89">
        <f t="shared" si="18"/>
        <v>1</v>
      </c>
      <c r="M98" s="207"/>
    </row>
    <row r="99" spans="1:13">
      <c r="A99" s="21" t="s">
        <v>152</v>
      </c>
      <c r="B99" s="49">
        <v>910</v>
      </c>
      <c r="C99" s="3">
        <v>13</v>
      </c>
      <c r="D99" s="3" t="s">
        <v>24</v>
      </c>
      <c r="E99" s="63">
        <v>89</v>
      </c>
      <c r="F99" s="3">
        <v>1</v>
      </c>
      <c r="G99" s="3" t="s">
        <v>74</v>
      </c>
      <c r="H99" s="3" t="s">
        <v>118</v>
      </c>
      <c r="I99" s="41" t="s">
        <v>153</v>
      </c>
      <c r="J99" s="89">
        <f t="shared" si="18"/>
        <v>1</v>
      </c>
      <c r="K99" s="89">
        <f t="shared" si="18"/>
        <v>1</v>
      </c>
      <c r="L99" s="89">
        <f t="shared" si="18"/>
        <v>1</v>
      </c>
      <c r="M99" s="207"/>
    </row>
    <row r="100" spans="1:13">
      <c r="A100" s="57" t="s">
        <v>114</v>
      </c>
      <c r="B100" s="49">
        <v>910</v>
      </c>
      <c r="C100" s="3">
        <v>13</v>
      </c>
      <c r="D100" s="3" t="s">
        <v>24</v>
      </c>
      <c r="E100" s="63">
        <v>89</v>
      </c>
      <c r="F100" s="3">
        <v>1</v>
      </c>
      <c r="G100" s="3" t="s">
        <v>74</v>
      </c>
      <c r="H100" s="3">
        <v>41240</v>
      </c>
      <c r="I100" s="41">
        <v>730</v>
      </c>
      <c r="J100" s="89">
        <v>1</v>
      </c>
      <c r="K100" s="89">
        <v>1</v>
      </c>
      <c r="L100" s="89">
        <v>1</v>
      </c>
      <c r="M100" s="207"/>
    </row>
  </sheetData>
  <autoFilter ref="A7:Q7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36">
    <cfRule type="expression" dxfId="40" priority="75" stopIfTrue="1">
      <formula>$C36=""</formula>
    </cfRule>
    <cfRule type="expression" dxfId="39" priority="76" stopIfTrue="1">
      <formula>$D36&lt;&gt;""</formula>
    </cfRule>
  </conditionalFormatting>
  <conditionalFormatting sqref="A36">
    <cfRule type="expression" dxfId="38" priority="72" stopIfTrue="1">
      <formula>$F36=""</formula>
    </cfRule>
    <cfRule type="expression" dxfId="37" priority="73" stopIfTrue="1">
      <formula>#REF!&lt;&gt;""</formula>
    </cfRule>
    <cfRule type="expression" dxfId="36" priority="74" stopIfTrue="1">
      <formula>AND($G36="",$F36&lt;&gt;"")</formula>
    </cfRule>
  </conditionalFormatting>
  <conditionalFormatting sqref="F36">
    <cfRule type="expression" dxfId="35" priority="70" stopIfTrue="1">
      <formula>$C36=""</formula>
    </cfRule>
    <cfRule type="expression" dxfId="34" priority="71" stopIfTrue="1">
      <formula>$D36&lt;&gt;""</formula>
    </cfRule>
  </conditionalFormatting>
  <conditionalFormatting sqref="A42">
    <cfRule type="expression" dxfId="33" priority="67" stopIfTrue="1">
      <formula>$F42=""</formula>
    </cfRule>
    <cfRule type="expression" dxfId="32" priority="68" stopIfTrue="1">
      <formula>$H42&lt;&gt;""</formula>
    </cfRule>
    <cfRule type="expression" dxfId="31" priority="69" stopIfTrue="1">
      <formula>AND($G42="",$F42&lt;&gt;"")</formula>
    </cfRule>
  </conditionalFormatting>
  <conditionalFormatting sqref="C42">
    <cfRule type="expression" dxfId="30" priority="64" stopIfTrue="1">
      <formula>$F42=""</formula>
    </cfRule>
    <cfRule type="expression" dxfId="29" priority="65" stopIfTrue="1">
      <formula>#REF!&lt;&gt;""</formula>
    </cfRule>
    <cfRule type="expression" dxfId="28" priority="66" stopIfTrue="1">
      <formula>AND($G42="",$F42&lt;&gt;"")</formula>
    </cfRule>
  </conditionalFormatting>
  <conditionalFormatting sqref="F78:F79">
    <cfRule type="expression" dxfId="27" priority="57" stopIfTrue="1">
      <formula>$C78=""</formula>
    </cfRule>
    <cfRule type="expression" dxfId="26" priority="58" stopIfTrue="1">
      <formula>$D78&lt;&gt;""</formula>
    </cfRule>
  </conditionalFormatting>
  <conditionalFormatting sqref="G78:G80">
    <cfRule type="expression" dxfId="25" priority="55" stopIfTrue="1">
      <formula>$C78=""</formula>
    </cfRule>
    <cfRule type="expression" dxfId="24" priority="56" stopIfTrue="1">
      <formula>$D78&lt;&gt;""</formula>
    </cfRule>
  </conditionalFormatting>
  <conditionalFormatting sqref="A81 A84">
    <cfRule type="expression" dxfId="23" priority="52" stopIfTrue="1">
      <formula>$F81=""</formula>
    </cfRule>
    <cfRule type="expression" dxfId="22" priority="54" stopIfTrue="1">
      <formula>AND($G81="",$F81&lt;&gt;"")</formula>
    </cfRule>
  </conditionalFormatting>
  <conditionalFormatting sqref="A84">
    <cfRule type="expression" dxfId="21" priority="36" stopIfTrue="1">
      <formula>$F84=""</formula>
    </cfRule>
    <cfRule type="expression" dxfId="20" priority="38" stopIfTrue="1">
      <formula>AND($G84="",$F84&lt;&gt;"")</formula>
    </cfRule>
  </conditionalFormatting>
  <conditionalFormatting sqref="F78:F79">
    <cfRule type="expression" dxfId="19" priority="34" stopIfTrue="1">
      <formula>$C78=""</formula>
    </cfRule>
    <cfRule type="expression" dxfId="18" priority="35" stopIfTrue="1">
      <formula>$D78&lt;&gt;""</formula>
    </cfRule>
  </conditionalFormatting>
  <conditionalFormatting sqref="G78:G80">
    <cfRule type="expression" dxfId="17" priority="32" stopIfTrue="1">
      <formula>$C78=""</formula>
    </cfRule>
    <cfRule type="expression" dxfId="16" priority="33" stopIfTrue="1">
      <formula>$D78&lt;&gt;""</formula>
    </cfRule>
  </conditionalFormatting>
  <conditionalFormatting sqref="A36">
    <cfRule type="expression" dxfId="15" priority="29" stopIfTrue="1">
      <formula>$F36=""</formula>
    </cfRule>
    <cfRule type="expression" dxfId="14" priority="30" stopIfTrue="1">
      <formula>#REF!&lt;&gt;""</formula>
    </cfRule>
    <cfRule type="expression" dxfId="13" priority="31" stopIfTrue="1">
      <formula>AND($G36="",$F36&lt;&gt;"")</formula>
    </cfRule>
  </conditionalFormatting>
  <conditionalFormatting sqref="G36">
    <cfRule type="expression" dxfId="12" priority="27" stopIfTrue="1">
      <formula>$C36=""</formula>
    </cfRule>
    <cfRule type="expression" dxfId="11" priority="28" stopIfTrue="1">
      <formula>$D36&lt;&gt;""</formula>
    </cfRule>
  </conditionalFormatting>
  <conditionalFormatting sqref="F36">
    <cfRule type="expression" dxfId="10" priority="25" stopIfTrue="1">
      <formula>$C36=""</formula>
    </cfRule>
    <cfRule type="expression" dxfId="9" priority="26" stopIfTrue="1">
      <formula>$D36&lt;&gt;""</formula>
    </cfRule>
  </conditionalFormatting>
  <conditionalFormatting sqref="A33">
    <cfRule type="expression" dxfId="8" priority="1" stopIfTrue="1">
      <formula>$F33=""</formula>
    </cfRule>
    <cfRule type="expression" dxfId="7" priority="2" stopIfTrue="1">
      <formula>#REF!&lt;&gt;""</formula>
    </cfRule>
    <cfRule type="expression" dxfId="6" priority="3" stopIfTrue="1">
      <formula>AND($G33="",$F33&lt;&gt;"")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 A84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02"/>
  <sheetViews>
    <sheetView view="pageBreakPreview" zoomScaleNormal="100" zoomScaleSheetLayoutView="100" workbookViewId="0">
      <selection activeCell="A4" sqref="A4:J4"/>
    </sheetView>
  </sheetViews>
  <sheetFormatPr defaultColWidth="9.140625" defaultRowHeight="15"/>
  <cols>
    <col min="1" max="1" width="54.85546875" style="249" customWidth="1"/>
    <col min="2" max="8" width="9.140625" style="157"/>
    <col min="9" max="9" width="9.140625" style="157" customWidth="1"/>
    <col min="10" max="10" width="12" style="157" customWidth="1"/>
    <col min="11" max="11" width="11.7109375" style="157" customWidth="1"/>
    <col min="12" max="12" width="11" style="157" customWidth="1"/>
    <col min="13" max="53" width="9.140625" style="1"/>
    <col min="54" max="16384" width="9.140625" style="157"/>
  </cols>
  <sheetData>
    <row r="1" spans="1:53" ht="15.75">
      <c r="A1" s="5"/>
      <c r="B1" s="6"/>
      <c r="C1" s="7"/>
      <c r="D1" s="7"/>
      <c r="E1" s="8"/>
      <c r="F1" s="8"/>
      <c r="G1" s="8"/>
      <c r="H1" s="8"/>
      <c r="I1" s="360" t="s">
        <v>175</v>
      </c>
      <c r="J1" s="360"/>
      <c r="K1" s="360"/>
      <c r="L1" s="360"/>
    </row>
    <row r="2" spans="1:53" ht="15.75">
      <c r="A2" s="5"/>
      <c r="B2" s="6"/>
      <c r="C2" s="9"/>
      <c r="D2" s="9"/>
      <c r="E2" s="9"/>
      <c r="F2" s="9"/>
      <c r="G2" s="9"/>
      <c r="H2" s="9"/>
      <c r="I2" s="9"/>
      <c r="J2" s="10"/>
    </row>
    <row r="3" spans="1:53" ht="96" customHeight="1">
      <c r="A3" s="362" t="s">
        <v>300</v>
      </c>
      <c r="B3" s="362"/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3"/>
      <c r="N3" s="363"/>
      <c r="O3" s="363"/>
      <c r="P3" s="363"/>
      <c r="Q3" s="363"/>
      <c r="R3" s="363"/>
      <c r="S3" s="363"/>
      <c r="T3" s="363"/>
    </row>
    <row r="4" spans="1:53" ht="15.75">
      <c r="A4" s="361"/>
      <c r="B4" s="361"/>
      <c r="C4" s="361"/>
      <c r="D4" s="361"/>
      <c r="E4" s="361"/>
      <c r="F4" s="361"/>
      <c r="G4" s="361"/>
      <c r="H4" s="361"/>
      <c r="I4" s="361"/>
      <c r="J4" s="361"/>
    </row>
    <row r="5" spans="1:53" ht="15.75">
      <c r="A5" s="366" t="s">
        <v>18</v>
      </c>
      <c r="B5" s="368" t="s">
        <v>21</v>
      </c>
      <c r="C5" s="369"/>
      <c r="D5" s="369"/>
      <c r="E5" s="370"/>
      <c r="F5" s="377" t="s">
        <v>22</v>
      </c>
      <c r="G5" s="374" t="s">
        <v>19</v>
      </c>
      <c r="H5" s="374" t="s">
        <v>30</v>
      </c>
      <c r="I5" s="374" t="s">
        <v>29</v>
      </c>
      <c r="J5" s="376" t="s">
        <v>69</v>
      </c>
      <c r="K5" s="376"/>
      <c r="L5" s="376"/>
    </row>
    <row r="6" spans="1:53" ht="19.899999999999999" customHeight="1">
      <c r="A6" s="367"/>
      <c r="B6" s="371"/>
      <c r="C6" s="372"/>
      <c r="D6" s="372"/>
      <c r="E6" s="373"/>
      <c r="F6" s="378"/>
      <c r="G6" s="375"/>
      <c r="H6" s="375"/>
      <c r="I6" s="375"/>
      <c r="J6" s="189" t="s">
        <v>242</v>
      </c>
      <c r="K6" s="190" t="s">
        <v>243</v>
      </c>
      <c r="L6" s="190" t="s">
        <v>244</v>
      </c>
    </row>
    <row r="7" spans="1:53" s="217" customFormat="1" ht="15.75">
      <c r="A7" s="214">
        <v>1</v>
      </c>
      <c r="B7" s="111">
        <v>2</v>
      </c>
      <c r="C7" s="111">
        <v>3</v>
      </c>
      <c r="D7" s="111">
        <v>4</v>
      </c>
      <c r="E7" s="215">
        <v>5</v>
      </c>
      <c r="F7" s="111">
        <v>6</v>
      </c>
      <c r="G7" s="216">
        <v>7</v>
      </c>
      <c r="H7" s="111">
        <v>8</v>
      </c>
      <c r="I7" s="111">
        <v>9</v>
      </c>
      <c r="J7" s="112" t="s">
        <v>67</v>
      </c>
      <c r="K7" s="112" t="s">
        <v>83</v>
      </c>
      <c r="L7" s="113" t="s">
        <v>252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224" customFormat="1" ht="19.899999999999999" customHeight="1">
      <c r="A8" s="218" t="s">
        <v>31</v>
      </c>
      <c r="B8" s="109"/>
      <c r="C8" s="109"/>
      <c r="D8" s="109"/>
      <c r="E8" s="219"/>
      <c r="F8" s="220"/>
      <c r="G8" s="221"/>
      <c r="H8" s="109"/>
      <c r="I8" s="109"/>
      <c r="J8" s="222">
        <f>J9+J41</f>
        <v>772.86300000000006</v>
      </c>
      <c r="K8" s="222">
        <f t="shared" ref="K8:L8" si="0">K9+K41</f>
        <v>817.71300000000008</v>
      </c>
      <c r="L8" s="222">
        <f t="shared" si="0"/>
        <v>768.18100000000004</v>
      </c>
      <c r="M8" s="223"/>
      <c r="N8" s="223"/>
      <c r="O8" s="223"/>
      <c r="P8" s="223"/>
      <c r="Q8" s="223"/>
      <c r="R8" s="223"/>
      <c r="S8" s="223"/>
      <c r="T8" s="223"/>
      <c r="U8" s="223"/>
      <c r="V8" s="223"/>
      <c r="W8" s="223"/>
      <c r="X8" s="223"/>
      <c r="Y8" s="223"/>
      <c r="Z8" s="223"/>
      <c r="AA8" s="223"/>
      <c r="AB8" s="223"/>
      <c r="AC8" s="223"/>
      <c r="AD8" s="223"/>
      <c r="AE8" s="223"/>
      <c r="AF8" s="223"/>
      <c r="AG8" s="223"/>
      <c r="AH8" s="223"/>
      <c r="AI8" s="223"/>
      <c r="AJ8" s="223"/>
      <c r="AK8" s="223"/>
      <c r="AL8" s="223"/>
      <c r="AM8" s="223"/>
      <c r="AN8" s="223"/>
      <c r="AO8" s="223"/>
      <c r="AP8" s="223"/>
      <c r="AQ8" s="223"/>
      <c r="AR8" s="223"/>
      <c r="AS8" s="223"/>
      <c r="AT8" s="223"/>
      <c r="AU8" s="223"/>
      <c r="AV8" s="223"/>
      <c r="AW8" s="223"/>
      <c r="AX8" s="223"/>
      <c r="AY8" s="223"/>
      <c r="AZ8" s="223"/>
      <c r="BA8" s="223"/>
    </row>
    <row r="9" spans="1:53" ht="23.25" customHeight="1">
      <c r="A9" s="96" t="s">
        <v>251</v>
      </c>
      <c r="B9" s="30" t="s">
        <v>71</v>
      </c>
      <c r="C9" s="23"/>
      <c r="D9" s="3"/>
      <c r="E9" s="63"/>
      <c r="F9" s="99"/>
      <c r="G9" s="225"/>
      <c r="H9" s="31"/>
      <c r="I9" s="24"/>
      <c r="J9" s="90">
        <f>J10+J17</f>
        <v>372.66299999999995</v>
      </c>
      <c r="K9" s="90">
        <f t="shared" ref="K9:L9" si="1">K10+K17</f>
        <v>386.21300000000002</v>
      </c>
      <c r="L9" s="90">
        <f t="shared" si="1"/>
        <v>343.28100000000001</v>
      </c>
      <c r="M9" s="324"/>
      <c r="N9" s="324"/>
      <c r="O9" s="324"/>
    </row>
    <row r="10" spans="1:53" ht="15.75">
      <c r="A10" s="226" t="s">
        <v>238</v>
      </c>
      <c r="B10" s="30">
        <v>65</v>
      </c>
      <c r="C10" s="23">
        <v>1</v>
      </c>
      <c r="D10" s="32"/>
      <c r="E10" s="52"/>
      <c r="F10" s="104"/>
      <c r="G10" s="225"/>
      <c r="H10" s="31"/>
      <c r="I10" s="24"/>
      <c r="J10" s="90">
        <f>J11</f>
        <v>100</v>
      </c>
      <c r="K10" s="90">
        <f t="shared" ref="K10:L10" si="2">K11</f>
        <v>146.30000000000001</v>
      </c>
      <c r="L10" s="90">
        <f t="shared" si="2"/>
        <v>115.7</v>
      </c>
    </row>
    <row r="11" spans="1:53" ht="31.5">
      <c r="A11" s="227" t="s">
        <v>73</v>
      </c>
      <c r="B11" s="33" t="s">
        <v>71</v>
      </c>
      <c r="C11" s="3" t="s">
        <v>36</v>
      </c>
      <c r="D11" s="3" t="s">
        <v>74</v>
      </c>
      <c r="E11" s="63" t="s">
        <v>75</v>
      </c>
      <c r="F11" s="99"/>
      <c r="G11" s="33"/>
      <c r="H11" s="3"/>
      <c r="I11" s="3"/>
      <c r="J11" s="90">
        <f>J14</f>
        <v>100</v>
      </c>
      <c r="K11" s="90">
        <f>K14</f>
        <v>146.30000000000001</v>
      </c>
      <c r="L11" s="91">
        <f>L14</f>
        <v>115.7</v>
      </c>
    </row>
    <row r="12" spans="1:53" ht="78.75">
      <c r="A12" s="54" t="s">
        <v>163</v>
      </c>
      <c r="B12" s="30">
        <v>65</v>
      </c>
      <c r="C12" s="23">
        <v>1</v>
      </c>
      <c r="D12" s="3" t="s">
        <v>74</v>
      </c>
      <c r="E12" s="53">
        <v>41150</v>
      </c>
      <c r="F12" s="99" t="s">
        <v>165</v>
      </c>
      <c r="G12" s="3"/>
      <c r="H12" s="3"/>
      <c r="I12" s="3"/>
      <c r="J12" s="90">
        <f>J13</f>
        <v>100</v>
      </c>
      <c r="K12" s="90">
        <f t="shared" ref="K12:L12" si="3">K13</f>
        <v>146.30000000000001</v>
      </c>
      <c r="L12" s="90">
        <f t="shared" si="3"/>
        <v>115.7</v>
      </c>
    </row>
    <row r="13" spans="1:53" ht="31.5">
      <c r="A13" s="54" t="s">
        <v>164</v>
      </c>
      <c r="B13" s="30">
        <v>65</v>
      </c>
      <c r="C13" s="23">
        <v>1</v>
      </c>
      <c r="D13" s="3" t="s">
        <v>74</v>
      </c>
      <c r="E13" s="53">
        <v>41150</v>
      </c>
      <c r="F13" s="99" t="s">
        <v>166</v>
      </c>
      <c r="G13" s="3"/>
      <c r="H13" s="3"/>
      <c r="I13" s="3"/>
      <c r="J13" s="90">
        <f>J14</f>
        <v>100</v>
      </c>
      <c r="K13" s="90">
        <f t="shared" ref="K13:L13" si="4">K14</f>
        <v>146.30000000000001</v>
      </c>
      <c r="L13" s="90">
        <f t="shared" si="4"/>
        <v>115.7</v>
      </c>
    </row>
    <row r="14" spans="1:53" ht="15.75">
      <c r="A14" s="227" t="s">
        <v>23</v>
      </c>
      <c r="B14" s="30">
        <v>65</v>
      </c>
      <c r="C14" s="23">
        <v>1</v>
      </c>
      <c r="D14" s="3" t="s">
        <v>74</v>
      </c>
      <c r="E14" s="53">
        <v>41150</v>
      </c>
      <c r="F14" s="100" t="s">
        <v>166</v>
      </c>
      <c r="G14" s="228" t="s">
        <v>24</v>
      </c>
      <c r="H14" s="34"/>
      <c r="I14" s="3"/>
      <c r="J14" s="90">
        <f>J15</f>
        <v>100</v>
      </c>
      <c r="K14" s="90">
        <f t="shared" ref="K14:L15" si="5">K15</f>
        <v>146.30000000000001</v>
      </c>
      <c r="L14" s="91">
        <f t="shared" si="5"/>
        <v>115.7</v>
      </c>
    </row>
    <row r="15" spans="1:53" ht="47.25">
      <c r="A15" s="227" t="s">
        <v>70</v>
      </c>
      <c r="B15" s="30">
        <v>65</v>
      </c>
      <c r="C15" s="23">
        <v>1</v>
      </c>
      <c r="D15" s="3" t="s">
        <v>74</v>
      </c>
      <c r="E15" s="53">
        <v>41150</v>
      </c>
      <c r="F15" s="100" t="s">
        <v>166</v>
      </c>
      <c r="G15" s="229" t="s">
        <v>24</v>
      </c>
      <c r="H15" s="35" t="s">
        <v>63</v>
      </c>
      <c r="I15" s="3"/>
      <c r="J15" s="90">
        <f>J16</f>
        <v>100</v>
      </c>
      <c r="K15" s="90">
        <f t="shared" si="5"/>
        <v>146.30000000000001</v>
      </c>
      <c r="L15" s="91">
        <f t="shared" si="5"/>
        <v>115.7</v>
      </c>
    </row>
    <row r="16" spans="1:53" ht="47.25">
      <c r="A16" s="230" t="s">
        <v>279</v>
      </c>
      <c r="B16" s="36">
        <v>65</v>
      </c>
      <c r="C16" s="27">
        <v>1</v>
      </c>
      <c r="D16" s="12" t="s">
        <v>74</v>
      </c>
      <c r="E16" s="231" t="s">
        <v>75</v>
      </c>
      <c r="F16" s="100" t="s">
        <v>166</v>
      </c>
      <c r="G16" s="232" t="s">
        <v>24</v>
      </c>
      <c r="H16" s="13" t="s">
        <v>63</v>
      </c>
      <c r="I16" s="12">
        <v>910</v>
      </c>
      <c r="J16" s="233">
        <f>'Прил 5'!J16</f>
        <v>100</v>
      </c>
      <c r="K16" s="233">
        <f>'Прил 5'!K16</f>
        <v>146.30000000000001</v>
      </c>
      <c r="L16" s="233">
        <f>'Прил 5'!L16</f>
        <v>115.7</v>
      </c>
    </row>
    <row r="17" spans="1:12" ht="31.5">
      <c r="A17" s="226" t="s">
        <v>241</v>
      </c>
      <c r="B17" s="37" t="s">
        <v>71</v>
      </c>
      <c r="C17" s="23" t="s">
        <v>37</v>
      </c>
      <c r="D17" s="3"/>
      <c r="E17" s="53"/>
      <c r="F17" s="100"/>
      <c r="G17" s="30"/>
      <c r="H17" s="23"/>
      <c r="I17" s="3"/>
      <c r="J17" s="90">
        <f>J18+J24+J35</f>
        <v>272.66299999999995</v>
      </c>
      <c r="K17" s="90">
        <f>K18+K24+K35</f>
        <v>239.91300000000001</v>
      </c>
      <c r="L17" s="91">
        <f>L18+L24+L35</f>
        <v>227.58100000000002</v>
      </c>
    </row>
    <row r="18" spans="1:12" ht="30.75" customHeight="1">
      <c r="A18" s="227" t="s">
        <v>76</v>
      </c>
      <c r="B18" s="37" t="s">
        <v>71</v>
      </c>
      <c r="C18" s="23" t="s">
        <v>37</v>
      </c>
      <c r="D18" s="3" t="s">
        <v>74</v>
      </c>
      <c r="E18" s="53" t="s">
        <v>77</v>
      </c>
      <c r="F18" s="100"/>
      <c r="G18" s="30"/>
      <c r="H18" s="23"/>
      <c r="I18" s="33"/>
      <c r="J18" s="90">
        <f>J19</f>
        <v>198.7</v>
      </c>
      <c r="K18" s="90">
        <f>K21</f>
        <v>162.80000000000001</v>
      </c>
      <c r="L18" s="91">
        <f>L21</f>
        <v>151.30000000000001</v>
      </c>
    </row>
    <row r="19" spans="1:12" ht="84" customHeight="1">
      <c r="A19" s="54" t="s">
        <v>163</v>
      </c>
      <c r="B19" s="37" t="s">
        <v>71</v>
      </c>
      <c r="C19" s="23" t="s">
        <v>37</v>
      </c>
      <c r="D19" s="3" t="s">
        <v>74</v>
      </c>
      <c r="E19" s="53" t="s">
        <v>77</v>
      </c>
      <c r="F19" s="100" t="s">
        <v>165</v>
      </c>
      <c r="G19" s="30"/>
      <c r="H19" s="23"/>
      <c r="I19" s="33"/>
      <c r="J19" s="90">
        <f>J20</f>
        <v>198.7</v>
      </c>
      <c r="K19" s="90">
        <f t="shared" ref="K19:L19" si="6">K20</f>
        <v>162.80000000000001</v>
      </c>
      <c r="L19" s="90">
        <f t="shared" si="6"/>
        <v>151.30000000000001</v>
      </c>
    </row>
    <row r="20" spans="1:12" ht="30.75" customHeight="1">
      <c r="A20" s="54" t="s">
        <v>164</v>
      </c>
      <c r="B20" s="37" t="s">
        <v>71</v>
      </c>
      <c r="C20" s="23" t="s">
        <v>37</v>
      </c>
      <c r="D20" s="3" t="s">
        <v>74</v>
      </c>
      <c r="E20" s="53" t="s">
        <v>77</v>
      </c>
      <c r="F20" s="100" t="s">
        <v>166</v>
      </c>
      <c r="G20" s="30"/>
      <c r="H20" s="23"/>
      <c r="I20" s="33"/>
      <c r="J20" s="90">
        <f>J21</f>
        <v>198.7</v>
      </c>
      <c r="K20" s="90">
        <f t="shared" ref="K20:L20" si="7">K21</f>
        <v>162.80000000000001</v>
      </c>
      <c r="L20" s="90">
        <f t="shared" si="7"/>
        <v>151.30000000000001</v>
      </c>
    </row>
    <row r="21" spans="1:12" ht="15.75">
      <c r="A21" s="227" t="s">
        <v>23</v>
      </c>
      <c r="B21" s="37" t="s">
        <v>71</v>
      </c>
      <c r="C21" s="23" t="s">
        <v>37</v>
      </c>
      <c r="D21" s="3" t="s">
        <v>74</v>
      </c>
      <c r="E21" s="53" t="s">
        <v>77</v>
      </c>
      <c r="F21" s="100" t="s">
        <v>166</v>
      </c>
      <c r="G21" s="30" t="s">
        <v>24</v>
      </c>
      <c r="H21" s="23"/>
      <c r="I21" s="33"/>
      <c r="J21" s="90">
        <f>J22</f>
        <v>198.7</v>
      </c>
      <c r="K21" s="90">
        <f t="shared" ref="K21:L22" si="8">K22</f>
        <v>162.80000000000001</v>
      </c>
      <c r="L21" s="91">
        <f t="shared" si="8"/>
        <v>151.30000000000001</v>
      </c>
    </row>
    <row r="22" spans="1:12" ht="63" customHeight="1">
      <c r="A22" s="227" t="s">
        <v>116</v>
      </c>
      <c r="B22" s="37" t="s">
        <v>71</v>
      </c>
      <c r="C22" s="3" t="s">
        <v>37</v>
      </c>
      <c r="D22" s="3" t="s">
        <v>74</v>
      </c>
      <c r="E22" s="235">
        <v>41110</v>
      </c>
      <c r="F22" s="99" t="s">
        <v>166</v>
      </c>
      <c r="G22" s="236" t="s">
        <v>24</v>
      </c>
      <c r="H22" s="26" t="s">
        <v>25</v>
      </c>
      <c r="I22" s="33"/>
      <c r="J22" s="90">
        <f>J23</f>
        <v>198.7</v>
      </c>
      <c r="K22" s="90">
        <f t="shared" si="8"/>
        <v>162.80000000000001</v>
      </c>
      <c r="L22" s="91">
        <f t="shared" si="8"/>
        <v>151.30000000000001</v>
      </c>
    </row>
    <row r="23" spans="1:12" ht="47.25">
      <c r="A23" s="230" t="s">
        <v>279</v>
      </c>
      <c r="B23" s="38" t="s">
        <v>71</v>
      </c>
      <c r="C23" s="12" t="s">
        <v>37</v>
      </c>
      <c r="D23" s="12" t="s">
        <v>74</v>
      </c>
      <c r="E23" s="237" t="s">
        <v>77</v>
      </c>
      <c r="F23" s="99" t="s">
        <v>166</v>
      </c>
      <c r="G23" s="36" t="s">
        <v>24</v>
      </c>
      <c r="H23" s="27" t="s">
        <v>25</v>
      </c>
      <c r="I23" s="12">
        <v>910</v>
      </c>
      <c r="J23" s="233">
        <f>'Прил 5'!J22</f>
        <v>198.7</v>
      </c>
      <c r="K23" s="233">
        <f>'Прил 5'!K22</f>
        <v>162.80000000000001</v>
      </c>
      <c r="L23" s="233">
        <f>'Прил 5'!L22</f>
        <v>151.30000000000001</v>
      </c>
    </row>
    <row r="24" spans="1:12" ht="31.5">
      <c r="A24" s="227" t="s">
        <v>78</v>
      </c>
      <c r="B24" s="33" t="s">
        <v>71</v>
      </c>
      <c r="C24" s="3" t="s">
        <v>37</v>
      </c>
      <c r="D24" s="3" t="s">
        <v>74</v>
      </c>
      <c r="E24" s="63" t="s">
        <v>79</v>
      </c>
      <c r="F24" s="99"/>
      <c r="G24" s="30"/>
      <c r="H24" s="23"/>
      <c r="I24" s="33"/>
      <c r="J24" s="90">
        <f>J27+J30</f>
        <v>62.7</v>
      </c>
      <c r="K24" s="90">
        <f t="shared" ref="K24:L24" si="9">K27+K30</f>
        <v>65.400000000000006</v>
      </c>
      <c r="L24" s="90">
        <f t="shared" si="9"/>
        <v>64.099999999999994</v>
      </c>
    </row>
    <row r="25" spans="1:12" ht="31.5">
      <c r="A25" s="21" t="s">
        <v>159</v>
      </c>
      <c r="B25" s="37" t="s">
        <v>71</v>
      </c>
      <c r="C25" s="3" t="s">
        <v>37</v>
      </c>
      <c r="D25" s="3" t="s">
        <v>74</v>
      </c>
      <c r="E25" s="63" t="s">
        <v>79</v>
      </c>
      <c r="F25" s="99" t="s">
        <v>161</v>
      </c>
      <c r="G25" s="30"/>
      <c r="H25" s="23"/>
      <c r="I25" s="33"/>
      <c r="J25" s="90">
        <f>J26</f>
        <v>5.0999999999999996</v>
      </c>
      <c r="K25" s="90">
        <f t="shared" ref="K25:L25" si="10">K26</f>
        <v>7.8</v>
      </c>
      <c r="L25" s="90">
        <f t="shared" si="10"/>
        <v>6.5</v>
      </c>
    </row>
    <row r="26" spans="1:12" ht="47.25">
      <c r="A26" s="21" t="s">
        <v>160</v>
      </c>
      <c r="B26" s="37" t="s">
        <v>71</v>
      </c>
      <c r="C26" s="3" t="s">
        <v>37</v>
      </c>
      <c r="D26" s="3" t="s">
        <v>74</v>
      </c>
      <c r="E26" s="63" t="s">
        <v>79</v>
      </c>
      <c r="F26" s="99" t="s">
        <v>162</v>
      </c>
      <c r="G26" s="30"/>
      <c r="H26" s="23"/>
      <c r="I26" s="33"/>
      <c r="J26" s="90">
        <f>J27</f>
        <v>5.0999999999999996</v>
      </c>
      <c r="K26" s="90">
        <f t="shared" ref="K26:L26" si="11">K27</f>
        <v>7.8</v>
      </c>
      <c r="L26" s="90">
        <f t="shared" si="11"/>
        <v>6.5</v>
      </c>
    </row>
    <row r="27" spans="1:12" ht="15.75">
      <c r="A27" s="227" t="s">
        <v>23</v>
      </c>
      <c r="B27" s="37" t="s">
        <v>71</v>
      </c>
      <c r="C27" s="3" t="s">
        <v>37</v>
      </c>
      <c r="D27" s="3" t="s">
        <v>74</v>
      </c>
      <c r="E27" s="63" t="s">
        <v>79</v>
      </c>
      <c r="F27" s="99" t="s">
        <v>162</v>
      </c>
      <c r="G27" s="30" t="s">
        <v>24</v>
      </c>
      <c r="H27" s="23"/>
      <c r="I27" s="33"/>
      <c r="J27" s="90">
        <f>J28</f>
        <v>5.0999999999999996</v>
      </c>
      <c r="K27" s="90">
        <f t="shared" ref="K27:L28" si="12">K28</f>
        <v>7.8</v>
      </c>
      <c r="L27" s="91">
        <f t="shared" si="12"/>
        <v>6.5</v>
      </c>
    </row>
    <row r="28" spans="1:12" ht="69.75" customHeight="1">
      <c r="A28" s="227" t="s">
        <v>116</v>
      </c>
      <c r="B28" s="37" t="s">
        <v>71</v>
      </c>
      <c r="C28" s="3" t="s">
        <v>37</v>
      </c>
      <c r="D28" s="3" t="s">
        <v>74</v>
      </c>
      <c r="E28" s="63" t="s">
        <v>79</v>
      </c>
      <c r="F28" s="99" t="s">
        <v>162</v>
      </c>
      <c r="G28" s="30" t="s">
        <v>24</v>
      </c>
      <c r="H28" s="23" t="s">
        <v>25</v>
      </c>
      <c r="I28" s="33"/>
      <c r="J28" s="90">
        <f>J29</f>
        <v>5.0999999999999996</v>
      </c>
      <c r="K28" s="90">
        <f t="shared" si="12"/>
        <v>7.8</v>
      </c>
      <c r="L28" s="91">
        <f t="shared" si="12"/>
        <v>6.5</v>
      </c>
    </row>
    <row r="29" spans="1:12" ht="47.25">
      <c r="A29" s="230" t="s">
        <v>279</v>
      </c>
      <c r="B29" s="38" t="s">
        <v>71</v>
      </c>
      <c r="C29" s="12" t="s">
        <v>37</v>
      </c>
      <c r="D29" s="12" t="s">
        <v>74</v>
      </c>
      <c r="E29" s="237" t="s">
        <v>79</v>
      </c>
      <c r="F29" s="99" t="s">
        <v>162</v>
      </c>
      <c r="G29" s="36" t="s">
        <v>24</v>
      </c>
      <c r="H29" s="27" t="s">
        <v>25</v>
      </c>
      <c r="I29" s="39">
        <v>910</v>
      </c>
      <c r="J29" s="233">
        <f>'Прил 5'!J24</f>
        <v>5.0999999999999996</v>
      </c>
      <c r="K29" s="233">
        <f>'Прил 5'!K24</f>
        <v>7.8</v>
      </c>
      <c r="L29" s="233">
        <f>'Прил 5'!L24</f>
        <v>6.5</v>
      </c>
    </row>
    <row r="30" spans="1:12" ht="31.5">
      <c r="A30" s="21" t="s">
        <v>159</v>
      </c>
      <c r="B30" s="37" t="s">
        <v>71</v>
      </c>
      <c r="C30" s="3" t="s">
        <v>37</v>
      </c>
      <c r="D30" s="3" t="s">
        <v>74</v>
      </c>
      <c r="E30" s="63" t="s">
        <v>79</v>
      </c>
      <c r="F30" s="99" t="s">
        <v>168</v>
      </c>
      <c r="G30" s="30"/>
      <c r="H30" s="23"/>
      <c r="I30" s="33"/>
      <c r="J30" s="90">
        <f>J31</f>
        <v>57.6</v>
      </c>
      <c r="K30" s="90">
        <f t="shared" ref="K30:L33" si="13">K31</f>
        <v>57.6</v>
      </c>
      <c r="L30" s="90">
        <f t="shared" ref="L30:L31" si="14">L31</f>
        <v>57.6</v>
      </c>
    </row>
    <row r="31" spans="1:12" ht="47.25">
      <c r="A31" s="21" t="s">
        <v>160</v>
      </c>
      <c r="B31" s="37" t="s">
        <v>71</v>
      </c>
      <c r="C31" s="3" t="s">
        <v>37</v>
      </c>
      <c r="D31" s="3" t="s">
        <v>74</v>
      </c>
      <c r="E31" s="63" t="s">
        <v>79</v>
      </c>
      <c r="F31" s="99" t="s">
        <v>171</v>
      </c>
      <c r="G31" s="30"/>
      <c r="H31" s="23"/>
      <c r="I31" s="33"/>
      <c r="J31" s="90">
        <f>J32</f>
        <v>57.6</v>
      </c>
      <c r="K31" s="90">
        <f t="shared" si="13"/>
        <v>57.6</v>
      </c>
      <c r="L31" s="90">
        <f t="shared" si="14"/>
        <v>57.6</v>
      </c>
    </row>
    <row r="32" spans="1:12" ht="15.75">
      <c r="A32" s="227" t="s">
        <v>23</v>
      </c>
      <c r="B32" s="37" t="s">
        <v>71</v>
      </c>
      <c r="C32" s="3" t="s">
        <v>37</v>
      </c>
      <c r="D32" s="3" t="s">
        <v>74</v>
      </c>
      <c r="E32" s="63" t="s">
        <v>79</v>
      </c>
      <c r="F32" s="99" t="s">
        <v>171</v>
      </c>
      <c r="G32" s="30" t="s">
        <v>24</v>
      </c>
      <c r="H32" s="23"/>
      <c r="I32" s="33"/>
      <c r="J32" s="90">
        <f>J33</f>
        <v>57.6</v>
      </c>
      <c r="K32" s="90">
        <f t="shared" si="13"/>
        <v>57.6</v>
      </c>
      <c r="L32" s="91">
        <f t="shared" si="13"/>
        <v>57.6</v>
      </c>
    </row>
    <row r="33" spans="1:53" ht="69.75" customHeight="1">
      <c r="A33" s="227" t="s">
        <v>116</v>
      </c>
      <c r="B33" s="37" t="s">
        <v>71</v>
      </c>
      <c r="C33" s="3" t="s">
        <v>37</v>
      </c>
      <c r="D33" s="3" t="s">
        <v>74</v>
      </c>
      <c r="E33" s="63" t="s">
        <v>79</v>
      </c>
      <c r="F33" s="99" t="s">
        <v>171</v>
      </c>
      <c r="G33" s="30" t="s">
        <v>24</v>
      </c>
      <c r="H33" s="23" t="s">
        <v>25</v>
      </c>
      <c r="I33" s="33"/>
      <c r="J33" s="90">
        <f>J34</f>
        <v>57.6</v>
      </c>
      <c r="K33" s="90">
        <f t="shared" si="13"/>
        <v>57.6</v>
      </c>
      <c r="L33" s="91">
        <f t="shared" si="13"/>
        <v>57.6</v>
      </c>
    </row>
    <row r="34" spans="1:53" ht="47.25">
      <c r="A34" s="230" t="s">
        <v>279</v>
      </c>
      <c r="B34" s="38" t="s">
        <v>71</v>
      </c>
      <c r="C34" s="12" t="s">
        <v>37</v>
      </c>
      <c r="D34" s="12" t="s">
        <v>74</v>
      </c>
      <c r="E34" s="237" t="s">
        <v>79</v>
      </c>
      <c r="F34" s="99" t="s">
        <v>171</v>
      </c>
      <c r="G34" s="36" t="s">
        <v>24</v>
      </c>
      <c r="H34" s="27" t="s">
        <v>25</v>
      </c>
      <c r="I34" s="39">
        <v>910</v>
      </c>
      <c r="J34" s="233">
        <f>'Прил 5'!J26</f>
        <v>57.6</v>
      </c>
      <c r="K34" s="233">
        <f>'Прил 5'!K26</f>
        <v>57.6</v>
      </c>
      <c r="L34" s="233">
        <f>'Прил 5'!L26</f>
        <v>57.6</v>
      </c>
    </row>
    <row r="35" spans="1:53" s="179" customFormat="1" ht="100.5" customHeight="1">
      <c r="A35" s="59" t="s">
        <v>273</v>
      </c>
      <c r="B35" s="37" t="s">
        <v>71</v>
      </c>
      <c r="C35" s="3" t="s">
        <v>37</v>
      </c>
      <c r="D35" s="3" t="s">
        <v>74</v>
      </c>
      <c r="E35" s="63" t="s">
        <v>203</v>
      </c>
      <c r="F35" s="99"/>
      <c r="G35" s="30"/>
      <c r="H35" s="23"/>
      <c r="I35" s="33"/>
      <c r="J35" s="68">
        <f>J38</f>
        <v>11.263</v>
      </c>
      <c r="K35" s="68">
        <f t="shared" ref="K35:L35" si="15">K38</f>
        <v>11.712999999999999</v>
      </c>
      <c r="L35" s="173">
        <f t="shared" si="15"/>
        <v>12.180999999999999</v>
      </c>
      <c r="M35" s="238"/>
      <c r="N35" s="238"/>
      <c r="O35" s="238"/>
      <c r="P35" s="238"/>
      <c r="Q35" s="238"/>
      <c r="R35" s="238"/>
      <c r="S35" s="238"/>
      <c r="T35" s="238"/>
      <c r="U35" s="238"/>
      <c r="V35" s="238"/>
      <c r="W35" s="238"/>
      <c r="X35" s="238"/>
      <c r="Y35" s="238"/>
      <c r="Z35" s="238"/>
      <c r="AA35" s="238"/>
      <c r="AB35" s="238"/>
      <c r="AC35" s="238"/>
      <c r="AD35" s="238"/>
      <c r="AE35" s="238"/>
      <c r="AF35" s="238"/>
      <c r="AG35" s="238"/>
      <c r="AH35" s="238"/>
      <c r="AI35" s="238"/>
      <c r="AJ35" s="238"/>
      <c r="AK35" s="238"/>
      <c r="AL35" s="238"/>
      <c r="AM35" s="238"/>
      <c r="AN35" s="238"/>
      <c r="AO35" s="238"/>
      <c r="AP35" s="238"/>
      <c r="AQ35" s="238"/>
      <c r="AR35" s="238"/>
      <c r="AS35" s="238"/>
      <c r="AT35" s="238"/>
      <c r="AU35" s="238"/>
      <c r="AV35" s="238"/>
      <c r="AW35" s="238"/>
      <c r="AX35" s="238"/>
      <c r="AY35" s="238"/>
      <c r="AZ35" s="238"/>
      <c r="BA35" s="238"/>
    </row>
    <row r="36" spans="1:53" s="179" customFormat="1" ht="18.600000000000001" customHeight="1">
      <c r="A36" s="59" t="s">
        <v>205</v>
      </c>
      <c r="B36" s="37" t="s">
        <v>71</v>
      </c>
      <c r="C36" s="3" t="s">
        <v>37</v>
      </c>
      <c r="D36" s="3" t="s">
        <v>74</v>
      </c>
      <c r="E36" s="63" t="s">
        <v>203</v>
      </c>
      <c r="F36" s="99" t="s">
        <v>204</v>
      </c>
      <c r="G36" s="30"/>
      <c r="H36" s="23"/>
      <c r="I36" s="33"/>
      <c r="J36" s="68">
        <f>J37</f>
        <v>11.263</v>
      </c>
      <c r="K36" s="68">
        <f t="shared" ref="K36:L36" si="16">K37</f>
        <v>11.712999999999999</v>
      </c>
      <c r="L36" s="68">
        <f t="shared" si="16"/>
        <v>12.180999999999999</v>
      </c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  <c r="Y36" s="238"/>
      <c r="Z36" s="238"/>
      <c r="AA36" s="238"/>
      <c r="AB36" s="238"/>
      <c r="AC36" s="238"/>
      <c r="AD36" s="238"/>
      <c r="AE36" s="238"/>
      <c r="AF36" s="238"/>
      <c r="AG36" s="238"/>
      <c r="AH36" s="238"/>
      <c r="AI36" s="238"/>
      <c r="AJ36" s="238"/>
      <c r="AK36" s="238"/>
      <c r="AL36" s="238"/>
      <c r="AM36" s="238"/>
      <c r="AN36" s="238"/>
      <c r="AO36" s="238"/>
      <c r="AP36" s="238"/>
      <c r="AQ36" s="238"/>
      <c r="AR36" s="238"/>
      <c r="AS36" s="238"/>
      <c r="AT36" s="238"/>
      <c r="AU36" s="238"/>
      <c r="AV36" s="238"/>
      <c r="AW36" s="238"/>
      <c r="AX36" s="238"/>
      <c r="AY36" s="238"/>
      <c r="AZ36" s="238"/>
      <c r="BA36" s="238"/>
    </row>
    <row r="37" spans="1:53" s="179" customFormat="1" ht="17.45" customHeight="1">
      <c r="A37" s="21" t="s">
        <v>148</v>
      </c>
      <c r="B37" s="37" t="s">
        <v>71</v>
      </c>
      <c r="C37" s="3" t="s">
        <v>37</v>
      </c>
      <c r="D37" s="3" t="s">
        <v>74</v>
      </c>
      <c r="E37" s="63" t="s">
        <v>203</v>
      </c>
      <c r="F37" s="99" t="s">
        <v>206</v>
      </c>
      <c r="G37" s="30"/>
      <c r="H37" s="23"/>
      <c r="I37" s="33"/>
      <c r="J37" s="68">
        <f>J38</f>
        <v>11.263</v>
      </c>
      <c r="K37" s="68">
        <f t="shared" ref="K37:L37" si="17">K38</f>
        <v>11.712999999999999</v>
      </c>
      <c r="L37" s="68">
        <f t="shared" si="17"/>
        <v>12.180999999999999</v>
      </c>
      <c r="M37" s="238"/>
      <c r="N37" s="238"/>
      <c r="O37" s="238"/>
      <c r="P37" s="238"/>
      <c r="Q37" s="238"/>
      <c r="R37" s="238"/>
      <c r="S37" s="238"/>
      <c r="T37" s="238"/>
      <c r="U37" s="238"/>
      <c r="V37" s="238"/>
      <c r="W37" s="238"/>
      <c r="X37" s="238"/>
      <c r="Y37" s="238"/>
      <c r="Z37" s="238"/>
      <c r="AA37" s="238"/>
      <c r="AB37" s="238"/>
      <c r="AC37" s="238"/>
      <c r="AD37" s="238"/>
      <c r="AE37" s="238"/>
      <c r="AF37" s="238"/>
      <c r="AG37" s="238"/>
      <c r="AH37" s="238"/>
      <c r="AI37" s="238"/>
      <c r="AJ37" s="238"/>
      <c r="AK37" s="238"/>
      <c r="AL37" s="238"/>
      <c r="AM37" s="238"/>
      <c r="AN37" s="238"/>
      <c r="AO37" s="238"/>
      <c r="AP37" s="238"/>
      <c r="AQ37" s="238"/>
      <c r="AR37" s="238"/>
      <c r="AS37" s="238"/>
      <c r="AT37" s="238"/>
      <c r="AU37" s="238"/>
      <c r="AV37" s="238"/>
      <c r="AW37" s="238"/>
      <c r="AX37" s="238"/>
      <c r="AY37" s="238"/>
      <c r="AZ37" s="238"/>
      <c r="BA37" s="238"/>
    </row>
    <row r="38" spans="1:53" s="179" customFormat="1" ht="15.75">
      <c r="A38" s="227" t="s">
        <v>23</v>
      </c>
      <c r="B38" s="37" t="s">
        <v>71</v>
      </c>
      <c r="C38" s="3" t="s">
        <v>37</v>
      </c>
      <c r="D38" s="3" t="s">
        <v>74</v>
      </c>
      <c r="E38" s="63" t="s">
        <v>203</v>
      </c>
      <c r="F38" s="99" t="s">
        <v>206</v>
      </c>
      <c r="G38" s="30" t="s">
        <v>24</v>
      </c>
      <c r="H38" s="23"/>
      <c r="I38" s="33"/>
      <c r="J38" s="68">
        <f>J39</f>
        <v>11.263</v>
      </c>
      <c r="K38" s="68">
        <f t="shared" ref="K38:L38" si="18">K39</f>
        <v>11.712999999999999</v>
      </c>
      <c r="L38" s="173">
        <f t="shared" si="18"/>
        <v>12.180999999999999</v>
      </c>
      <c r="M38" s="238"/>
      <c r="N38" s="238"/>
      <c r="O38" s="238"/>
      <c r="P38" s="238"/>
      <c r="Q38" s="238"/>
      <c r="R38" s="238"/>
      <c r="S38" s="238"/>
      <c r="T38" s="238"/>
      <c r="U38" s="238"/>
      <c r="V38" s="238"/>
      <c r="W38" s="238"/>
      <c r="X38" s="238"/>
      <c r="Y38" s="238"/>
      <c r="Z38" s="238"/>
      <c r="AA38" s="238"/>
      <c r="AB38" s="238"/>
      <c r="AC38" s="238"/>
      <c r="AD38" s="238"/>
      <c r="AE38" s="238"/>
      <c r="AF38" s="238"/>
      <c r="AG38" s="238"/>
      <c r="AH38" s="238"/>
      <c r="AI38" s="238"/>
      <c r="AJ38" s="238"/>
      <c r="AK38" s="238"/>
      <c r="AL38" s="238"/>
      <c r="AM38" s="238"/>
      <c r="AN38" s="238"/>
      <c r="AO38" s="238"/>
      <c r="AP38" s="238"/>
      <c r="AQ38" s="238"/>
      <c r="AR38" s="238"/>
      <c r="AS38" s="238"/>
      <c r="AT38" s="238"/>
      <c r="AU38" s="238"/>
      <c r="AV38" s="238"/>
      <c r="AW38" s="238"/>
      <c r="AX38" s="238"/>
      <c r="AY38" s="238"/>
      <c r="AZ38" s="238"/>
      <c r="BA38" s="238"/>
    </row>
    <row r="39" spans="1:53" s="179" customFormat="1" ht="69.75" customHeight="1">
      <c r="A39" s="227" t="s">
        <v>116</v>
      </c>
      <c r="B39" s="37" t="s">
        <v>71</v>
      </c>
      <c r="C39" s="3" t="s">
        <v>37</v>
      </c>
      <c r="D39" s="3" t="s">
        <v>74</v>
      </c>
      <c r="E39" s="63" t="s">
        <v>203</v>
      </c>
      <c r="F39" s="99" t="s">
        <v>206</v>
      </c>
      <c r="G39" s="30" t="s">
        <v>24</v>
      </c>
      <c r="H39" s="23" t="s">
        <v>25</v>
      </c>
      <c r="I39" s="33"/>
      <c r="J39" s="68">
        <f>J40</f>
        <v>11.263</v>
      </c>
      <c r="K39" s="68">
        <f t="shared" ref="K39:L39" si="19">K40</f>
        <v>11.712999999999999</v>
      </c>
      <c r="L39" s="173">
        <f t="shared" si="19"/>
        <v>12.180999999999999</v>
      </c>
      <c r="M39" s="238"/>
      <c r="N39" s="238"/>
      <c r="O39" s="238"/>
      <c r="P39" s="238"/>
      <c r="Q39" s="238"/>
      <c r="R39" s="238"/>
      <c r="S39" s="238"/>
      <c r="T39" s="238"/>
      <c r="U39" s="238"/>
      <c r="V39" s="238"/>
      <c r="W39" s="238"/>
      <c r="X39" s="238"/>
      <c r="Y39" s="238"/>
      <c r="Z39" s="238"/>
      <c r="AA39" s="238"/>
      <c r="AB39" s="238"/>
      <c r="AC39" s="238"/>
      <c r="AD39" s="238"/>
      <c r="AE39" s="238"/>
      <c r="AF39" s="238"/>
      <c r="AG39" s="238"/>
      <c r="AH39" s="238"/>
      <c r="AI39" s="238"/>
      <c r="AJ39" s="238"/>
      <c r="AK39" s="238"/>
      <c r="AL39" s="238"/>
      <c r="AM39" s="238"/>
      <c r="AN39" s="238"/>
      <c r="AO39" s="238"/>
      <c r="AP39" s="238"/>
      <c r="AQ39" s="238"/>
      <c r="AR39" s="238"/>
      <c r="AS39" s="238"/>
      <c r="AT39" s="238"/>
      <c r="AU39" s="238"/>
      <c r="AV39" s="238"/>
      <c r="AW39" s="238"/>
      <c r="AX39" s="238"/>
      <c r="AY39" s="238"/>
      <c r="AZ39" s="238"/>
      <c r="BA39" s="238"/>
    </row>
    <row r="40" spans="1:53" ht="47.25">
      <c r="A40" s="230" t="s">
        <v>279</v>
      </c>
      <c r="B40" s="38" t="s">
        <v>71</v>
      </c>
      <c r="C40" s="12" t="s">
        <v>37</v>
      </c>
      <c r="D40" s="12" t="s">
        <v>74</v>
      </c>
      <c r="E40" s="237" t="s">
        <v>203</v>
      </c>
      <c r="F40" s="99" t="s">
        <v>206</v>
      </c>
      <c r="G40" s="36" t="s">
        <v>24</v>
      </c>
      <c r="H40" s="27" t="s">
        <v>25</v>
      </c>
      <c r="I40" s="39">
        <v>910</v>
      </c>
      <c r="J40" s="233">
        <f>'Прил 5'!J30</f>
        <v>11.263</v>
      </c>
      <c r="K40" s="233">
        <f>'Прил 5'!K30</f>
        <v>11.712999999999999</v>
      </c>
      <c r="L40" s="233">
        <f>'Прил 5'!L30</f>
        <v>12.180999999999999</v>
      </c>
    </row>
    <row r="41" spans="1:53" ht="63">
      <c r="A41" s="96" t="s">
        <v>287</v>
      </c>
      <c r="B41" s="40">
        <v>89</v>
      </c>
      <c r="C41" s="24"/>
      <c r="D41" s="26"/>
      <c r="E41" s="235"/>
      <c r="F41" s="99"/>
      <c r="G41" s="236"/>
      <c r="H41" s="26"/>
      <c r="I41" s="33"/>
      <c r="J41" s="102">
        <f>J42</f>
        <v>400.20000000000005</v>
      </c>
      <c r="K41" s="102">
        <f t="shared" ref="K41:L41" si="20">K42</f>
        <v>431.50000000000006</v>
      </c>
      <c r="L41" s="102">
        <f t="shared" si="20"/>
        <v>424.9</v>
      </c>
    </row>
    <row r="42" spans="1:53" ht="70.900000000000006" customHeight="1">
      <c r="A42" s="96" t="s">
        <v>288</v>
      </c>
      <c r="B42" s="239">
        <v>89</v>
      </c>
      <c r="C42" s="240" t="s">
        <v>36</v>
      </c>
      <c r="D42" s="99"/>
      <c r="E42" s="241"/>
      <c r="F42" s="99"/>
      <c r="G42" s="242"/>
      <c r="H42" s="99"/>
      <c r="I42" s="242"/>
      <c r="J42" s="102">
        <f>J48+J54+J60+J78+J84+J90+J101+J66+J72+J95</f>
        <v>400.20000000000005</v>
      </c>
      <c r="K42" s="102">
        <f t="shared" ref="K42:L42" si="21">K48+K54+K60+K78+K84+K90+K101+K66+K72+K95</f>
        <v>431.50000000000006</v>
      </c>
      <c r="L42" s="102">
        <f t="shared" si="21"/>
        <v>424.9</v>
      </c>
    </row>
    <row r="43" spans="1:53" ht="15.75">
      <c r="A43" s="227" t="s">
        <v>110</v>
      </c>
      <c r="B43" s="41">
        <v>89</v>
      </c>
      <c r="C43" s="3">
        <v>1</v>
      </c>
      <c r="D43" s="3" t="s">
        <v>74</v>
      </c>
      <c r="E43" s="63" t="s">
        <v>111</v>
      </c>
      <c r="F43" s="99"/>
      <c r="G43" s="236"/>
      <c r="H43" s="26"/>
      <c r="I43" s="26"/>
      <c r="J43" s="90">
        <f>J46</f>
        <v>66.400000000000006</v>
      </c>
      <c r="K43" s="90">
        <f>K46</f>
        <v>69.099999999999994</v>
      </c>
      <c r="L43" s="91">
        <f>L46</f>
        <v>71.3</v>
      </c>
    </row>
    <row r="44" spans="1:53" ht="31.5">
      <c r="A44" s="81" t="s">
        <v>155</v>
      </c>
      <c r="B44" s="41">
        <v>89</v>
      </c>
      <c r="C44" s="3">
        <v>1</v>
      </c>
      <c r="D44" s="3" t="s">
        <v>74</v>
      </c>
      <c r="E44" s="63" t="s">
        <v>111</v>
      </c>
      <c r="F44" s="99" t="s">
        <v>157</v>
      </c>
      <c r="G44" s="236"/>
      <c r="H44" s="26"/>
      <c r="I44" s="26"/>
      <c r="J44" s="90">
        <f>J45</f>
        <v>66.400000000000006</v>
      </c>
      <c r="K44" s="90">
        <f t="shared" ref="K44:L44" si="22">K45</f>
        <v>69.099999999999994</v>
      </c>
      <c r="L44" s="90">
        <f t="shared" si="22"/>
        <v>71.3</v>
      </c>
    </row>
    <row r="45" spans="1:53" ht="31.5">
      <c r="A45" s="81" t="s">
        <v>156</v>
      </c>
      <c r="B45" s="41">
        <v>89</v>
      </c>
      <c r="C45" s="3">
        <v>1</v>
      </c>
      <c r="D45" s="3" t="s">
        <v>74</v>
      </c>
      <c r="E45" s="63" t="s">
        <v>111</v>
      </c>
      <c r="F45" s="99" t="s">
        <v>158</v>
      </c>
      <c r="G45" s="236"/>
      <c r="H45" s="26"/>
      <c r="I45" s="26"/>
      <c r="J45" s="90">
        <f>J46</f>
        <v>66.400000000000006</v>
      </c>
      <c r="K45" s="90">
        <f t="shared" ref="K45:L45" si="23">K46</f>
        <v>69.099999999999994</v>
      </c>
      <c r="L45" s="90">
        <f t="shared" si="23"/>
        <v>71.3</v>
      </c>
    </row>
    <row r="46" spans="1:53" ht="15.75">
      <c r="A46" s="227" t="s">
        <v>109</v>
      </c>
      <c r="B46" s="41">
        <v>89</v>
      </c>
      <c r="C46" s="3">
        <v>1</v>
      </c>
      <c r="D46" s="3" t="s">
        <v>74</v>
      </c>
      <c r="E46" s="63" t="s">
        <v>111</v>
      </c>
      <c r="F46" s="99" t="s">
        <v>158</v>
      </c>
      <c r="G46" s="236" t="s">
        <v>67</v>
      </c>
      <c r="H46" s="26"/>
      <c r="I46" s="26"/>
      <c r="J46" s="90">
        <f>J47</f>
        <v>66.400000000000006</v>
      </c>
      <c r="K46" s="90">
        <f t="shared" ref="K46:L47" si="24">K47</f>
        <v>69.099999999999994</v>
      </c>
      <c r="L46" s="91">
        <f t="shared" si="24"/>
        <v>71.3</v>
      </c>
    </row>
    <row r="47" spans="1:53" ht="15.75">
      <c r="A47" s="227" t="s">
        <v>39</v>
      </c>
      <c r="B47" s="41">
        <v>89</v>
      </c>
      <c r="C47" s="3">
        <v>1</v>
      </c>
      <c r="D47" s="3" t="s">
        <v>74</v>
      </c>
      <c r="E47" s="63" t="s">
        <v>111</v>
      </c>
      <c r="F47" s="99" t="s">
        <v>158</v>
      </c>
      <c r="G47" s="236" t="s">
        <v>67</v>
      </c>
      <c r="H47" s="26" t="s">
        <v>24</v>
      </c>
      <c r="I47" s="26"/>
      <c r="J47" s="90">
        <f>J48</f>
        <v>66.400000000000006</v>
      </c>
      <c r="K47" s="90">
        <f t="shared" si="24"/>
        <v>69.099999999999994</v>
      </c>
      <c r="L47" s="91">
        <f t="shared" si="24"/>
        <v>71.3</v>
      </c>
    </row>
    <row r="48" spans="1:53" ht="52.15" customHeight="1">
      <c r="A48" s="230" t="s">
        <v>279</v>
      </c>
      <c r="B48" s="42">
        <v>89</v>
      </c>
      <c r="C48" s="12">
        <v>1</v>
      </c>
      <c r="D48" s="12" t="s">
        <v>74</v>
      </c>
      <c r="E48" s="237" t="s">
        <v>111</v>
      </c>
      <c r="F48" s="99" t="s">
        <v>158</v>
      </c>
      <c r="G48" s="39" t="s">
        <v>67</v>
      </c>
      <c r="H48" s="12" t="s">
        <v>24</v>
      </c>
      <c r="I48" s="12">
        <v>910</v>
      </c>
      <c r="J48" s="233">
        <f>'Прил 5'!J93</f>
        <v>66.400000000000006</v>
      </c>
      <c r="K48" s="233">
        <f>'Прил 5'!K93</f>
        <v>69.099999999999994</v>
      </c>
      <c r="L48" s="233">
        <f>'Прил 5'!L93</f>
        <v>71.3</v>
      </c>
    </row>
    <row r="49" spans="1:53" ht="52.9" customHeight="1">
      <c r="A49" s="97" t="s">
        <v>289</v>
      </c>
      <c r="B49" s="37">
        <v>89</v>
      </c>
      <c r="C49" s="3" t="s">
        <v>36</v>
      </c>
      <c r="D49" s="3" t="s">
        <v>74</v>
      </c>
      <c r="E49" s="63" t="s">
        <v>84</v>
      </c>
      <c r="F49" s="99"/>
      <c r="G49" s="236"/>
      <c r="H49" s="26"/>
      <c r="I49" s="33"/>
      <c r="J49" s="90">
        <f>J52</f>
        <v>1</v>
      </c>
      <c r="K49" s="90">
        <f>K52</f>
        <v>1</v>
      </c>
      <c r="L49" s="91">
        <f>L52</f>
        <v>1</v>
      </c>
    </row>
    <row r="50" spans="1:53" s="179" customFormat="1" ht="21.6" customHeight="1">
      <c r="A50" s="57" t="s">
        <v>167</v>
      </c>
      <c r="B50" s="37" t="s">
        <v>86</v>
      </c>
      <c r="C50" s="3" t="s">
        <v>36</v>
      </c>
      <c r="D50" s="3" t="s">
        <v>74</v>
      </c>
      <c r="E50" s="63" t="s">
        <v>84</v>
      </c>
      <c r="F50" s="3" t="s">
        <v>168</v>
      </c>
      <c r="G50" s="33"/>
      <c r="H50" s="3"/>
      <c r="I50" s="33"/>
      <c r="J50" s="68">
        <f>J51</f>
        <v>1</v>
      </c>
      <c r="K50" s="68">
        <f t="shared" ref="K50:L50" si="25">K51</f>
        <v>1</v>
      </c>
      <c r="L50" s="68">
        <f t="shared" si="25"/>
        <v>1</v>
      </c>
      <c r="M50" s="238"/>
      <c r="N50" s="238"/>
      <c r="O50" s="238"/>
      <c r="P50" s="238"/>
      <c r="Q50" s="238"/>
      <c r="R50" s="238"/>
      <c r="S50" s="238"/>
      <c r="T50" s="238"/>
      <c r="U50" s="238"/>
      <c r="V50" s="238"/>
      <c r="W50" s="238"/>
      <c r="X50" s="238"/>
      <c r="Y50" s="238"/>
      <c r="Z50" s="238"/>
      <c r="AA50" s="238"/>
      <c r="AB50" s="238"/>
      <c r="AC50" s="238"/>
      <c r="AD50" s="238"/>
      <c r="AE50" s="238"/>
      <c r="AF50" s="238"/>
      <c r="AG50" s="238"/>
      <c r="AH50" s="238"/>
      <c r="AI50" s="238"/>
      <c r="AJ50" s="238"/>
      <c r="AK50" s="238"/>
      <c r="AL50" s="238"/>
      <c r="AM50" s="238"/>
      <c r="AN50" s="238"/>
      <c r="AO50" s="238"/>
      <c r="AP50" s="238"/>
      <c r="AQ50" s="238"/>
      <c r="AR50" s="238"/>
      <c r="AS50" s="238"/>
      <c r="AT50" s="238"/>
      <c r="AU50" s="238"/>
      <c r="AV50" s="238"/>
      <c r="AW50" s="238"/>
      <c r="AX50" s="238"/>
      <c r="AY50" s="238"/>
      <c r="AZ50" s="238"/>
      <c r="BA50" s="238"/>
    </row>
    <row r="51" spans="1:53" s="179" customFormat="1" ht="22.15" customHeight="1">
      <c r="A51" s="21" t="s">
        <v>85</v>
      </c>
      <c r="B51" s="37" t="s">
        <v>86</v>
      </c>
      <c r="C51" s="3" t="s">
        <v>36</v>
      </c>
      <c r="D51" s="3" t="s">
        <v>74</v>
      </c>
      <c r="E51" s="63" t="s">
        <v>84</v>
      </c>
      <c r="F51" s="3" t="s">
        <v>87</v>
      </c>
      <c r="G51" s="33"/>
      <c r="H51" s="3"/>
      <c r="I51" s="33"/>
      <c r="J51" s="68">
        <f>J52</f>
        <v>1</v>
      </c>
      <c r="K51" s="68">
        <f t="shared" ref="K51:L51" si="26">K52</f>
        <v>1</v>
      </c>
      <c r="L51" s="68">
        <f t="shared" si="26"/>
        <v>1</v>
      </c>
      <c r="M51" s="238"/>
      <c r="N51" s="238"/>
      <c r="O51" s="238"/>
      <c r="P51" s="238"/>
      <c r="Q51" s="238"/>
      <c r="R51" s="238"/>
      <c r="S51" s="238"/>
      <c r="T51" s="238"/>
      <c r="U51" s="238"/>
      <c r="V51" s="238"/>
      <c r="W51" s="238"/>
      <c r="X51" s="238"/>
      <c r="Y51" s="238"/>
      <c r="Z51" s="238"/>
      <c r="AA51" s="238"/>
      <c r="AB51" s="238"/>
      <c r="AC51" s="238"/>
      <c r="AD51" s="238"/>
      <c r="AE51" s="238"/>
      <c r="AF51" s="238"/>
      <c r="AG51" s="238"/>
      <c r="AH51" s="238"/>
      <c r="AI51" s="238"/>
      <c r="AJ51" s="238"/>
      <c r="AK51" s="238"/>
      <c r="AL51" s="238"/>
      <c r="AM51" s="238"/>
      <c r="AN51" s="238"/>
      <c r="AO51" s="238"/>
      <c r="AP51" s="238"/>
      <c r="AQ51" s="238"/>
      <c r="AR51" s="238"/>
      <c r="AS51" s="238"/>
      <c r="AT51" s="238"/>
      <c r="AU51" s="238"/>
      <c r="AV51" s="238"/>
      <c r="AW51" s="238"/>
      <c r="AX51" s="238"/>
      <c r="AY51" s="238"/>
      <c r="AZ51" s="238"/>
      <c r="BA51" s="238"/>
    </row>
    <row r="52" spans="1:53" ht="15.75">
      <c r="A52" s="227" t="s">
        <v>23</v>
      </c>
      <c r="B52" s="37" t="s">
        <v>86</v>
      </c>
      <c r="C52" s="3" t="s">
        <v>36</v>
      </c>
      <c r="D52" s="3" t="s">
        <v>74</v>
      </c>
      <c r="E52" s="63" t="s">
        <v>84</v>
      </c>
      <c r="F52" s="99" t="s">
        <v>87</v>
      </c>
      <c r="G52" s="236" t="s">
        <v>24</v>
      </c>
      <c r="H52" s="26"/>
      <c r="I52" s="33"/>
      <c r="J52" s="90">
        <f>J53</f>
        <v>1</v>
      </c>
      <c r="K52" s="90">
        <f t="shared" ref="K52:L53" si="27">K53</f>
        <v>1</v>
      </c>
      <c r="L52" s="91">
        <f t="shared" si="27"/>
        <v>1</v>
      </c>
    </row>
    <row r="53" spans="1:53" ht="15.75">
      <c r="A53" s="227" t="s">
        <v>117</v>
      </c>
      <c r="B53" s="37" t="s">
        <v>86</v>
      </c>
      <c r="C53" s="3" t="s">
        <v>36</v>
      </c>
      <c r="D53" s="3" t="s">
        <v>74</v>
      </c>
      <c r="E53" s="63" t="s">
        <v>84</v>
      </c>
      <c r="F53" s="99" t="s">
        <v>87</v>
      </c>
      <c r="G53" s="236" t="s">
        <v>24</v>
      </c>
      <c r="H53" s="26" t="s">
        <v>83</v>
      </c>
      <c r="I53" s="3"/>
      <c r="J53" s="90">
        <f>J54</f>
        <v>1</v>
      </c>
      <c r="K53" s="90">
        <f t="shared" si="27"/>
        <v>1</v>
      </c>
      <c r="L53" s="91">
        <f t="shared" si="27"/>
        <v>1</v>
      </c>
    </row>
    <row r="54" spans="1:53" ht="47.25">
      <c r="A54" s="230" t="s">
        <v>279</v>
      </c>
      <c r="B54" s="43">
        <v>89</v>
      </c>
      <c r="C54" s="29" t="s">
        <v>36</v>
      </c>
      <c r="D54" s="12" t="s">
        <v>74</v>
      </c>
      <c r="E54" s="237" t="s">
        <v>84</v>
      </c>
      <c r="F54" s="99" t="s">
        <v>87</v>
      </c>
      <c r="G54" s="39" t="s">
        <v>24</v>
      </c>
      <c r="H54" s="12" t="s">
        <v>83</v>
      </c>
      <c r="I54" s="28">
        <v>910</v>
      </c>
      <c r="J54" s="233">
        <f>'Прил 5'!J41</f>
        <v>1</v>
      </c>
      <c r="K54" s="233">
        <f>'Прил 5'!K41</f>
        <v>1</v>
      </c>
      <c r="L54" s="233">
        <f>'Прил 5'!L41</f>
        <v>1</v>
      </c>
    </row>
    <row r="55" spans="1:53" ht="15.75">
      <c r="A55" s="227" t="s">
        <v>113</v>
      </c>
      <c r="B55" s="41">
        <v>89</v>
      </c>
      <c r="C55" s="3">
        <v>1</v>
      </c>
      <c r="D55" s="3" t="s">
        <v>74</v>
      </c>
      <c r="E55" s="63">
        <v>41240</v>
      </c>
      <c r="F55" s="99"/>
      <c r="G55" s="236"/>
      <c r="H55" s="26"/>
      <c r="I55" s="26"/>
      <c r="J55" s="90">
        <f>J58</f>
        <v>1</v>
      </c>
      <c r="K55" s="90">
        <f>K58</f>
        <v>1</v>
      </c>
      <c r="L55" s="91">
        <f>L58</f>
        <v>1</v>
      </c>
    </row>
    <row r="56" spans="1:53" ht="31.5">
      <c r="A56" s="21" t="s">
        <v>152</v>
      </c>
      <c r="B56" s="41">
        <v>89</v>
      </c>
      <c r="C56" s="3">
        <v>1</v>
      </c>
      <c r="D56" s="3" t="s">
        <v>74</v>
      </c>
      <c r="E56" s="63" t="s">
        <v>118</v>
      </c>
      <c r="F56" s="99" t="s">
        <v>153</v>
      </c>
      <c r="G56" s="236"/>
      <c r="H56" s="26"/>
      <c r="I56" s="26"/>
      <c r="J56" s="90">
        <f>J57</f>
        <v>1</v>
      </c>
      <c r="K56" s="90">
        <f t="shared" ref="K56:L56" si="28">K57</f>
        <v>1</v>
      </c>
      <c r="L56" s="90">
        <f t="shared" si="28"/>
        <v>1</v>
      </c>
    </row>
    <row r="57" spans="1:53" ht="15.75">
      <c r="A57" s="57" t="s">
        <v>114</v>
      </c>
      <c r="B57" s="41">
        <v>89</v>
      </c>
      <c r="C57" s="3">
        <v>1</v>
      </c>
      <c r="D57" s="3" t="s">
        <v>74</v>
      </c>
      <c r="E57" s="63" t="s">
        <v>118</v>
      </c>
      <c r="F57" s="99" t="s">
        <v>274</v>
      </c>
      <c r="G57" s="236"/>
      <c r="H57" s="26"/>
      <c r="I57" s="26"/>
      <c r="J57" s="90">
        <f>J58</f>
        <v>1</v>
      </c>
      <c r="K57" s="90">
        <f t="shared" ref="K57:L57" si="29">K58</f>
        <v>1</v>
      </c>
      <c r="L57" s="90">
        <f t="shared" si="29"/>
        <v>1</v>
      </c>
    </row>
    <row r="58" spans="1:53" ht="31.5">
      <c r="A58" s="227" t="s">
        <v>26</v>
      </c>
      <c r="B58" s="41">
        <v>89</v>
      </c>
      <c r="C58" s="3">
        <v>1</v>
      </c>
      <c r="D58" s="3" t="s">
        <v>74</v>
      </c>
      <c r="E58" s="63" t="s">
        <v>118</v>
      </c>
      <c r="F58" s="99" t="s">
        <v>274</v>
      </c>
      <c r="G58" s="236" t="s">
        <v>68</v>
      </c>
      <c r="H58" s="26"/>
      <c r="I58" s="26"/>
      <c r="J58" s="90">
        <f>J59</f>
        <v>1</v>
      </c>
      <c r="K58" s="90">
        <f t="shared" ref="K58:L59" si="30">K59</f>
        <v>1</v>
      </c>
      <c r="L58" s="91">
        <f t="shared" si="30"/>
        <v>1</v>
      </c>
    </row>
    <row r="59" spans="1:53" ht="31.5">
      <c r="A59" s="227" t="s">
        <v>112</v>
      </c>
      <c r="B59" s="41">
        <v>89</v>
      </c>
      <c r="C59" s="3">
        <v>1</v>
      </c>
      <c r="D59" s="3" t="s">
        <v>74</v>
      </c>
      <c r="E59" s="63" t="s">
        <v>118</v>
      </c>
      <c r="F59" s="99" t="s">
        <v>274</v>
      </c>
      <c r="G59" s="236" t="s">
        <v>68</v>
      </c>
      <c r="H59" s="26" t="s">
        <v>24</v>
      </c>
      <c r="I59" s="26"/>
      <c r="J59" s="90">
        <f>J60</f>
        <v>1</v>
      </c>
      <c r="K59" s="90">
        <f t="shared" si="30"/>
        <v>1</v>
      </c>
      <c r="L59" s="91">
        <f t="shared" si="30"/>
        <v>1</v>
      </c>
    </row>
    <row r="60" spans="1:53" ht="47.25">
      <c r="A60" s="230" t="s">
        <v>279</v>
      </c>
      <c r="B60" s="39">
        <v>89</v>
      </c>
      <c r="C60" s="12">
        <v>1</v>
      </c>
      <c r="D60" s="12" t="s">
        <v>74</v>
      </c>
      <c r="E60" s="237" t="s">
        <v>118</v>
      </c>
      <c r="F60" s="99" t="s">
        <v>274</v>
      </c>
      <c r="G60" s="39" t="s">
        <v>68</v>
      </c>
      <c r="H60" s="12" t="s">
        <v>24</v>
      </c>
      <c r="I60" s="12">
        <v>910</v>
      </c>
      <c r="J60" s="233">
        <f>'Прил 5'!J100</f>
        <v>1</v>
      </c>
      <c r="K60" s="233">
        <f>'Прил 5'!K100</f>
        <v>1</v>
      </c>
      <c r="L60" s="233">
        <f>'Прил 5'!L100</f>
        <v>1</v>
      </c>
    </row>
    <row r="61" spans="1:53" ht="15.75">
      <c r="A61" s="21" t="s">
        <v>108</v>
      </c>
      <c r="B61" s="23" t="s">
        <v>86</v>
      </c>
      <c r="C61" s="25">
        <v>0</v>
      </c>
      <c r="D61" s="26" t="s">
        <v>74</v>
      </c>
      <c r="E61" s="243">
        <v>43010</v>
      </c>
      <c r="F61" s="244"/>
      <c r="G61" s="245"/>
      <c r="H61" s="24"/>
      <c r="I61" s="24"/>
      <c r="J61" s="90">
        <f>J64</f>
        <v>40.5</v>
      </c>
      <c r="K61" s="90">
        <f>K64</f>
        <v>45.7</v>
      </c>
      <c r="L61" s="91">
        <f>L64</f>
        <v>36.4</v>
      </c>
    </row>
    <row r="62" spans="1:53" ht="31.5" customHeight="1">
      <c r="A62" s="21" t="s">
        <v>160</v>
      </c>
      <c r="B62" s="23" t="s">
        <v>86</v>
      </c>
      <c r="C62" s="25">
        <v>0</v>
      </c>
      <c r="D62" s="26" t="s">
        <v>74</v>
      </c>
      <c r="E62" s="243">
        <v>43010</v>
      </c>
      <c r="F62" s="244">
        <v>200</v>
      </c>
      <c r="G62" s="245"/>
      <c r="H62" s="24"/>
      <c r="I62" s="24"/>
      <c r="J62" s="90">
        <f>J63</f>
        <v>40.5</v>
      </c>
      <c r="K62" s="90">
        <f t="shared" ref="K62:L62" si="31">K63</f>
        <v>45.7</v>
      </c>
      <c r="L62" s="90">
        <f t="shared" si="31"/>
        <v>36.4</v>
      </c>
    </row>
    <row r="63" spans="1:53" ht="15.75">
      <c r="A63" s="55" t="s">
        <v>80</v>
      </c>
      <c r="B63" s="23" t="s">
        <v>86</v>
      </c>
      <c r="C63" s="25">
        <v>0</v>
      </c>
      <c r="D63" s="26" t="s">
        <v>74</v>
      </c>
      <c r="E63" s="243">
        <v>43010</v>
      </c>
      <c r="F63" s="244">
        <v>240</v>
      </c>
      <c r="G63" s="245"/>
      <c r="H63" s="24"/>
      <c r="I63" s="24"/>
      <c r="J63" s="90">
        <f>J64</f>
        <v>40.5</v>
      </c>
      <c r="K63" s="90">
        <f t="shared" ref="K63:L63" si="32">K64</f>
        <v>45.7</v>
      </c>
      <c r="L63" s="90">
        <f t="shared" si="32"/>
        <v>36.4</v>
      </c>
    </row>
    <row r="64" spans="1:53" ht="15.75">
      <c r="A64" s="227" t="s">
        <v>105</v>
      </c>
      <c r="B64" s="23" t="s">
        <v>86</v>
      </c>
      <c r="C64" s="25">
        <v>0</v>
      </c>
      <c r="D64" s="26" t="s">
        <v>74</v>
      </c>
      <c r="E64" s="243">
        <v>43010</v>
      </c>
      <c r="F64" s="244">
        <v>240</v>
      </c>
      <c r="G64" s="245" t="s">
        <v>27</v>
      </c>
      <c r="H64" s="24"/>
      <c r="I64" s="24"/>
      <c r="J64" s="90">
        <f>J65</f>
        <v>40.5</v>
      </c>
      <c r="K64" s="90">
        <f t="shared" ref="K64:L65" si="33">K65</f>
        <v>45.7</v>
      </c>
      <c r="L64" s="91">
        <f t="shared" si="33"/>
        <v>36.4</v>
      </c>
    </row>
    <row r="65" spans="1:19" ht="15.75">
      <c r="A65" s="59" t="s">
        <v>107</v>
      </c>
      <c r="B65" s="23" t="s">
        <v>86</v>
      </c>
      <c r="C65" s="25">
        <v>0</v>
      </c>
      <c r="D65" s="26" t="s">
        <v>74</v>
      </c>
      <c r="E65" s="243">
        <v>43010</v>
      </c>
      <c r="F65" s="244">
        <v>240</v>
      </c>
      <c r="G65" s="245" t="s">
        <v>27</v>
      </c>
      <c r="H65" s="24" t="s">
        <v>64</v>
      </c>
      <c r="I65" s="24"/>
      <c r="J65" s="90">
        <f>J66</f>
        <v>40.5</v>
      </c>
      <c r="K65" s="90">
        <f t="shared" si="33"/>
        <v>45.7</v>
      </c>
      <c r="L65" s="91">
        <f t="shared" si="33"/>
        <v>36.4</v>
      </c>
    </row>
    <row r="66" spans="1:19" ht="47.25">
      <c r="A66" s="230" t="s">
        <v>279</v>
      </c>
      <c r="B66" s="27" t="s">
        <v>86</v>
      </c>
      <c r="C66" s="28">
        <v>0</v>
      </c>
      <c r="D66" s="12" t="s">
        <v>74</v>
      </c>
      <c r="E66" s="246">
        <v>43010</v>
      </c>
      <c r="F66" s="244">
        <v>240</v>
      </c>
      <c r="G66" s="247" t="s">
        <v>27</v>
      </c>
      <c r="H66" s="29" t="s">
        <v>64</v>
      </c>
      <c r="I66" s="29">
        <v>910</v>
      </c>
      <c r="J66" s="233">
        <f>'Прил 5'!J83</f>
        <v>40.5</v>
      </c>
      <c r="K66" s="233">
        <f>'Прил 5'!K83</f>
        <v>45.7</v>
      </c>
      <c r="L66" s="233">
        <f>'Прил 5'!L83</f>
        <v>36.4</v>
      </c>
    </row>
    <row r="67" spans="1:19" ht="15.75">
      <c r="A67" s="97" t="s">
        <v>253</v>
      </c>
      <c r="B67" s="23" t="s">
        <v>86</v>
      </c>
      <c r="C67" s="25">
        <v>0</v>
      </c>
      <c r="D67" s="26" t="s">
        <v>74</v>
      </c>
      <c r="E67" s="243">
        <v>43040</v>
      </c>
      <c r="F67" s="244"/>
      <c r="G67" s="248"/>
      <c r="H67" s="24"/>
      <c r="I67" s="24"/>
      <c r="J67" s="90">
        <f>J70</f>
        <v>15.8</v>
      </c>
      <c r="K67" s="90">
        <f>K70</f>
        <v>17.100000000000001</v>
      </c>
      <c r="L67" s="91">
        <f>L70</f>
        <v>12.1</v>
      </c>
    </row>
    <row r="68" spans="1:19" ht="36" customHeight="1">
      <c r="A68" s="21" t="s">
        <v>160</v>
      </c>
      <c r="B68" s="23" t="s">
        <v>86</v>
      </c>
      <c r="C68" s="25">
        <v>0</v>
      </c>
      <c r="D68" s="26" t="s">
        <v>74</v>
      </c>
      <c r="E68" s="243">
        <v>43040</v>
      </c>
      <c r="F68" s="244">
        <v>200</v>
      </c>
      <c r="G68" s="248"/>
      <c r="H68" s="24"/>
      <c r="I68" s="24"/>
      <c r="J68" s="90">
        <f>J69</f>
        <v>15.8</v>
      </c>
      <c r="K68" s="90">
        <f t="shared" ref="K68:L68" si="34">K69</f>
        <v>17.100000000000001</v>
      </c>
      <c r="L68" s="90">
        <f t="shared" si="34"/>
        <v>12.1</v>
      </c>
    </row>
    <row r="69" spans="1:19" ht="15.75">
      <c r="A69" s="55" t="s">
        <v>80</v>
      </c>
      <c r="B69" s="23" t="s">
        <v>86</v>
      </c>
      <c r="C69" s="25">
        <v>0</v>
      </c>
      <c r="D69" s="26" t="s">
        <v>74</v>
      </c>
      <c r="E69" s="243">
        <v>43040</v>
      </c>
      <c r="F69" s="244">
        <v>240</v>
      </c>
      <c r="G69" s="248"/>
      <c r="H69" s="24"/>
      <c r="I69" s="24"/>
      <c r="J69" s="90">
        <f>J70</f>
        <v>15.8</v>
      </c>
      <c r="K69" s="90">
        <f t="shared" ref="K69:L69" si="35">K70</f>
        <v>17.100000000000001</v>
      </c>
      <c r="L69" s="90">
        <f t="shared" si="35"/>
        <v>12.1</v>
      </c>
    </row>
    <row r="70" spans="1:19" ht="15.75">
      <c r="A70" s="227" t="s">
        <v>105</v>
      </c>
      <c r="B70" s="23" t="s">
        <v>86</v>
      </c>
      <c r="C70" s="25">
        <v>0</v>
      </c>
      <c r="D70" s="26" t="s">
        <v>74</v>
      </c>
      <c r="E70" s="243">
        <v>43040</v>
      </c>
      <c r="F70" s="244">
        <v>240</v>
      </c>
      <c r="G70" s="236" t="s">
        <v>27</v>
      </c>
      <c r="H70" s="24"/>
      <c r="I70" s="24"/>
      <c r="J70" s="90">
        <f>J71</f>
        <v>15.8</v>
      </c>
      <c r="K70" s="90">
        <f t="shared" ref="K70:L71" si="36">K71</f>
        <v>17.100000000000001</v>
      </c>
      <c r="L70" s="91">
        <f t="shared" si="36"/>
        <v>12.1</v>
      </c>
    </row>
    <row r="71" spans="1:19" ht="15.75">
      <c r="A71" s="59" t="s">
        <v>107</v>
      </c>
      <c r="B71" s="23" t="s">
        <v>86</v>
      </c>
      <c r="C71" s="25">
        <v>0</v>
      </c>
      <c r="D71" s="26" t="s">
        <v>74</v>
      </c>
      <c r="E71" s="243">
        <v>43040</v>
      </c>
      <c r="F71" s="244">
        <v>240</v>
      </c>
      <c r="G71" s="236" t="s">
        <v>27</v>
      </c>
      <c r="H71" s="24" t="s">
        <v>64</v>
      </c>
      <c r="I71" s="24"/>
      <c r="J71" s="90">
        <f>J72</f>
        <v>15.8</v>
      </c>
      <c r="K71" s="90">
        <f t="shared" si="36"/>
        <v>17.100000000000001</v>
      </c>
      <c r="L71" s="91">
        <f t="shared" si="36"/>
        <v>12.1</v>
      </c>
    </row>
    <row r="72" spans="1:19" ht="55.5" customHeight="1">
      <c r="A72" s="230" t="s">
        <v>279</v>
      </c>
      <c r="B72" s="27" t="s">
        <v>86</v>
      </c>
      <c r="C72" s="28">
        <v>0</v>
      </c>
      <c r="D72" s="12" t="s">
        <v>74</v>
      </c>
      <c r="E72" s="246">
        <v>43040</v>
      </c>
      <c r="F72" s="244">
        <v>240</v>
      </c>
      <c r="G72" s="39" t="s">
        <v>27</v>
      </c>
      <c r="H72" s="29" t="s">
        <v>64</v>
      </c>
      <c r="I72" s="29">
        <v>910</v>
      </c>
      <c r="J72" s="233">
        <f>'Прил 5'!J86</f>
        <v>15.8</v>
      </c>
      <c r="K72" s="233">
        <f>'Прил 5'!K86</f>
        <v>17.100000000000001</v>
      </c>
      <c r="L72" s="233">
        <f>'Прил 5'!L86</f>
        <v>12.1</v>
      </c>
    </row>
    <row r="73" spans="1:19" ht="78.75">
      <c r="A73" s="59" t="s">
        <v>271</v>
      </c>
      <c r="B73" s="30">
        <v>89</v>
      </c>
      <c r="C73" s="23">
        <v>1</v>
      </c>
      <c r="D73" s="23" t="s">
        <v>74</v>
      </c>
      <c r="E73" s="53" t="s">
        <v>106</v>
      </c>
      <c r="F73" s="100"/>
      <c r="G73" s="236"/>
      <c r="H73" s="26"/>
      <c r="I73" s="26"/>
      <c r="J73" s="90">
        <f>J76</f>
        <v>0.4</v>
      </c>
      <c r="K73" s="90">
        <f>K76</f>
        <v>0.4</v>
      </c>
      <c r="L73" s="91">
        <f>L76</f>
        <v>0.4</v>
      </c>
      <c r="M73" s="364"/>
      <c r="N73" s="365"/>
      <c r="O73" s="365"/>
      <c r="P73" s="365"/>
      <c r="Q73" s="365"/>
      <c r="R73" s="365"/>
      <c r="S73" s="365"/>
    </row>
    <row r="74" spans="1:19" ht="47.25">
      <c r="A74" s="21" t="s">
        <v>160</v>
      </c>
      <c r="B74" s="30">
        <v>89</v>
      </c>
      <c r="C74" s="23">
        <v>1</v>
      </c>
      <c r="D74" s="23" t="s">
        <v>74</v>
      </c>
      <c r="E74" s="53" t="s">
        <v>106</v>
      </c>
      <c r="F74" s="100" t="s">
        <v>161</v>
      </c>
      <c r="G74" s="236"/>
      <c r="H74" s="26"/>
      <c r="I74" s="26"/>
      <c r="J74" s="90">
        <f>J75</f>
        <v>0.4</v>
      </c>
      <c r="K74" s="90">
        <f t="shared" ref="K74:L74" si="37">K75</f>
        <v>0.4</v>
      </c>
      <c r="L74" s="90">
        <f t="shared" si="37"/>
        <v>0.4</v>
      </c>
    </row>
    <row r="75" spans="1:19" ht="15.75">
      <c r="A75" s="55" t="s">
        <v>80</v>
      </c>
      <c r="B75" s="30">
        <v>89</v>
      </c>
      <c r="C75" s="23">
        <v>1</v>
      </c>
      <c r="D75" s="23" t="s">
        <v>74</v>
      </c>
      <c r="E75" s="53" t="s">
        <v>106</v>
      </c>
      <c r="F75" s="100" t="s">
        <v>162</v>
      </c>
      <c r="G75" s="236"/>
      <c r="H75" s="26"/>
      <c r="I75" s="26"/>
      <c r="J75" s="90">
        <f>J76</f>
        <v>0.4</v>
      </c>
      <c r="K75" s="90">
        <f t="shared" ref="K75:L75" si="38">K76</f>
        <v>0.4</v>
      </c>
      <c r="L75" s="90">
        <f t="shared" si="38"/>
        <v>0.4</v>
      </c>
    </row>
    <row r="76" spans="1:19" ht="15.75">
      <c r="A76" s="227" t="s">
        <v>28</v>
      </c>
      <c r="B76" s="30">
        <v>89</v>
      </c>
      <c r="C76" s="23">
        <v>1</v>
      </c>
      <c r="D76" s="23" t="s">
        <v>74</v>
      </c>
      <c r="E76" s="53" t="s">
        <v>106</v>
      </c>
      <c r="F76" s="100" t="s">
        <v>162</v>
      </c>
      <c r="G76" s="236" t="s">
        <v>27</v>
      </c>
      <c r="H76" s="26"/>
      <c r="I76" s="26"/>
      <c r="J76" s="90">
        <f>J77</f>
        <v>0.4</v>
      </c>
      <c r="K76" s="90">
        <f>K77</f>
        <v>0.4</v>
      </c>
      <c r="L76" s="91">
        <f>L77</f>
        <v>0.4</v>
      </c>
    </row>
    <row r="77" spans="1:19" ht="15.75">
      <c r="A77" s="227" t="s">
        <v>105</v>
      </c>
      <c r="B77" s="30">
        <v>89</v>
      </c>
      <c r="C77" s="23">
        <v>1</v>
      </c>
      <c r="D77" s="23" t="s">
        <v>74</v>
      </c>
      <c r="E77" s="53" t="s">
        <v>106</v>
      </c>
      <c r="F77" s="100" t="s">
        <v>162</v>
      </c>
      <c r="G77" s="236" t="s">
        <v>27</v>
      </c>
      <c r="H77" s="26" t="s">
        <v>63</v>
      </c>
      <c r="I77" s="26"/>
      <c r="J77" s="90">
        <f>J78</f>
        <v>0.4</v>
      </c>
      <c r="K77" s="90">
        <f t="shared" ref="K77:L77" si="39">K78</f>
        <v>0.4</v>
      </c>
      <c r="L77" s="91">
        <f t="shared" si="39"/>
        <v>0.4</v>
      </c>
    </row>
    <row r="78" spans="1:19" ht="47.25">
      <c r="A78" s="230" t="s">
        <v>279</v>
      </c>
      <c r="B78" s="36">
        <v>89</v>
      </c>
      <c r="C78" s="27">
        <v>1</v>
      </c>
      <c r="D78" s="27" t="s">
        <v>74</v>
      </c>
      <c r="E78" s="231" t="s">
        <v>106</v>
      </c>
      <c r="F78" s="100" t="s">
        <v>162</v>
      </c>
      <c r="G78" s="39" t="s">
        <v>27</v>
      </c>
      <c r="H78" s="12" t="s">
        <v>63</v>
      </c>
      <c r="I78" s="12">
        <v>910</v>
      </c>
      <c r="J78" s="233">
        <f>'Прил 5'!J77</f>
        <v>0.4</v>
      </c>
      <c r="K78" s="233">
        <f>'Прил 5'!K77</f>
        <v>0.4</v>
      </c>
      <c r="L78" s="233">
        <f>'Прил 5'!L77</f>
        <v>0.4</v>
      </c>
    </row>
    <row r="79" spans="1:19" ht="65.45" customHeight="1">
      <c r="A79" s="322" t="s">
        <v>270</v>
      </c>
      <c r="B79" s="3" t="s">
        <v>86</v>
      </c>
      <c r="C79" s="3" t="s">
        <v>36</v>
      </c>
      <c r="D79" s="3" t="s">
        <v>74</v>
      </c>
      <c r="E79" s="63" t="s">
        <v>104</v>
      </c>
      <c r="F79" s="99"/>
      <c r="G79" s="33"/>
      <c r="H79" s="3"/>
      <c r="I79" s="3"/>
      <c r="J79" s="90">
        <f>J82</f>
        <v>196.3</v>
      </c>
      <c r="K79" s="90">
        <f>K82</f>
        <v>218.3</v>
      </c>
      <c r="L79" s="91">
        <f>L82</f>
        <v>222</v>
      </c>
      <c r="M79" s="364"/>
      <c r="N79" s="365"/>
      <c r="O79" s="365"/>
      <c r="P79" s="365"/>
      <c r="Q79" s="365"/>
      <c r="R79" s="365"/>
      <c r="S79" s="365"/>
    </row>
    <row r="80" spans="1:19" ht="37.15" customHeight="1">
      <c r="A80" s="21" t="s">
        <v>160</v>
      </c>
      <c r="B80" s="3" t="s">
        <v>86</v>
      </c>
      <c r="C80" s="3" t="s">
        <v>36</v>
      </c>
      <c r="D80" s="3" t="s">
        <v>74</v>
      </c>
      <c r="E80" s="63" t="s">
        <v>104</v>
      </c>
      <c r="F80" s="99" t="s">
        <v>161</v>
      </c>
      <c r="G80" s="33"/>
      <c r="H80" s="3"/>
      <c r="I80" s="3"/>
      <c r="J80" s="90">
        <f>J81</f>
        <v>196.3</v>
      </c>
      <c r="K80" s="90">
        <f t="shared" ref="K80:L80" si="40">K81</f>
        <v>218.3</v>
      </c>
      <c r="L80" s="90">
        <f t="shared" si="40"/>
        <v>222</v>
      </c>
      <c r="M80" s="320"/>
      <c r="N80" s="320"/>
      <c r="O80" s="320"/>
      <c r="P80" s="320"/>
      <c r="Q80" s="320"/>
      <c r="R80" s="320"/>
      <c r="S80" s="320"/>
    </row>
    <row r="81" spans="1:19" ht="21" customHeight="1">
      <c r="A81" s="55" t="s">
        <v>80</v>
      </c>
      <c r="B81" s="3" t="s">
        <v>86</v>
      </c>
      <c r="C81" s="3" t="s">
        <v>36</v>
      </c>
      <c r="D81" s="3" t="s">
        <v>74</v>
      </c>
      <c r="E81" s="63" t="s">
        <v>104</v>
      </c>
      <c r="F81" s="99" t="s">
        <v>162</v>
      </c>
      <c r="G81" s="33"/>
      <c r="H81" s="3"/>
      <c r="I81" s="3"/>
      <c r="J81" s="90">
        <f>J82</f>
        <v>196.3</v>
      </c>
      <c r="K81" s="90">
        <f t="shared" ref="K81:L81" si="41">K82</f>
        <v>218.3</v>
      </c>
      <c r="L81" s="90">
        <f t="shared" si="41"/>
        <v>222</v>
      </c>
      <c r="M81" s="320"/>
      <c r="N81" s="320"/>
      <c r="O81" s="320"/>
      <c r="P81" s="320"/>
      <c r="Q81" s="320"/>
      <c r="R81" s="320"/>
      <c r="S81" s="320"/>
    </row>
    <row r="82" spans="1:19" ht="16.5" customHeight="1">
      <c r="A82" s="21" t="s">
        <v>102</v>
      </c>
      <c r="B82" s="3" t="s">
        <v>86</v>
      </c>
      <c r="C82" s="3" t="s">
        <v>36</v>
      </c>
      <c r="D82" s="3" t="s">
        <v>74</v>
      </c>
      <c r="E82" s="63" t="s">
        <v>104</v>
      </c>
      <c r="F82" s="99" t="s">
        <v>162</v>
      </c>
      <c r="G82" s="33" t="s">
        <v>25</v>
      </c>
      <c r="H82" s="3"/>
      <c r="I82" s="3"/>
      <c r="J82" s="90">
        <f>J83</f>
        <v>196.3</v>
      </c>
      <c r="K82" s="90">
        <f t="shared" ref="K82:L83" si="42">K83</f>
        <v>218.3</v>
      </c>
      <c r="L82" s="91">
        <f t="shared" si="42"/>
        <v>222</v>
      </c>
    </row>
    <row r="83" spans="1:19" ht="18.75" customHeight="1">
      <c r="A83" s="55" t="s">
        <v>103</v>
      </c>
      <c r="B83" s="3" t="s">
        <v>86</v>
      </c>
      <c r="C83" s="3" t="s">
        <v>36</v>
      </c>
      <c r="D83" s="3" t="s">
        <v>74</v>
      </c>
      <c r="E83" s="63" t="s">
        <v>104</v>
      </c>
      <c r="F83" s="99" t="s">
        <v>162</v>
      </c>
      <c r="G83" s="33" t="s">
        <v>25</v>
      </c>
      <c r="H83" s="3" t="s">
        <v>66</v>
      </c>
      <c r="I83" s="3"/>
      <c r="J83" s="90">
        <f>J84</f>
        <v>196.3</v>
      </c>
      <c r="K83" s="90">
        <f t="shared" si="42"/>
        <v>218.3</v>
      </c>
      <c r="L83" s="91">
        <f t="shared" si="42"/>
        <v>222</v>
      </c>
    </row>
    <row r="84" spans="1:19" ht="55.5" customHeight="1">
      <c r="A84" s="230" t="s">
        <v>279</v>
      </c>
      <c r="B84" s="12" t="s">
        <v>86</v>
      </c>
      <c r="C84" s="12" t="s">
        <v>36</v>
      </c>
      <c r="D84" s="12" t="s">
        <v>74</v>
      </c>
      <c r="E84" s="237" t="s">
        <v>104</v>
      </c>
      <c r="F84" s="99" t="s">
        <v>162</v>
      </c>
      <c r="G84" s="39" t="s">
        <v>25</v>
      </c>
      <c r="H84" s="12" t="s">
        <v>66</v>
      </c>
      <c r="I84" s="12">
        <v>910</v>
      </c>
      <c r="J84" s="233">
        <f>'Прил 5'!J70</f>
        <v>196.3</v>
      </c>
      <c r="K84" s="233">
        <f>'Прил 5'!K70</f>
        <v>218.3</v>
      </c>
      <c r="L84" s="233">
        <f>'Прил 5'!L70</f>
        <v>222</v>
      </c>
    </row>
    <row r="85" spans="1:19" ht="31.5">
      <c r="A85" s="227" t="s">
        <v>100</v>
      </c>
      <c r="B85" s="40">
        <v>89</v>
      </c>
      <c r="C85" s="24" t="s">
        <v>36</v>
      </c>
      <c r="D85" s="3" t="s">
        <v>74</v>
      </c>
      <c r="E85" s="235" t="s">
        <v>101</v>
      </c>
      <c r="F85" s="99"/>
      <c r="G85" s="236"/>
      <c r="H85" s="26"/>
      <c r="I85" s="25"/>
      <c r="J85" s="90">
        <f>J88+J91</f>
        <v>78.7</v>
      </c>
      <c r="K85" s="90">
        <f t="shared" ref="K85:L85" si="43">K88+K91</f>
        <v>78.8</v>
      </c>
      <c r="L85" s="90">
        <f t="shared" si="43"/>
        <v>80.599999999999994</v>
      </c>
    </row>
    <row r="86" spans="1:19" ht="78.75">
      <c r="A86" s="54" t="s">
        <v>163</v>
      </c>
      <c r="B86" s="40">
        <v>89</v>
      </c>
      <c r="C86" s="24" t="s">
        <v>36</v>
      </c>
      <c r="D86" s="3" t="s">
        <v>74</v>
      </c>
      <c r="E86" s="235" t="s">
        <v>101</v>
      </c>
      <c r="F86" s="99" t="s">
        <v>165</v>
      </c>
      <c r="G86" s="236"/>
      <c r="H86" s="26"/>
      <c r="I86" s="25"/>
      <c r="J86" s="90">
        <f>J87</f>
        <v>74.8</v>
      </c>
      <c r="K86" s="90">
        <f t="shared" ref="K86:L86" si="44">K87</f>
        <v>74.8</v>
      </c>
      <c r="L86" s="90">
        <f t="shared" si="44"/>
        <v>76.599999999999994</v>
      </c>
    </row>
    <row r="87" spans="1:19" ht="31.5">
      <c r="A87" s="54" t="s">
        <v>164</v>
      </c>
      <c r="B87" s="40">
        <v>89</v>
      </c>
      <c r="C87" s="24" t="s">
        <v>36</v>
      </c>
      <c r="D87" s="3" t="s">
        <v>74</v>
      </c>
      <c r="E87" s="235" t="s">
        <v>101</v>
      </c>
      <c r="F87" s="99" t="s">
        <v>166</v>
      </c>
      <c r="G87" s="236"/>
      <c r="H87" s="26"/>
      <c r="I87" s="25"/>
      <c r="J87" s="90">
        <f>J88</f>
        <v>74.8</v>
      </c>
      <c r="K87" s="90">
        <f t="shared" ref="K87:L87" si="45">K88</f>
        <v>74.8</v>
      </c>
      <c r="L87" s="90">
        <f t="shared" si="45"/>
        <v>76.599999999999994</v>
      </c>
    </row>
    <row r="88" spans="1:19" ht="15.75">
      <c r="A88" s="227" t="s">
        <v>98</v>
      </c>
      <c r="B88" s="40">
        <v>89</v>
      </c>
      <c r="C88" s="24" t="s">
        <v>36</v>
      </c>
      <c r="D88" s="3" t="s">
        <v>74</v>
      </c>
      <c r="E88" s="235" t="s">
        <v>101</v>
      </c>
      <c r="F88" s="99" t="s">
        <v>166</v>
      </c>
      <c r="G88" s="236" t="s">
        <v>63</v>
      </c>
      <c r="H88" s="26"/>
      <c r="I88" s="25"/>
      <c r="J88" s="90">
        <f>J89</f>
        <v>74.8</v>
      </c>
      <c r="K88" s="90">
        <f t="shared" ref="K88:L89" si="46">K89</f>
        <v>74.8</v>
      </c>
      <c r="L88" s="91">
        <f t="shared" si="46"/>
        <v>76.599999999999994</v>
      </c>
    </row>
    <row r="89" spans="1:19" ht="21.75" customHeight="1">
      <c r="A89" s="227" t="s">
        <v>99</v>
      </c>
      <c r="B89" s="40">
        <v>89</v>
      </c>
      <c r="C89" s="24" t="s">
        <v>36</v>
      </c>
      <c r="D89" s="3" t="s">
        <v>74</v>
      </c>
      <c r="E89" s="235" t="s">
        <v>101</v>
      </c>
      <c r="F89" s="99" t="s">
        <v>166</v>
      </c>
      <c r="G89" s="236" t="s">
        <v>63</v>
      </c>
      <c r="H89" s="26" t="s">
        <v>64</v>
      </c>
      <c r="I89" s="25"/>
      <c r="J89" s="90">
        <f>J90</f>
        <v>74.8</v>
      </c>
      <c r="K89" s="90">
        <f t="shared" si="46"/>
        <v>74.8</v>
      </c>
      <c r="L89" s="91">
        <f t="shared" si="46"/>
        <v>76.599999999999994</v>
      </c>
    </row>
    <row r="90" spans="1:19" ht="47.25">
      <c r="A90" s="230" t="s">
        <v>279</v>
      </c>
      <c r="B90" s="39">
        <v>89</v>
      </c>
      <c r="C90" s="12">
        <v>1</v>
      </c>
      <c r="D90" s="12" t="s">
        <v>74</v>
      </c>
      <c r="E90" s="237" t="s">
        <v>101</v>
      </c>
      <c r="F90" s="99" t="s">
        <v>166</v>
      </c>
      <c r="G90" s="39" t="s">
        <v>63</v>
      </c>
      <c r="H90" s="12" t="s">
        <v>64</v>
      </c>
      <c r="I90" s="12">
        <v>910</v>
      </c>
      <c r="J90" s="233">
        <f>'Прил 5'!J61</f>
        <v>74.8</v>
      </c>
      <c r="K90" s="233">
        <f>'Прил 5'!K61</f>
        <v>74.8</v>
      </c>
      <c r="L90" s="233">
        <f>'Прил 5'!L61</f>
        <v>76.599999999999994</v>
      </c>
    </row>
    <row r="91" spans="1:19" ht="78.75">
      <c r="A91" s="54" t="s">
        <v>163</v>
      </c>
      <c r="B91" s="40">
        <v>89</v>
      </c>
      <c r="C91" s="24" t="s">
        <v>36</v>
      </c>
      <c r="D91" s="3" t="s">
        <v>74</v>
      </c>
      <c r="E91" s="235" t="s">
        <v>101</v>
      </c>
      <c r="F91" s="99" t="s">
        <v>161</v>
      </c>
      <c r="G91" s="236"/>
      <c r="H91" s="26"/>
      <c r="I91" s="25"/>
      <c r="J91" s="90">
        <f>J92</f>
        <v>3.9</v>
      </c>
      <c r="K91" s="90">
        <f t="shared" ref="K91:L94" si="47">K92</f>
        <v>4</v>
      </c>
      <c r="L91" s="90">
        <f t="shared" ref="L91:L92" si="48">L92</f>
        <v>4</v>
      </c>
    </row>
    <row r="92" spans="1:19" ht="31.5">
      <c r="A92" s="54" t="s">
        <v>164</v>
      </c>
      <c r="B92" s="40">
        <v>89</v>
      </c>
      <c r="C92" s="24" t="s">
        <v>36</v>
      </c>
      <c r="D92" s="3" t="s">
        <v>74</v>
      </c>
      <c r="E92" s="235" t="s">
        <v>101</v>
      </c>
      <c r="F92" s="99" t="s">
        <v>162</v>
      </c>
      <c r="G92" s="236"/>
      <c r="H92" s="26"/>
      <c r="I92" s="25"/>
      <c r="J92" s="90">
        <f>J93</f>
        <v>3.9</v>
      </c>
      <c r="K92" s="90">
        <f t="shared" si="47"/>
        <v>4</v>
      </c>
      <c r="L92" s="90">
        <f t="shared" si="48"/>
        <v>4</v>
      </c>
    </row>
    <row r="93" spans="1:19" ht="15.75">
      <c r="A93" s="227" t="s">
        <v>98</v>
      </c>
      <c r="B93" s="40">
        <v>89</v>
      </c>
      <c r="C93" s="24" t="s">
        <v>36</v>
      </c>
      <c r="D93" s="3" t="s">
        <v>74</v>
      </c>
      <c r="E93" s="235" t="s">
        <v>101</v>
      </c>
      <c r="F93" s="99" t="s">
        <v>162</v>
      </c>
      <c r="G93" s="236" t="s">
        <v>63</v>
      </c>
      <c r="H93" s="26"/>
      <c r="I93" s="25"/>
      <c r="J93" s="90">
        <f>J94</f>
        <v>3.9</v>
      </c>
      <c r="K93" s="90">
        <f t="shared" si="47"/>
        <v>4</v>
      </c>
      <c r="L93" s="91">
        <f t="shared" si="47"/>
        <v>4</v>
      </c>
    </row>
    <row r="94" spans="1:19" ht="21.75" customHeight="1">
      <c r="A94" s="227" t="s">
        <v>99</v>
      </c>
      <c r="B94" s="40">
        <v>89</v>
      </c>
      <c r="C94" s="24" t="s">
        <v>36</v>
      </c>
      <c r="D94" s="3" t="s">
        <v>74</v>
      </c>
      <c r="E94" s="235" t="s">
        <v>101</v>
      </c>
      <c r="F94" s="99" t="s">
        <v>162</v>
      </c>
      <c r="G94" s="236" t="s">
        <v>63</v>
      </c>
      <c r="H94" s="26" t="s">
        <v>64</v>
      </c>
      <c r="I94" s="25"/>
      <c r="J94" s="90">
        <f>J95</f>
        <v>3.9</v>
      </c>
      <c r="K94" s="90">
        <f t="shared" si="47"/>
        <v>4</v>
      </c>
      <c r="L94" s="91">
        <f t="shared" si="47"/>
        <v>4</v>
      </c>
    </row>
    <row r="95" spans="1:19" ht="47.25">
      <c r="A95" s="230" t="s">
        <v>279</v>
      </c>
      <c r="B95" s="39">
        <v>89</v>
      </c>
      <c r="C95" s="12">
        <v>1</v>
      </c>
      <c r="D95" s="12" t="s">
        <v>74</v>
      </c>
      <c r="E95" s="237" t="s">
        <v>101</v>
      </c>
      <c r="F95" s="99" t="s">
        <v>162</v>
      </c>
      <c r="G95" s="39" t="s">
        <v>63</v>
      </c>
      <c r="H95" s="12" t="s">
        <v>64</v>
      </c>
      <c r="I95" s="12">
        <v>910</v>
      </c>
      <c r="J95" s="233">
        <f>'Прил 5'!J63</f>
        <v>3.9</v>
      </c>
      <c r="K95" s="233">
        <f>'Прил 5'!K63</f>
        <v>4</v>
      </c>
      <c r="L95" s="233">
        <f>'Прил 5'!L63</f>
        <v>4</v>
      </c>
    </row>
    <row r="96" spans="1:19" ht="115.9" customHeight="1">
      <c r="A96" s="226" t="s">
        <v>239</v>
      </c>
      <c r="B96" s="37">
        <v>89</v>
      </c>
      <c r="C96" s="3" t="s">
        <v>36</v>
      </c>
      <c r="D96" s="3" t="s">
        <v>74</v>
      </c>
      <c r="E96" s="63" t="s">
        <v>81</v>
      </c>
      <c r="F96" s="99"/>
      <c r="G96" s="236"/>
      <c r="H96" s="26"/>
      <c r="I96" s="33"/>
      <c r="J96" s="90">
        <f>J99</f>
        <v>0.1</v>
      </c>
      <c r="K96" s="90">
        <f>K99</f>
        <v>0.1</v>
      </c>
      <c r="L96" s="91">
        <f>L99</f>
        <v>0.1</v>
      </c>
    </row>
    <row r="97" spans="1:12" ht="35.450000000000003" customHeight="1">
      <c r="A97" s="21" t="s">
        <v>160</v>
      </c>
      <c r="B97" s="40">
        <v>89</v>
      </c>
      <c r="C97" s="3" t="s">
        <v>36</v>
      </c>
      <c r="D97" s="3" t="s">
        <v>74</v>
      </c>
      <c r="E97" s="63" t="s">
        <v>81</v>
      </c>
      <c r="F97" s="99" t="s">
        <v>161</v>
      </c>
      <c r="G97" s="236"/>
      <c r="H97" s="26"/>
      <c r="I97" s="33"/>
      <c r="J97" s="90">
        <f>J98</f>
        <v>0.1</v>
      </c>
      <c r="K97" s="90">
        <f t="shared" ref="K97:L97" si="49">K98</f>
        <v>0.1</v>
      </c>
      <c r="L97" s="90">
        <f t="shared" si="49"/>
        <v>0.1</v>
      </c>
    </row>
    <row r="98" spans="1:12" ht="22.15" customHeight="1">
      <c r="A98" s="55" t="s">
        <v>80</v>
      </c>
      <c r="B98" s="40">
        <v>89</v>
      </c>
      <c r="C98" s="3" t="s">
        <v>36</v>
      </c>
      <c r="D98" s="3" t="s">
        <v>74</v>
      </c>
      <c r="E98" s="63" t="s">
        <v>81</v>
      </c>
      <c r="F98" s="99" t="s">
        <v>162</v>
      </c>
      <c r="G98" s="236"/>
      <c r="H98" s="26"/>
      <c r="I98" s="33"/>
      <c r="J98" s="90">
        <f>J99</f>
        <v>0.1</v>
      </c>
      <c r="K98" s="90">
        <f t="shared" ref="K98:L98" si="50">K99</f>
        <v>0.1</v>
      </c>
      <c r="L98" s="90">
        <f t="shared" si="50"/>
        <v>0.1</v>
      </c>
    </row>
    <row r="99" spans="1:12" ht="15.75">
      <c r="A99" s="227" t="s">
        <v>23</v>
      </c>
      <c r="B99" s="40">
        <v>89</v>
      </c>
      <c r="C99" s="3" t="s">
        <v>36</v>
      </c>
      <c r="D99" s="3" t="s">
        <v>74</v>
      </c>
      <c r="E99" s="63" t="s">
        <v>81</v>
      </c>
      <c r="F99" s="99" t="s">
        <v>162</v>
      </c>
      <c r="G99" s="236" t="s">
        <v>24</v>
      </c>
      <c r="H99" s="26"/>
      <c r="I99" s="33"/>
      <c r="J99" s="90">
        <f>J100</f>
        <v>0.1</v>
      </c>
      <c r="K99" s="90">
        <f t="shared" ref="K99:L100" si="51">K100</f>
        <v>0.1</v>
      </c>
      <c r="L99" s="91">
        <f t="shared" si="51"/>
        <v>0.1</v>
      </c>
    </row>
    <row r="100" spans="1:12" ht="63.75" customHeight="1">
      <c r="A100" s="227" t="s">
        <v>116</v>
      </c>
      <c r="B100" s="40">
        <v>89</v>
      </c>
      <c r="C100" s="3" t="s">
        <v>36</v>
      </c>
      <c r="D100" s="3" t="s">
        <v>74</v>
      </c>
      <c r="E100" s="63" t="s">
        <v>81</v>
      </c>
      <c r="F100" s="99" t="s">
        <v>162</v>
      </c>
      <c r="G100" s="236" t="s">
        <v>24</v>
      </c>
      <c r="H100" s="26" t="s">
        <v>25</v>
      </c>
      <c r="I100" s="33"/>
      <c r="J100" s="90">
        <f>J101</f>
        <v>0.1</v>
      </c>
      <c r="K100" s="90">
        <f t="shared" si="51"/>
        <v>0.1</v>
      </c>
      <c r="L100" s="91">
        <f t="shared" si="51"/>
        <v>0.1</v>
      </c>
    </row>
    <row r="101" spans="1:12" ht="47.25">
      <c r="A101" s="230" t="s">
        <v>279</v>
      </c>
      <c r="B101" s="43">
        <v>89</v>
      </c>
      <c r="C101" s="12" t="s">
        <v>36</v>
      </c>
      <c r="D101" s="12" t="s">
        <v>74</v>
      </c>
      <c r="E101" s="237" t="s">
        <v>81</v>
      </c>
      <c r="F101" s="99" t="s">
        <v>162</v>
      </c>
      <c r="G101" s="39" t="s">
        <v>24</v>
      </c>
      <c r="H101" s="12" t="s">
        <v>25</v>
      </c>
      <c r="I101" s="39">
        <v>910</v>
      </c>
      <c r="J101" s="233">
        <f>'Прил 5'!J33</f>
        <v>0.1</v>
      </c>
      <c r="K101" s="233">
        <f>'Прил 5'!K33</f>
        <v>0.1</v>
      </c>
      <c r="L101" s="234">
        <f>'Прил 5'!L33</f>
        <v>0.1</v>
      </c>
    </row>
    <row r="102" spans="1:12">
      <c r="J102" s="250"/>
      <c r="K102" s="250"/>
      <c r="L102" s="250"/>
    </row>
  </sheetData>
  <mergeCells count="13">
    <mergeCell ref="M79:S79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73:S73"/>
  </mergeCells>
  <conditionalFormatting sqref="D41:D42">
    <cfRule type="expression" dxfId="5" priority="50" stopIfTrue="1">
      <formula>$D41=""</formula>
    </cfRule>
    <cfRule type="expression" dxfId="4" priority="51" stopIfTrue="1">
      <formula>$E41&lt;&gt;""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10"/>
  <sheetViews>
    <sheetView view="pageBreakPreview" zoomScale="120" zoomScaleNormal="100" zoomScaleSheetLayoutView="120" workbookViewId="0">
      <selection activeCell="E8" sqref="E8"/>
    </sheetView>
  </sheetViews>
  <sheetFormatPr defaultColWidth="56.42578125" defaultRowHeight="15.75"/>
  <cols>
    <col min="1" max="1" width="49" style="2" customWidth="1"/>
    <col min="2" max="5" width="15.7109375" style="44" customWidth="1"/>
    <col min="6" max="6" width="9" style="2" customWidth="1"/>
    <col min="7" max="7" width="10.140625" style="2" customWidth="1"/>
    <col min="8" max="8" width="9.5703125" style="2" customWidth="1"/>
    <col min="9" max="9" width="11.7109375" style="2" customWidth="1"/>
    <col min="10" max="10" width="12" style="2" customWidth="1"/>
    <col min="11" max="11" width="18.42578125" style="2" customWidth="1"/>
    <col min="12" max="12" width="16.28515625" style="2" customWidth="1"/>
    <col min="13" max="16384" width="56.42578125" style="2"/>
  </cols>
  <sheetData>
    <row r="1" spans="1:10" ht="21.6" customHeight="1">
      <c r="A1" s="340" t="s">
        <v>254</v>
      </c>
      <c r="B1" s="340"/>
      <c r="C1" s="340"/>
      <c r="D1" s="340"/>
      <c r="E1" s="158"/>
    </row>
    <row r="2" spans="1:10">
      <c r="A2" s="251"/>
    </row>
    <row r="3" spans="1:10" ht="93.75" customHeight="1">
      <c r="A3" s="362" t="s">
        <v>255</v>
      </c>
      <c r="B3" s="362"/>
      <c r="C3" s="362"/>
      <c r="D3" s="362"/>
      <c r="E3" s="46"/>
    </row>
    <row r="4" spans="1:10">
      <c r="A4" s="7"/>
      <c r="D4" s="44" t="s">
        <v>207</v>
      </c>
    </row>
    <row r="5" spans="1:10">
      <c r="A5" s="334" t="s">
        <v>174</v>
      </c>
      <c r="B5" s="379" t="s">
        <v>242</v>
      </c>
      <c r="C5" s="379" t="s">
        <v>243</v>
      </c>
      <c r="D5" s="379" t="s">
        <v>244</v>
      </c>
      <c r="E5" s="187"/>
    </row>
    <row r="6" spans="1:10">
      <c r="A6" s="334"/>
      <c r="B6" s="380"/>
      <c r="C6" s="380"/>
      <c r="D6" s="380"/>
      <c r="E6" s="187"/>
    </row>
    <row r="7" spans="1:10">
      <c r="A7" s="25">
        <v>1</v>
      </c>
      <c r="B7" s="244">
        <v>2</v>
      </c>
      <c r="C7" s="244">
        <v>3</v>
      </c>
      <c r="D7" s="244">
        <v>4</v>
      </c>
    </row>
    <row r="8" spans="1:10">
      <c r="A8" s="77" t="s">
        <v>202</v>
      </c>
      <c r="B8" s="252">
        <f>B9</f>
        <v>11.263</v>
      </c>
      <c r="C8" s="252">
        <f t="shared" ref="C8:D8" si="0">C9</f>
        <v>11.712999999999999</v>
      </c>
      <c r="D8" s="252">
        <f t="shared" si="0"/>
        <v>12.180999999999999</v>
      </c>
      <c r="E8" s="253"/>
      <c r="H8" s="44"/>
      <c r="I8" s="44"/>
      <c r="J8" s="254"/>
    </row>
    <row r="9" spans="1:10" ht="31.5">
      <c r="A9" s="323" t="s">
        <v>272</v>
      </c>
      <c r="B9" s="255">
        <v>11.263</v>
      </c>
      <c r="C9" s="255">
        <v>11.712999999999999</v>
      </c>
      <c r="D9" s="255">
        <v>12.180999999999999</v>
      </c>
      <c r="E9" s="256"/>
      <c r="I9" s="168"/>
      <c r="J9" s="257"/>
    </row>
    <row r="10" spans="1:10">
      <c r="A10" s="258"/>
      <c r="B10" s="254"/>
      <c r="C10" s="254"/>
      <c r="D10" s="254"/>
      <c r="E10" s="254"/>
    </row>
  </sheetData>
  <mergeCells count="6">
    <mergeCell ref="A1:D1"/>
    <mergeCell ref="A3:D3"/>
    <mergeCell ref="A5:A6"/>
    <mergeCell ref="B5:B6"/>
    <mergeCell ref="C5:C6"/>
    <mergeCell ref="D5:D6"/>
  </mergeCells>
  <conditionalFormatting sqref="B9:E9">
    <cfRule type="expression" dxfId="3" priority="5" stopIfTrue="1">
      <formula>RIGHT(#REF!,2)="00"</formula>
    </cfRule>
  </conditionalFormatting>
  <pageMargins left="0.7" right="0.7" top="0.75" bottom="0.75" header="0.3" footer="0.3"/>
  <pageSetup paperSize="9" scale="93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stopIfTrue="1" id="{854FC27F-A58C-421E-A9F9-E04E7642CCA3}">
            <xm:f>RIGHT('[3]Дотация 8'!#REF!,2)="00"</xm:f>
            <x14:dxf>
              <font>
                <b/>
                <i val="0"/>
                <condense val="0"/>
                <extend val="0"/>
              </font>
            </x14:dxf>
          </x14:cfRule>
          <xm:sqref>#REF!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9"/>
  <sheetViews>
    <sheetView view="pageBreakPreview" zoomScaleNormal="55" zoomScaleSheetLayoutView="100" workbookViewId="0">
      <selection activeCell="C18" sqref="C18"/>
    </sheetView>
  </sheetViews>
  <sheetFormatPr defaultColWidth="9.140625" defaultRowHeight="15.75"/>
  <cols>
    <col min="1" max="1" width="29.140625" style="135" customWidth="1"/>
    <col min="2" max="2" width="71" style="286" customWidth="1"/>
    <col min="3" max="3" width="14.85546875" style="135" customWidth="1"/>
    <col min="4" max="4" width="17.28515625" style="135" customWidth="1"/>
    <col min="5" max="5" width="16.28515625" style="135" customWidth="1"/>
    <col min="6" max="6" width="9.140625" style="135"/>
    <col min="7" max="7" width="20.28515625" style="135" customWidth="1"/>
    <col min="8" max="8" width="16.7109375" style="135" customWidth="1"/>
    <col min="9" max="9" width="21.85546875" style="135" customWidth="1"/>
    <col min="10" max="16384" width="9.140625" style="135"/>
  </cols>
  <sheetData>
    <row r="1" spans="1:5">
      <c r="B1" s="381"/>
      <c r="C1" s="381"/>
      <c r="D1" s="340" t="s">
        <v>276</v>
      </c>
      <c r="E1" s="340"/>
    </row>
    <row r="2" spans="1:5">
      <c r="A2" s="137"/>
      <c r="B2" s="285"/>
      <c r="C2" s="138"/>
    </row>
    <row r="3" spans="1:5" ht="51" customHeight="1">
      <c r="A3" s="382" t="s">
        <v>292</v>
      </c>
      <c r="B3" s="382"/>
      <c r="C3" s="382"/>
      <c r="D3" s="382"/>
      <c r="E3" s="382"/>
    </row>
    <row r="4" spans="1:5">
      <c r="A4" s="19"/>
      <c r="C4" s="20"/>
      <c r="E4" s="293" t="s">
        <v>207</v>
      </c>
    </row>
    <row r="5" spans="1:5">
      <c r="A5" s="151" t="s">
        <v>185</v>
      </c>
      <c r="B5" s="290" t="s">
        <v>186</v>
      </c>
      <c r="C5" s="319" t="s">
        <v>242</v>
      </c>
      <c r="D5" s="319" t="s">
        <v>243</v>
      </c>
      <c r="E5" s="319" t="s">
        <v>244</v>
      </c>
    </row>
    <row r="6" spans="1:5">
      <c r="A6" s="274" t="s">
        <v>36</v>
      </c>
      <c r="B6" s="291" t="s">
        <v>37</v>
      </c>
      <c r="C6" s="292">
        <v>3</v>
      </c>
      <c r="D6" s="292">
        <v>4</v>
      </c>
      <c r="E6" s="292">
        <v>5</v>
      </c>
    </row>
    <row r="7" spans="1:5" ht="31.5">
      <c r="A7" s="288" t="s">
        <v>187</v>
      </c>
      <c r="B7" s="287" t="s">
        <v>188</v>
      </c>
      <c r="C7" s="289">
        <f>C8+C15</f>
        <v>-3.7000000000034561E-2</v>
      </c>
      <c r="D7" s="289">
        <v>0</v>
      </c>
      <c r="E7" s="289">
        <v>0</v>
      </c>
    </row>
    <row r="8" spans="1:5">
      <c r="A8" s="259" t="s">
        <v>189</v>
      </c>
      <c r="B8" s="152" t="s">
        <v>180</v>
      </c>
      <c r="C8" s="294">
        <f t="shared" ref="C8:E9" si="0">SUM(C9)</f>
        <v>0</v>
      </c>
      <c r="D8" s="270">
        <f t="shared" si="0"/>
        <v>10.4</v>
      </c>
      <c r="E8" s="270">
        <f t="shared" si="0"/>
        <v>20.8</v>
      </c>
    </row>
    <row r="9" spans="1:5" ht="31.5">
      <c r="A9" s="259" t="s">
        <v>190</v>
      </c>
      <c r="B9" s="152" t="s">
        <v>191</v>
      </c>
      <c r="C9" s="294">
        <f t="shared" si="0"/>
        <v>0</v>
      </c>
      <c r="D9" s="270">
        <f t="shared" si="0"/>
        <v>10.4</v>
      </c>
      <c r="E9" s="270">
        <f t="shared" si="0"/>
        <v>20.8</v>
      </c>
    </row>
    <row r="10" spans="1:5" ht="47.25">
      <c r="A10" s="259" t="s">
        <v>208</v>
      </c>
      <c r="B10" s="152" t="s">
        <v>60</v>
      </c>
      <c r="C10" s="294"/>
      <c r="D10" s="270">
        <v>10.4</v>
      </c>
      <c r="E10" s="270">
        <v>20.8</v>
      </c>
    </row>
    <row r="11" spans="1:5" ht="31.5">
      <c r="A11" s="261" t="s">
        <v>256</v>
      </c>
      <c r="B11" s="280" t="s">
        <v>184</v>
      </c>
      <c r="C11" s="294">
        <f t="shared" ref="C11:E12" si="1">C12</f>
        <v>0</v>
      </c>
      <c r="D11" s="270">
        <f t="shared" si="1"/>
        <v>-10.4</v>
      </c>
      <c r="E11" s="270">
        <f t="shared" si="1"/>
        <v>-20.8</v>
      </c>
    </row>
    <row r="12" spans="1:5" ht="31.5">
      <c r="A12" s="261" t="s">
        <v>257</v>
      </c>
      <c r="B12" s="280" t="s">
        <v>192</v>
      </c>
      <c r="C12" s="295">
        <f t="shared" si="1"/>
        <v>0</v>
      </c>
      <c r="D12" s="270">
        <f t="shared" si="1"/>
        <v>-10.4</v>
      </c>
      <c r="E12" s="270">
        <f t="shared" si="1"/>
        <v>-20.8</v>
      </c>
    </row>
    <row r="13" spans="1:5" ht="47.25">
      <c r="A13" s="261" t="s">
        <v>258</v>
      </c>
      <c r="B13" s="281" t="s">
        <v>193</v>
      </c>
      <c r="C13" s="295">
        <f>SUM(C14)</f>
        <v>0</v>
      </c>
      <c r="D13" s="270">
        <f>SUM(D14)</f>
        <v>-10.4</v>
      </c>
      <c r="E13" s="270">
        <f>SUM(E14)</f>
        <v>-20.8</v>
      </c>
    </row>
    <row r="14" spans="1:5" ht="47.25">
      <c r="A14" s="261" t="s">
        <v>259</v>
      </c>
      <c r="B14" s="155" t="s">
        <v>209</v>
      </c>
      <c r="C14" s="295"/>
      <c r="D14" s="296">
        <v>-10.4</v>
      </c>
      <c r="E14" s="270">
        <v>-20.8</v>
      </c>
    </row>
    <row r="15" spans="1:5">
      <c r="A15" s="262" t="s">
        <v>260</v>
      </c>
      <c r="B15" s="282" t="s">
        <v>194</v>
      </c>
      <c r="C15" s="263">
        <f>C18+C19</f>
        <v>-3.7000000000034561E-2</v>
      </c>
      <c r="D15" s="260">
        <f>D18+D19</f>
        <v>1.3000000000147338E-2</v>
      </c>
      <c r="E15" s="260">
        <f>E18+E19</f>
        <v>-1.9000000000119144E-2</v>
      </c>
    </row>
    <row r="16" spans="1:5" s="267" customFormat="1">
      <c r="A16" s="264" t="s">
        <v>261</v>
      </c>
      <c r="B16" s="265" t="s">
        <v>195</v>
      </c>
      <c r="C16" s="266">
        <f t="shared" ref="C16:E17" si="2">SUM(C17)</f>
        <v>-772.9</v>
      </c>
      <c r="D16" s="260">
        <f t="shared" si="2"/>
        <v>-817.69999999999993</v>
      </c>
      <c r="E16" s="260">
        <f t="shared" si="2"/>
        <v>-768.2</v>
      </c>
    </row>
    <row r="17" spans="1:10">
      <c r="A17" s="261" t="s">
        <v>262</v>
      </c>
      <c r="B17" s="268" t="s">
        <v>196</v>
      </c>
      <c r="C17" s="269">
        <f t="shared" si="2"/>
        <v>-772.9</v>
      </c>
      <c r="D17" s="270">
        <f t="shared" si="2"/>
        <v>-817.69999999999993</v>
      </c>
      <c r="E17" s="270">
        <f t="shared" si="2"/>
        <v>-768.2</v>
      </c>
    </row>
    <row r="18" spans="1:10">
      <c r="A18" s="261" t="s">
        <v>263</v>
      </c>
      <c r="B18" s="268" t="s">
        <v>197</v>
      </c>
      <c r="C18" s="269">
        <f>-'Прил 3'!C9</f>
        <v>-772.9</v>
      </c>
      <c r="D18" s="270">
        <f>-'Прил 3'!D9</f>
        <v>-817.69999999999993</v>
      </c>
      <c r="E18" s="270">
        <f>-'Прил 3'!E9</f>
        <v>-768.2</v>
      </c>
    </row>
    <row r="19" spans="1:10" s="267" customFormat="1">
      <c r="A19" s="264" t="s">
        <v>264</v>
      </c>
      <c r="B19" s="271" t="s">
        <v>198</v>
      </c>
      <c r="C19" s="266">
        <f>SUM(C20)</f>
        <v>772.86299999999994</v>
      </c>
      <c r="D19" s="260">
        <f t="shared" ref="C19:E20" si="3">SUM(D20)</f>
        <v>817.71300000000008</v>
      </c>
      <c r="E19" s="260">
        <f t="shared" si="3"/>
        <v>768.18099999999993</v>
      </c>
    </row>
    <row r="20" spans="1:10">
      <c r="A20" s="272" t="s">
        <v>265</v>
      </c>
      <c r="B20" s="273" t="s">
        <v>199</v>
      </c>
      <c r="C20" s="269">
        <f t="shared" si="3"/>
        <v>772.86299999999994</v>
      </c>
      <c r="D20" s="270">
        <f t="shared" si="3"/>
        <v>817.71300000000008</v>
      </c>
      <c r="E20" s="270">
        <f t="shared" si="3"/>
        <v>768.18099999999993</v>
      </c>
    </row>
    <row r="21" spans="1:10">
      <c r="A21" s="274" t="s">
        <v>266</v>
      </c>
      <c r="B21" s="275" t="s">
        <v>200</v>
      </c>
      <c r="C21" s="269">
        <f>'Прил 4 '!I8</f>
        <v>772.86299999999994</v>
      </c>
      <c r="D21" s="269">
        <f>'Прил 4 '!J8</f>
        <v>817.71300000000008</v>
      </c>
      <c r="E21" s="269">
        <f>'Прил 4 '!K8</f>
        <v>768.18099999999993</v>
      </c>
      <c r="G21" s="276"/>
      <c r="H21" s="276"/>
      <c r="I21" s="276"/>
    </row>
    <row r="22" spans="1:10" ht="47.25">
      <c r="A22" s="277" t="s">
        <v>187</v>
      </c>
      <c r="B22" s="283" t="s">
        <v>293</v>
      </c>
      <c r="C22" s="270">
        <f>C18+C21</f>
        <v>-3.7000000000034561E-2</v>
      </c>
      <c r="D22" s="270">
        <f>D18+D21</f>
        <v>1.3000000000147338E-2</v>
      </c>
      <c r="E22" s="270">
        <f>E18+E21</f>
        <v>-1.9000000000119144E-2</v>
      </c>
    </row>
    <row r="23" spans="1:10">
      <c r="A23" s="278"/>
      <c r="B23" s="284" t="s">
        <v>201</v>
      </c>
      <c r="C23" s="279"/>
      <c r="D23" s="270">
        <v>10.4</v>
      </c>
      <c r="E23" s="270">
        <v>20.8</v>
      </c>
      <c r="G23" s="276"/>
      <c r="H23" s="276"/>
      <c r="I23" s="276"/>
      <c r="J23" s="276"/>
    </row>
    <row r="26" spans="1:10" ht="28.15" customHeight="1"/>
    <row r="29" spans="1:10">
      <c r="C29" s="276"/>
      <c r="D29" s="276"/>
      <c r="E29" s="276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tabSelected="1" view="pageBreakPreview" zoomScaleNormal="40" zoomScaleSheetLayoutView="100" workbookViewId="0">
      <selection activeCell="F29" sqref="F29"/>
    </sheetView>
  </sheetViews>
  <sheetFormatPr defaultColWidth="8" defaultRowHeight="15.75"/>
  <cols>
    <col min="1" max="1" width="15.140625" style="15" customWidth="1"/>
    <col min="2" max="2" width="56.5703125" style="15" customWidth="1"/>
    <col min="3" max="3" width="15" style="15" customWidth="1"/>
    <col min="4" max="4" width="12.85546875" style="15" customWidth="1"/>
    <col min="5" max="5" width="13.85546875" style="15" customWidth="1"/>
    <col min="6" max="16384" width="8" style="15"/>
  </cols>
  <sheetData>
    <row r="1" spans="1:5">
      <c r="B1" s="383"/>
      <c r="C1" s="383"/>
      <c r="D1" s="384" t="s">
        <v>275</v>
      </c>
      <c r="E1" s="384"/>
    </row>
    <row r="2" spans="1:5">
      <c r="A2" s="297"/>
      <c r="B2" s="114"/>
      <c r="C2" s="114"/>
      <c r="D2" s="298"/>
      <c r="E2" s="298"/>
    </row>
    <row r="3" spans="1:5">
      <c r="A3" s="385" t="s">
        <v>294</v>
      </c>
      <c r="B3" s="385"/>
      <c r="C3" s="385"/>
      <c r="D3" s="385"/>
      <c r="E3" s="385"/>
    </row>
    <row r="4" spans="1:5">
      <c r="A4" s="385"/>
      <c r="B4" s="385"/>
      <c r="C4" s="385"/>
      <c r="D4" s="385"/>
      <c r="E4" s="385"/>
    </row>
    <row r="5" spans="1:5">
      <c r="A5" s="385"/>
      <c r="B5" s="385"/>
      <c r="C5" s="385"/>
      <c r="D5" s="385"/>
      <c r="E5" s="385"/>
    </row>
    <row r="6" spans="1:5">
      <c r="A6" s="16"/>
      <c r="B6" s="16"/>
      <c r="C6" s="17"/>
      <c r="E6" s="299" t="s">
        <v>176</v>
      </c>
    </row>
    <row r="7" spans="1:5">
      <c r="A7" s="386" t="s">
        <v>177</v>
      </c>
      <c r="B7" s="387" t="s">
        <v>178</v>
      </c>
      <c r="C7" s="388" t="s">
        <v>115</v>
      </c>
      <c r="D7" s="388"/>
      <c r="E7" s="388"/>
    </row>
    <row r="8" spans="1:5">
      <c r="A8" s="386"/>
      <c r="B8" s="387"/>
      <c r="C8" s="110" t="s">
        <v>242</v>
      </c>
      <c r="D8" s="318" t="s">
        <v>243</v>
      </c>
      <c r="E8" s="318" t="s">
        <v>244</v>
      </c>
    </row>
    <row r="9" spans="1:5">
      <c r="A9" s="315">
        <v>1</v>
      </c>
      <c r="B9" s="316">
        <v>2</v>
      </c>
      <c r="C9" s="317">
        <v>3</v>
      </c>
      <c r="D9" s="313">
        <v>4</v>
      </c>
      <c r="E9" s="313">
        <v>5</v>
      </c>
    </row>
    <row r="10" spans="1:5" ht="31.5">
      <c r="A10" s="302" t="s">
        <v>179</v>
      </c>
      <c r="B10" s="303" t="s">
        <v>180</v>
      </c>
      <c r="C10" s="300">
        <f>C12</f>
        <v>0</v>
      </c>
      <c r="D10" s="300">
        <f>D12</f>
        <v>10.4</v>
      </c>
      <c r="E10" s="300">
        <f>E12</f>
        <v>20.8</v>
      </c>
    </row>
    <row r="11" spans="1:5">
      <c r="A11" s="304"/>
      <c r="B11" s="305" t="s">
        <v>268</v>
      </c>
      <c r="C11" s="306"/>
      <c r="D11" s="301"/>
      <c r="E11" s="301"/>
    </row>
    <row r="12" spans="1:5">
      <c r="A12" s="304">
        <v>1</v>
      </c>
      <c r="B12" s="305" t="s">
        <v>182</v>
      </c>
      <c r="C12" s="307"/>
      <c r="D12" s="308">
        <v>10.4</v>
      </c>
      <c r="E12" s="308">
        <v>20.8</v>
      </c>
    </row>
    <row r="13" spans="1:5" ht="31.5">
      <c r="A13" s="304">
        <v>2</v>
      </c>
      <c r="B13" s="309" t="s">
        <v>183</v>
      </c>
      <c r="C13" s="307"/>
      <c r="D13" s="307"/>
      <c r="E13" s="307"/>
    </row>
    <row r="14" spans="1:5" ht="31.5">
      <c r="A14" s="314" t="s">
        <v>267</v>
      </c>
      <c r="B14" s="310" t="s">
        <v>184</v>
      </c>
      <c r="C14" s="300">
        <f>C17</f>
        <v>0</v>
      </c>
      <c r="D14" s="300">
        <f>D17</f>
        <v>-10.4</v>
      </c>
      <c r="E14" s="300">
        <f>E17</f>
        <v>-20.8</v>
      </c>
    </row>
    <row r="15" spans="1:5">
      <c r="A15" s="302"/>
      <c r="B15" s="305" t="s">
        <v>181</v>
      </c>
      <c r="C15" s="300"/>
      <c r="D15" s="300"/>
      <c r="E15" s="300"/>
    </row>
    <row r="16" spans="1:5">
      <c r="A16" s="304">
        <v>1</v>
      </c>
      <c r="B16" s="305" t="s">
        <v>182</v>
      </c>
      <c r="C16" s="300"/>
      <c r="D16" s="300"/>
      <c r="E16" s="300"/>
    </row>
    <row r="17" spans="1:5" ht="31.5">
      <c r="A17" s="304">
        <v>2</v>
      </c>
      <c r="B17" s="309" t="s">
        <v>183</v>
      </c>
      <c r="C17" s="307"/>
      <c r="D17" s="301">
        <v>-10.4</v>
      </c>
      <c r="E17" s="311">
        <v>-20.8</v>
      </c>
    </row>
    <row r="18" spans="1:5">
      <c r="A18" s="304"/>
      <c r="B18" s="312" t="s">
        <v>31</v>
      </c>
      <c r="C18" s="307"/>
      <c r="D18" s="307">
        <f>D12+D17</f>
        <v>0</v>
      </c>
      <c r="E18" s="307">
        <f>E12+E17</f>
        <v>0</v>
      </c>
    </row>
    <row r="23" spans="1:5">
      <c r="D23" s="18"/>
    </row>
    <row r="24" spans="1:5">
      <c r="D24" s="18"/>
    </row>
    <row r="25" spans="1:5">
      <c r="D25" s="18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17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Прил 9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2019-12-02T11:58:02Z</dcterms:modified>
</cp:coreProperties>
</file>