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3'!$A$1:$C$34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'!$A$7:$K$118</definedName>
    <definedName name="_xlnm._FilterDatabase" localSheetId="4" hidden="1">'Прил 5'!$A$7:$L$119</definedName>
    <definedName name="_xlnm._FilterDatabase" localSheetId="5" hidden="1">'Прил 6'!$A$8:$L$151</definedName>
    <definedName name="Excel_BuiltIn_Print_Area_1">'Прил 3'!$A$1:$C$34</definedName>
    <definedName name="Excel_BuiltIn_Print_Area_1_1">'Прил 3'!$A$1:$C$34</definedName>
    <definedName name="Excel_BuiltIn_Print_Area_2" localSheetId="3">#REF!</definedName>
    <definedName name="Excel_BuiltIn_Print_Area_2">#REF!</definedName>
    <definedName name="Excel_BuiltIn_Print_Area_3">'Прил 1'!$A$1:$C$32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'!$A$1:$I$52</definedName>
    <definedName name="Excel_BuiltIn_Print_Area_5">#REF!</definedName>
    <definedName name="Excel_BuiltIn_Print_Area_5_1" localSheetId="3">'Прил 4 '!$A$1:$I$52</definedName>
    <definedName name="Excel_BuiltIn_Print_Area_5_1">#REF!</definedName>
    <definedName name="Excel_BuiltIn_Print_Area_6">'Прил 5'!$A$1:$G$59</definedName>
    <definedName name="Excel_BuiltIn_Print_Area_6_1">'Прил 5'!$A$1:$G$59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1'!$A$1:$C$37</definedName>
    <definedName name="_xlnm.Print_Area" localSheetId="1">'Прил 2'!$A$1:$C$11</definedName>
    <definedName name="_xlnm.Print_Area" localSheetId="2">'Прил 3'!$A$1:$E$38</definedName>
    <definedName name="_xlnm.Print_Area" localSheetId="3">'Прил 4 '!$A$1:$K$118</definedName>
    <definedName name="_xlnm.Print_Area" localSheetId="4">'Прил 5'!$A$1:$L$119</definedName>
    <definedName name="_xlnm.Print_Area" localSheetId="5">'Прил 6'!$A$1:$L$151</definedName>
    <definedName name="_xlnm.Print_Area" localSheetId="6">'Прил 7'!$A$1:$E$29</definedName>
    <definedName name="_xlnm.Print_Area" localSheetId="7">'Прил 8'!$A$1:$E$20</definedName>
  </definedNames>
  <calcPr calcId="125725" iterate="1"/>
  <fileRecoveryPr autoRecover="0"/>
</workbook>
</file>

<file path=xl/calcChain.xml><?xml version="1.0" encoding="utf-8"?>
<calcChain xmlns="http://schemas.openxmlformats.org/spreadsheetml/2006/main">
  <c r="J81" i="9"/>
  <c r="K81"/>
  <c r="L81"/>
  <c r="K144"/>
  <c r="K143" s="1"/>
  <c r="K142" s="1"/>
  <c r="K141" s="1"/>
  <c r="K140" s="1"/>
  <c r="K145"/>
  <c r="L145"/>
  <c r="L144" s="1"/>
  <c r="L143" s="1"/>
  <c r="L142" s="1"/>
  <c r="L141" s="1"/>
  <c r="L140" s="1"/>
  <c r="J140"/>
  <c r="J141"/>
  <c r="J142"/>
  <c r="J143"/>
  <c r="J144"/>
  <c r="J145"/>
  <c r="K93"/>
  <c r="K92" s="1"/>
  <c r="K91" s="1"/>
  <c r="K90" s="1"/>
  <c r="K89" s="1"/>
  <c r="L93"/>
  <c r="L92" s="1"/>
  <c r="L91" s="1"/>
  <c r="L90" s="1"/>
  <c r="L89" s="1"/>
  <c r="J93"/>
  <c r="J92" s="1"/>
  <c r="J91" s="1"/>
  <c r="J90" s="1"/>
  <c r="J89" s="1"/>
  <c r="D9" i="1"/>
  <c r="E9"/>
  <c r="C9"/>
  <c r="E37"/>
  <c r="D37"/>
  <c r="D36" s="1"/>
  <c r="C37"/>
  <c r="C36" s="1"/>
  <c r="E36"/>
  <c r="J8" i="18" l="1"/>
  <c r="K8"/>
  <c r="J73"/>
  <c r="J72" s="1"/>
  <c r="J74"/>
  <c r="K74"/>
  <c r="K73" s="1"/>
  <c r="K72" s="1"/>
  <c r="K76"/>
  <c r="K75" s="1"/>
  <c r="J77"/>
  <c r="J76" s="1"/>
  <c r="J75" s="1"/>
  <c r="K77"/>
  <c r="I68"/>
  <c r="I69"/>
  <c r="I70"/>
  <c r="I71"/>
  <c r="I72"/>
  <c r="I73"/>
  <c r="I75"/>
  <c r="I76"/>
  <c r="I74"/>
  <c r="I77"/>
  <c r="L76" i="6"/>
  <c r="K77"/>
  <c r="K76" s="1"/>
  <c r="L77"/>
  <c r="K73"/>
  <c r="L73"/>
  <c r="L72" s="1"/>
  <c r="L71" s="1"/>
  <c r="L70" s="1"/>
  <c r="L69" s="1"/>
  <c r="K74"/>
  <c r="L74"/>
  <c r="J69"/>
  <c r="J70"/>
  <c r="J71"/>
  <c r="J73"/>
  <c r="J74"/>
  <c r="J72"/>
  <c r="J76"/>
  <c r="J77"/>
  <c r="C33" i="1"/>
  <c r="J103" i="6"/>
  <c r="J102" s="1"/>
  <c r="J101" s="1"/>
  <c r="J151" i="9" s="1"/>
  <c r="J150" s="1"/>
  <c r="J149" s="1"/>
  <c r="J148" s="1"/>
  <c r="J147" s="1"/>
  <c r="J146" s="1"/>
  <c r="C29" i="1"/>
  <c r="K101" i="6"/>
  <c r="K151" i="9" s="1"/>
  <c r="K150" s="1"/>
  <c r="K149" s="1"/>
  <c r="K148" s="1"/>
  <c r="K147" s="1"/>
  <c r="K146" s="1"/>
  <c r="K102" i="6"/>
  <c r="L102"/>
  <c r="L101" s="1"/>
  <c r="L151" i="9" s="1"/>
  <c r="L150" s="1"/>
  <c r="L149" s="1"/>
  <c r="L148" s="1"/>
  <c r="L147" s="1"/>
  <c r="L146" s="1"/>
  <c r="J102" i="18"/>
  <c r="J101" s="1"/>
  <c r="J100" s="1"/>
  <c r="K102"/>
  <c r="K101" s="1"/>
  <c r="K100" s="1"/>
  <c r="I102"/>
  <c r="I101" s="1"/>
  <c r="I100" s="1"/>
  <c r="J71" l="1"/>
  <c r="J70" s="1"/>
  <c r="J69" s="1"/>
  <c r="J68" s="1"/>
  <c r="K71"/>
  <c r="K70" s="1"/>
  <c r="K69" s="1"/>
  <c r="K68" s="1"/>
  <c r="K72" i="6"/>
  <c r="K71" s="1"/>
  <c r="K70" s="1"/>
  <c r="K69" s="1"/>
  <c r="J118" i="18"/>
  <c r="J117" s="1"/>
  <c r="K118"/>
  <c r="K117" s="1"/>
  <c r="I118"/>
  <c r="I117" s="1"/>
  <c r="L118" i="6"/>
  <c r="K118"/>
  <c r="J34"/>
  <c r="K36" i="9"/>
  <c r="K35" s="1"/>
  <c r="K34" s="1"/>
  <c r="K33" s="1"/>
  <c r="K32" s="1"/>
  <c r="K31" s="1"/>
  <c r="K30" s="1"/>
  <c r="L36"/>
  <c r="L35" s="1"/>
  <c r="L34" s="1"/>
  <c r="L33" s="1"/>
  <c r="L32" s="1"/>
  <c r="L31" s="1"/>
  <c r="L30" s="1"/>
  <c r="J36"/>
  <c r="J35" s="1"/>
  <c r="J34" s="1"/>
  <c r="J33" s="1"/>
  <c r="J32" s="1"/>
  <c r="J31" s="1"/>
  <c r="J30" s="1"/>
  <c r="K29"/>
  <c r="K28" s="1"/>
  <c r="K27" s="1"/>
  <c r="K26" s="1"/>
  <c r="K25" s="1"/>
  <c r="K24" s="1"/>
  <c r="K23" s="1"/>
  <c r="L29"/>
  <c r="L28" s="1"/>
  <c r="L27" s="1"/>
  <c r="L26" s="1"/>
  <c r="L25" s="1"/>
  <c r="L24" s="1"/>
  <c r="L23" s="1"/>
  <c r="J29"/>
  <c r="J28" s="1"/>
  <c r="J27" s="1"/>
  <c r="J26" s="1"/>
  <c r="J25" s="1"/>
  <c r="J24" s="1"/>
  <c r="J23" s="1"/>
  <c r="K22"/>
  <c r="K21" s="1"/>
  <c r="K20" s="1"/>
  <c r="K19" s="1"/>
  <c r="K18" s="1"/>
  <c r="K17" s="1"/>
  <c r="K16" s="1"/>
  <c r="L22"/>
  <c r="L21" s="1"/>
  <c r="L20" s="1"/>
  <c r="L19" s="1"/>
  <c r="L18" s="1"/>
  <c r="L17" s="1"/>
  <c r="L16" s="1"/>
  <c r="J22"/>
  <c r="J21" s="1"/>
  <c r="J20" s="1"/>
  <c r="J19" s="1"/>
  <c r="J18" s="1"/>
  <c r="J17" s="1"/>
  <c r="J16" s="1"/>
  <c r="K15"/>
  <c r="K14" s="1"/>
  <c r="K13" s="1"/>
  <c r="K12" s="1"/>
  <c r="K11" s="1"/>
  <c r="K10" s="1"/>
  <c r="K9" s="1"/>
  <c r="L15"/>
  <c r="L14" s="1"/>
  <c r="L13" s="1"/>
  <c r="L12" s="1"/>
  <c r="L11" s="1"/>
  <c r="L10" s="1"/>
  <c r="L9" s="1"/>
  <c r="J15"/>
  <c r="J14" s="1"/>
  <c r="J13" s="1"/>
  <c r="J12" s="1"/>
  <c r="J11" s="1"/>
  <c r="J10" s="1"/>
  <c r="J9" s="1"/>
  <c r="J50" i="18"/>
  <c r="J49" s="1"/>
  <c r="J48" s="1"/>
  <c r="J47" s="1"/>
  <c r="K50"/>
  <c r="K49" s="1"/>
  <c r="K48" s="1"/>
  <c r="K47" s="1"/>
  <c r="J54"/>
  <c r="J53" s="1"/>
  <c r="J52" s="1"/>
  <c r="J51" s="1"/>
  <c r="K54"/>
  <c r="K53" s="1"/>
  <c r="K52" s="1"/>
  <c r="K51" s="1"/>
  <c r="J58"/>
  <c r="J57" s="1"/>
  <c r="J56" s="1"/>
  <c r="J55" s="1"/>
  <c r="K58"/>
  <c r="K57" s="1"/>
  <c r="K56" s="1"/>
  <c r="K55" s="1"/>
  <c r="I50"/>
  <c r="I49" s="1"/>
  <c r="I48" s="1"/>
  <c r="I47" s="1"/>
  <c r="I54"/>
  <c r="I53" s="1"/>
  <c r="I52" s="1"/>
  <c r="I51" s="1"/>
  <c r="I58"/>
  <c r="I57" s="1"/>
  <c r="I56" s="1"/>
  <c r="I55" s="1"/>
  <c r="L58" i="6"/>
  <c r="L57" s="1"/>
  <c r="L56" s="1"/>
  <c r="K58"/>
  <c r="K57" s="1"/>
  <c r="K56" s="1"/>
  <c r="J58"/>
  <c r="J57" s="1"/>
  <c r="J56" s="1"/>
  <c r="K54"/>
  <c r="K53" s="1"/>
  <c r="K52" s="1"/>
  <c r="L54"/>
  <c r="L53" s="1"/>
  <c r="L52" s="1"/>
  <c r="J54"/>
  <c r="J53" s="1"/>
  <c r="J52" s="1"/>
  <c r="K50"/>
  <c r="K49" s="1"/>
  <c r="K48" s="1"/>
  <c r="L50"/>
  <c r="L49" s="1"/>
  <c r="L48" s="1"/>
  <c r="J50"/>
  <c r="J49" s="1"/>
  <c r="J48" s="1"/>
  <c r="I24" i="18"/>
  <c r="I23" s="1"/>
  <c r="I22" s="1"/>
  <c r="I27"/>
  <c r="I26" s="1"/>
  <c r="I29"/>
  <c r="I28" s="1"/>
  <c r="I32"/>
  <c r="I31" s="1"/>
  <c r="I34"/>
  <c r="I33" s="1"/>
  <c r="I39"/>
  <c r="I38" s="1"/>
  <c r="I37" s="1"/>
  <c r="I36" s="1"/>
  <c r="I35" s="1"/>
  <c r="I45"/>
  <c r="I44" s="1"/>
  <c r="I43" s="1"/>
  <c r="I42" s="1"/>
  <c r="I41" s="1"/>
  <c r="I40" s="1"/>
  <c r="J32"/>
  <c r="J31" s="1"/>
  <c r="K32"/>
  <c r="K31" s="1"/>
  <c r="J34"/>
  <c r="J33" s="1"/>
  <c r="K34"/>
  <c r="K33" s="1"/>
  <c r="L47" i="6" l="1"/>
  <c r="K47"/>
  <c r="I46" i="18"/>
  <c r="J46"/>
  <c r="K46"/>
  <c r="J47" i="6"/>
  <c r="I30" i="18"/>
  <c r="J30"/>
  <c r="K30"/>
  <c r="I25"/>
  <c r="K74" i="9"/>
  <c r="K73" s="1"/>
  <c r="K72" s="1"/>
  <c r="K71" s="1"/>
  <c r="K70" s="1"/>
  <c r="L74"/>
  <c r="L73" s="1"/>
  <c r="L72" s="1"/>
  <c r="L71" s="1"/>
  <c r="L70" s="1"/>
  <c r="J74"/>
  <c r="J73" s="1"/>
  <c r="J72" s="1"/>
  <c r="J71" s="1"/>
  <c r="J70" s="1"/>
  <c r="L79"/>
  <c r="L78" s="1"/>
  <c r="L77" s="1"/>
  <c r="L76" s="1"/>
  <c r="L75" s="1"/>
  <c r="K79"/>
  <c r="K78" s="1"/>
  <c r="K77" s="1"/>
  <c r="K76" s="1"/>
  <c r="K75" s="1"/>
  <c r="J79"/>
  <c r="J78" s="1"/>
  <c r="J77" s="1"/>
  <c r="J76" s="1"/>
  <c r="J75" s="1"/>
  <c r="K50"/>
  <c r="K49" s="1"/>
  <c r="K48" s="1"/>
  <c r="K47" s="1"/>
  <c r="K46" s="1"/>
  <c r="K45" s="1"/>
  <c r="L50"/>
  <c r="L49" s="1"/>
  <c r="L48" s="1"/>
  <c r="L47" s="1"/>
  <c r="L46" s="1"/>
  <c r="L45" s="1"/>
  <c r="J50"/>
  <c r="J49" s="1"/>
  <c r="J48" s="1"/>
  <c r="J47" s="1"/>
  <c r="J46" s="1"/>
  <c r="J45" s="1"/>
  <c r="J18" i="18"/>
  <c r="J17" s="1"/>
  <c r="J16" s="1"/>
  <c r="K18"/>
  <c r="K17" s="1"/>
  <c r="K16" s="1"/>
  <c r="I18"/>
  <c r="I17" s="1"/>
  <c r="I16" s="1"/>
  <c r="K18" i="6"/>
  <c r="K17" s="1"/>
  <c r="L18"/>
  <c r="L17" s="1"/>
  <c r="J18"/>
  <c r="J17" s="1"/>
  <c r="K32"/>
  <c r="L32"/>
  <c r="J32"/>
  <c r="K34"/>
  <c r="L34"/>
  <c r="I21" i="18" l="1"/>
  <c r="L31" i="6"/>
  <c r="K31"/>
  <c r="J31"/>
  <c r="J69" i="9"/>
  <c r="K69"/>
  <c r="L69"/>
  <c r="D28" i="1" l="1"/>
  <c r="E28"/>
  <c r="C28"/>
  <c r="J29" i="18" l="1"/>
  <c r="E26" i="1"/>
  <c r="D26"/>
  <c r="C26"/>
  <c r="L96" i="6"/>
  <c r="L95" s="1"/>
  <c r="K96"/>
  <c r="K95" s="1"/>
  <c r="J96"/>
  <c r="J95" s="1"/>
  <c r="J109" i="18"/>
  <c r="J108" s="1"/>
  <c r="J107" s="1"/>
  <c r="J106" s="1"/>
  <c r="J105" s="1"/>
  <c r="J104" s="1"/>
  <c r="J103" s="1"/>
  <c r="K109"/>
  <c r="I109"/>
  <c r="I108" s="1"/>
  <c r="I107" s="1"/>
  <c r="I106" s="1"/>
  <c r="I105" s="1"/>
  <c r="I104" s="1"/>
  <c r="J99"/>
  <c r="J98" s="1"/>
  <c r="J97" s="1"/>
  <c r="K99"/>
  <c r="K98" s="1"/>
  <c r="K97" s="1"/>
  <c r="I99"/>
  <c r="I98" s="1"/>
  <c r="I97" s="1"/>
  <c r="J96"/>
  <c r="J95" s="1"/>
  <c r="J94" s="1"/>
  <c r="K96"/>
  <c r="K95" s="1"/>
  <c r="K94" s="1"/>
  <c r="I96"/>
  <c r="I95" s="1"/>
  <c r="I94" s="1"/>
  <c r="J90"/>
  <c r="J89" s="1"/>
  <c r="J88" s="1"/>
  <c r="J87" s="1"/>
  <c r="J86" s="1"/>
  <c r="J85" s="1"/>
  <c r="K90"/>
  <c r="K89" s="1"/>
  <c r="K88" s="1"/>
  <c r="K87" s="1"/>
  <c r="K86" s="1"/>
  <c r="K85" s="1"/>
  <c r="I90"/>
  <c r="I89" s="1"/>
  <c r="I88" s="1"/>
  <c r="I87" s="1"/>
  <c r="J83"/>
  <c r="J82" s="1"/>
  <c r="J81" s="1"/>
  <c r="J80" s="1"/>
  <c r="J79" s="1"/>
  <c r="J78" s="1"/>
  <c r="K83"/>
  <c r="K82" s="1"/>
  <c r="K81" s="1"/>
  <c r="K80" s="1"/>
  <c r="K79" s="1"/>
  <c r="K78" s="1"/>
  <c r="I83"/>
  <c r="I82" s="1"/>
  <c r="I81" s="1"/>
  <c r="I80" s="1"/>
  <c r="J67"/>
  <c r="J66" s="1"/>
  <c r="K67"/>
  <c r="K66" s="1"/>
  <c r="I67"/>
  <c r="I66" s="1"/>
  <c r="J65"/>
  <c r="K65"/>
  <c r="I65"/>
  <c r="J65" i="6"/>
  <c r="J39" i="18"/>
  <c r="J38" s="1"/>
  <c r="J37" s="1"/>
  <c r="J36" s="1"/>
  <c r="J35" s="1"/>
  <c r="K39"/>
  <c r="K29"/>
  <c r="J27"/>
  <c r="J26" s="1"/>
  <c r="K27"/>
  <c r="K26" s="1"/>
  <c r="J24"/>
  <c r="K24"/>
  <c r="J15"/>
  <c r="K15"/>
  <c r="I15"/>
  <c r="K44" i="9"/>
  <c r="L44"/>
  <c r="K104"/>
  <c r="L104"/>
  <c r="J104"/>
  <c r="K98"/>
  <c r="L98"/>
  <c r="J98"/>
  <c r="J44"/>
  <c r="K116" i="18"/>
  <c r="K115" s="1"/>
  <c r="K114" s="1"/>
  <c r="K113" s="1"/>
  <c r="K112" s="1"/>
  <c r="K111" s="1"/>
  <c r="K110" s="1"/>
  <c r="J116"/>
  <c r="J115" s="1"/>
  <c r="J114" s="1"/>
  <c r="J113" s="1"/>
  <c r="J112" s="1"/>
  <c r="J111" s="1"/>
  <c r="J110" s="1"/>
  <c r="I116"/>
  <c r="I115" s="1"/>
  <c r="I114" s="1"/>
  <c r="I113" s="1"/>
  <c r="I112" s="1"/>
  <c r="I111" s="1"/>
  <c r="I110" s="1"/>
  <c r="K45"/>
  <c r="K44" s="1"/>
  <c r="K43" s="1"/>
  <c r="K42" s="1"/>
  <c r="K41" s="1"/>
  <c r="K40" s="1"/>
  <c r="J45"/>
  <c r="J44" s="1"/>
  <c r="J43" s="1"/>
  <c r="J42" s="1"/>
  <c r="J41" s="1"/>
  <c r="J40" s="1"/>
  <c r="J27" i="6"/>
  <c r="C30" i="1"/>
  <c r="D30"/>
  <c r="E30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K27" i="6"/>
  <c r="K63" i="9" s="1"/>
  <c r="L27" i="6"/>
  <c r="L63" i="9" s="1"/>
  <c r="L24" i="6"/>
  <c r="K24"/>
  <c r="J24"/>
  <c r="L15"/>
  <c r="L14" s="1"/>
  <c r="L13" s="1"/>
  <c r="K15"/>
  <c r="K14" s="1"/>
  <c r="K13" s="1"/>
  <c r="J15"/>
  <c r="J14" s="1"/>
  <c r="J13" s="1"/>
  <c r="K29"/>
  <c r="K68" i="9" s="1"/>
  <c r="K67" s="1"/>
  <c r="K66" s="1"/>
  <c r="K65" s="1"/>
  <c r="K64" s="1"/>
  <c r="L39" i="6"/>
  <c r="L38" s="1"/>
  <c r="K39"/>
  <c r="K38" s="1"/>
  <c r="J39"/>
  <c r="J38" s="1"/>
  <c r="J29"/>
  <c r="J68" i="9" s="1"/>
  <c r="J67" s="1"/>
  <c r="J66" s="1"/>
  <c r="L45" i="6"/>
  <c r="L44" s="1"/>
  <c r="K45"/>
  <c r="K44" s="1"/>
  <c r="J45"/>
  <c r="J44" s="1"/>
  <c r="L67"/>
  <c r="K67"/>
  <c r="J67"/>
  <c r="L65"/>
  <c r="K65"/>
  <c r="K83"/>
  <c r="K82" s="1"/>
  <c r="L83"/>
  <c r="L82" s="1"/>
  <c r="J83"/>
  <c r="J82" s="1"/>
  <c r="K90"/>
  <c r="K89" s="1"/>
  <c r="K88" s="1"/>
  <c r="K87" s="1"/>
  <c r="K86" s="1"/>
  <c r="L90"/>
  <c r="L89" s="1"/>
  <c r="L88" s="1"/>
  <c r="L87" s="1"/>
  <c r="L86" s="1"/>
  <c r="J90"/>
  <c r="J89" s="1"/>
  <c r="J88" s="1"/>
  <c r="J87" s="1"/>
  <c r="J86" s="1"/>
  <c r="K99"/>
  <c r="K98" s="1"/>
  <c r="L99"/>
  <c r="L98" s="1"/>
  <c r="J99"/>
  <c r="J98" s="1"/>
  <c r="K109"/>
  <c r="K108" s="1"/>
  <c r="L109"/>
  <c r="L108" s="1"/>
  <c r="J109"/>
  <c r="J108" s="1"/>
  <c r="J107" s="1"/>
  <c r="J106" s="1"/>
  <c r="J105" s="1"/>
  <c r="J104" s="1"/>
  <c r="K116"/>
  <c r="K115" s="1"/>
  <c r="L116"/>
  <c r="L115" s="1"/>
  <c r="J116"/>
  <c r="J115" s="1"/>
  <c r="D12" i="1"/>
  <c r="D11" s="1"/>
  <c r="E12"/>
  <c r="E11" s="1"/>
  <c r="D14"/>
  <c r="E14"/>
  <c r="D16"/>
  <c r="E16"/>
  <c r="D18"/>
  <c r="E18"/>
  <c r="D21"/>
  <c r="E21"/>
  <c r="D23"/>
  <c r="E23"/>
  <c r="C23"/>
  <c r="C21"/>
  <c r="C18"/>
  <c r="C16"/>
  <c r="C14"/>
  <c r="C12"/>
  <c r="C11" s="1"/>
  <c r="J93" i="18" l="1"/>
  <c r="J92" s="1"/>
  <c r="J91" s="1"/>
  <c r="J84" s="1"/>
  <c r="J23" i="6"/>
  <c r="K93" i="18"/>
  <c r="K92" s="1"/>
  <c r="K91" s="1"/>
  <c r="K84" s="1"/>
  <c r="K94" i="6"/>
  <c r="K93" s="1"/>
  <c r="J94"/>
  <c r="J93" s="1"/>
  <c r="J92" s="1"/>
  <c r="L94"/>
  <c r="L93" s="1"/>
  <c r="L92" s="1"/>
  <c r="I93" i="18"/>
  <c r="I92" s="1"/>
  <c r="I91" s="1"/>
  <c r="J63" i="9"/>
  <c r="J26" i="6"/>
  <c r="J22" s="1"/>
  <c r="K108" i="18"/>
  <c r="K107" s="1"/>
  <c r="K106" s="1"/>
  <c r="K105" s="1"/>
  <c r="K104" s="1"/>
  <c r="K103" s="1"/>
  <c r="K38"/>
  <c r="K37" s="1"/>
  <c r="K36" s="1"/>
  <c r="K35" s="1"/>
  <c r="K103" i="9"/>
  <c r="K102" s="1"/>
  <c r="K99" s="1"/>
  <c r="K97"/>
  <c r="K96" s="1"/>
  <c r="K88" s="1"/>
  <c r="K57"/>
  <c r="K56" s="1"/>
  <c r="K55" s="1"/>
  <c r="K110"/>
  <c r="K109" s="1"/>
  <c r="K108" s="1"/>
  <c r="K105" s="1"/>
  <c r="J122"/>
  <c r="J121" s="1"/>
  <c r="J120" s="1"/>
  <c r="L128"/>
  <c r="L127" s="1"/>
  <c r="L126" s="1"/>
  <c r="K133"/>
  <c r="K132" s="1"/>
  <c r="K131" s="1"/>
  <c r="K130" s="1"/>
  <c r="K129" s="1"/>
  <c r="L29" i="6"/>
  <c r="L68" i="9" s="1"/>
  <c r="L67" s="1"/>
  <c r="L66" s="1"/>
  <c r="L65" s="1"/>
  <c r="L64" s="1"/>
  <c r="L57"/>
  <c r="L56" s="1"/>
  <c r="L55" s="1"/>
  <c r="K87"/>
  <c r="L110"/>
  <c r="L109" s="1"/>
  <c r="L108" s="1"/>
  <c r="L105" s="1"/>
  <c r="K116"/>
  <c r="K115" s="1"/>
  <c r="K114" s="1"/>
  <c r="K111" s="1"/>
  <c r="J128"/>
  <c r="J127" s="1"/>
  <c r="J126" s="1"/>
  <c r="L133"/>
  <c r="L132" s="1"/>
  <c r="L131" s="1"/>
  <c r="L130" s="1"/>
  <c r="L129" s="1"/>
  <c r="J57"/>
  <c r="J56" s="1"/>
  <c r="J55" s="1"/>
  <c r="J54" s="1"/>
  <c r="J53" s="1"/>
  <c r="J52" s="1"/>
  <c r="L87"/>
  <c r="J110"/>
  <c r="J109" s="1"/>
  <c r="J108" s="1"/>
  <c r="J105" s="1"/>
  <c r="L116"/>
  <c r="L115" s="1"/>
  <c r="L114" s="1"/>
  <c r="L111" s="1"/>
  <c r="K122"/>
  <c r="K121" s="1"/>
  <c r="K120" s="1"/>
  <c r="J133"/>
  <c r="J87"/>
  <c r="J116"/>
  <c r="J115" s="1"/>
  <c r="J114" s="1"/>
  <c r="J111" s="1"/>
  <c r="L122"/>
  <c r="L121" s="1"/>
  <c r="L120" s="1"/>
  <c r="K128"/>
  <c r="K127" s="1"/>
  <c r="K126" s="1"/>
  <c r="L43"/>
  <c r="L42" s="1"/>
  <c r="L39" s="1"/>
  <c r="L38" s="1"/>
  <c r="J103"/>
  <c r="J102" s="1"/>
  <c r="J99" s="1"/>
  <c r="J65"/>
  <c r="J64" s="1"/>
  <c r="I86" i="18"/>
  <c r="I85" s="1"/>
  <c r="I103"/>
  <c r="I64"/>
  <c r="I63" s="1"/>
  <c r="I79"/>
  <c r="I78" s="1"/>
  <c r="I14"/>
  <c r="I13" s="1"/>
  <c r="K64"/>
  <c r="K63" s="1"/>
  <c r="K62" s="1"/>
  <c r="K61" s="1"/>
  <c r="K60" s="1"/>
  <c r="K59" s="1"/>
  <c r="K14"/>
  <c r="K13" s="1"/>
  <c r="K28"/>
  <c r="K25" s="1"/>
  <c r="J23"/>
  <c r="J22" s="1"/>
  <c r="J14"/>
  <c r="J13" s="1"/>
  <c r="J28"/>
  <c r="J25" s="1"/>
  <c r="J64"/>
  <c r="J63" s="1"/>
  <c r="J62" s="1"/>
  <c r="J61" s="1"/>
  <c r="J60" s="1"/>
  <c r="J59" s="1"/>
  <c r="K23"/>
  <c r="K22" s="1"/>
  <c r="L64" i="6"/>
  <c r="L63" s="1"/>
  <c r="L62" s="1"/>
  <c r="K23"/>
  <c r="C10" i="1"/>
  <c r="K64" i="6"/>
  <c r="K63" s="1"/>
  <c r="K62" s="1"/>
  <c r="D10" i="1"/>
  <c r="E10"/>
  <c r="E11" i="13"/>
  <c r="D11"/>
  <c r="L23" i="6"/>
  <c r="J114"/>
  <c r="J113" s="1"/>
  <c r="J112" s="1"/>
  <c r="J111" s="1"/>
  <c r="J64"/>
  <c r="J63" s="1"/>
  <c r="J62" s="1"/>
  <c r="L81"/>
  <c r="L80" s="1"/>
  <c r="L79" s="1"/>
  <c r="L37"/>
  <c r="L36" s="1"/>
  <c r="L139" i="9"/>
  <c r="L138" s="1"/>
  <c r="L137" s="1"/>
  <c r="J43"/>
  <c r="J42" s="1"/>
  <c r="J12" i="6"/>
  <c r="J11" s="1"/>
  <c r="L114"/>
  <c r="L113" s="1"/>
  <c r="L112" s="1"/>
  <c r="L111" s="1"/>
  <c r="K107"/>
  <c r="K106" s="1"/>
  <c r="K105" s="1"/>
  <c r="K104" s="1"/>
  <c r="J81"/>
  <c r="J80" s="1"/>
  <c r="J79" s="1"/>
  <c r="K81"/>
  <c r="K80" s="1"/>
  <c r="K79" s="1"/>
  <c r="L43"/>
  <c r="L42" s="1"/>
  <c r="L41" s="1"/>
  <c r="L97" i="9"/>
  <c r="L96" s="1"/>
  <c r="L88" s="1"/>
  <c r="J37" i="6"/>
  <c r="J36" s="1"/>
  <c r="J139" i="9"/>
  <c r="J138" s="1"/>
  <c r="J137" s="1"/>
  <c r="K139"/>
  <c r="K138" s="1"/>
  <c r="K137" s="1"/>
  <c r="K37" i="6"/>
  <c r="K36" s="1"/>
  <c r="K43" i="9"/>
  <c r="K42" s="1"/>
  <c r="K12" i="6"/>
  <c r="K11" s="1"/>
  <c r="K26"/>
  <c r="K22" s="1"/>
  <c r="L107"/>
  <c r="L106" s="1"/>
  <c r="L105" s="1"/>
  <c r="L104" s="1"/>
  <c r="K92"/>
  <c r="K85" s="1"/>
  <c r="J97" i="9"/>
  <c r="J96" s="1"/>
  <c r="J88" s="1"/>
  <c r="J43" i="6"/>
  <c r="J42" s="1"/>
  <c r="J41" s="1"/>
  <c r="K43"/>
  <c r="K42" s="1"/>
  <c r="K41" s="1"/>
  <c r="L12"/>
  <c r="L11" s="1"/>
  <c r="K114"/>
  <c r="K113" s="1"/>
  <c r="K112" s="1"/>
  <c r="K111" s="1"/>
  <c r="L26" l="1"/>
  <c r="J21" i="18"/>
  <c r="J20" s="1"/>
  <c r="J19" s="1"/>
  <c r="L80" i="9"/>
  <c r="K21" i="18"/>
  <c r="K20" s="1"/>
  <c r="K19" s="1"/>
  <c r="K80" i="9"/>
  <c r="J132"/>
  <c r="J131" s="1"/>
  <c r="J130" s="1"/>
  <c r="J129" s="1"/>
  <c r="J123" s="1"/>
  <c r="J12" i="18"/>
  <c r="J11" s="1"/>
  <c r="J10" s="1"/>
  <c r="K12"/>
  <c r="K11" s="1"/>
  <c r="K10" s="1"/>
  <c r="I12"/>
  <c r="I11" s="1"/>
  <c r="I10" s="1"/>
  <c r="K113" i="9"/>
  <c r="K112" s="1"/>
  <c r="J86"/>
  <c r="J85" s="1"/>
  <c r="J84" s="1"/>
  <c r="J83" s="1"/>
  <c r="L86"/>
  <c r="L85" s="1"/>
  <c r="L82" s="1"/>
  <c r="L123"/>
  <c r="J107"/>
  <c r="J106" s="1"/>
  <c r="L61" i="6"/>
  <c r="L60" s="1"/>
  <c r="L113" i="9"/>
  <c r="L112" s="1"/>
  <c r="K123"/>
  <c r="K61" i="6"/>
  <c r="K60" s="1"/>
  <c r="K101" i="9"/>
  <c r="K100" s="1"/>
  <c r="K107"/>
  <c r="K106" s="1"/>
  <c r="I20" i="18"/>
  <c r="I19" s="1"/>
  <c r="K117" i="9"/>
  <c r="K119"/>
  <c r="K118" s="1"/>
  <c r="K95"/>
  <c r="K94" s="1"/>
  <c r="L117"/>
  <c r="L119"/>
  <c r="L118" s="1"/>
  <c r="J117"/>
  <c r="J119"/>
  <c r="J118" s="1"/>
  <c r="I84" i="18"/>
  <c r="J101" i="9"/>
  <c r="J100" s="1"/>
  <c r="L107"/>
  <c r="L106" s="1"/>
  <c r="J113"/>
  <c r="J112" s="1"/>
  <c r="L41"/>
  <c r="L40" s="1"/>
  <c r="K39"/>
  <c r="K38" s="1"/>
  <c r="K41"/>
  <c r="K40" s="1"/>
  <c r="K134"/>
  <c r="K136"/>
  <c r="K135" s="1"/>
  <c r="J39"/>
  <c r="J38" s="1"/>
  <c r="J41"/>
  <c r="J40" s="1"/>
  <c r="J134"/>
  <c r="J136"/>
  <c r="J135" s="1"/>
  <c r="L134"/>
  <c r="L136"/>
  <c r="L135" s="1"/>
  <c r="K125"/>
  <c r="K124" s="1"/>
  <c r="L125"/>
  <c r="L124" s="1"/>
  <c r="J125"/>
  <c r="J124" s="1"/>
  <c r="J95"/>
  <c r="J94" s="1"/>
  <c r="L95"/>
  <c r="L94" s="1"/>
  <c r="L52"/>
  <c r="L54"/>
  <c r="L53" s="1"/>
  <c r="K52"/>
  <c r="K54"/>
  <c r="K53" s="1"/>
  <c r="K86"/>
  <c r="K85" s="1"/>
  <c r="I62" i="18"/>
  <c r="I61" s="1"/>
  <c r="I60" s="1"/>
  <c r="I59" s="1"/>
  <c r="L85" i="6"/>
  <c r="C25" i="1"/>
  <c r="D33"/>
  <c r="D25" s="1"/>
  <c r="E33"/>
  <c r="E25" s="1"/>
  <c r="L103" i="9"/>
  <c r="L102" s="1"/>
  <c r="J61" i="6"/>
  <c r="J60" s="1"/>
  <c r="J85"/>
  <c r="K62" i="9"/>
  <c r="K61" s="1"/>
  <c r="K58" s="1"/>
  <c r="K21" i="6"/>
  <c r="K20" s="1"/>
  <c r="K10" s="1"/>
  <c r="J21"/>
  <c r="J20" s="1"/>
  <c r="J10" s="1"/>
  <c r="J9" s="1"/>
  <c r="J62" i="9"/>
  <c r="J61" s="1"/>
  <c r="J58" s="1"/>
  <c r="J51" s="1"/>
  <c r="L62"/>
  <c r="L61" s="1"/>
  <c r="L58" s="1"/>
  <c r="L21" i="6" l="1"/>
  <c r="L20" s="1"/>
  <c r="L10" s="1"/>
  <c r="L9" s="1"/>
  <c r="L8" s="1"/>
  <c r="L22"/>
  <c r="L51" i="9"/>
  <c r="L37" s="1"/>
  <c r="L8" s="1"/>
  <c r="K51"/>
  <c r="K37" s="1"/>
  <c r="K8" s="1"/>
  <c r="I9" i="18"/>
  <c r="J9"/>
  <c r="D21" i="13" s="1"/>
  <c r="K9" i="18"/>
  <c r="E21" i="13" s="1"/>
  <c r="L84" i="9"/>
  <c r="L83" s="1"/>
  <c r="J82"/>
  <c r="E18" i="13"/>
  <c r="E17" s="1"/>
  <c r="E16" s="1"/>
  <c r="D18"/>
  <c r="D17" s="1"/>
  <c r="D16" s="1"/>
  <c r="L99" i="9"/>
  <c r="L101"/>
  <c r="L100" s="1"/>
  <c r="K82"/>
  <c r="K84"/>
  <c r="K83" s="1"/>
  <c r="L60"/>
  <c r="L59" s="1"/>
  <c r="J37"/>
  <c r="J60"/>
  <c r="J59" s="1"/>
  <c r="K60"/>
  <c r="K59" s="1"/>
  <c r="J80"/>
  <c r="J8" i="6"/>
  <c r="K9"/>
  <c r="K8" s="1"/>
  <c r="I8" i="18" l="1"/>
  <c r="C21" i="13" s="1"/>
  <c r="C20" s="1"/>
  <c r="C18"/>
  <c r="C17" s="1"/>
  <c r="C16" s="1"/>
  <c r="J8" i="9"/>
  <c r="D22" i="13"/>
  <c r="D20"/>
  <c r="D19" s="1"/>
  <c r="D15" s="1"/>
  <c r="E22"/>
  <c r="E20"/>
  <c r="E19" s="1"/>
  <c r="E15" s="1"/>
  <c r="C19" l="1"/>
  <c r="C15" s="1"/>
  <c r="C7" s="1"/>
</calcChain>
</file>

<file path=xl/sharedStrings.xml><?xml version="1.0" encoding="utf-8"?>
<sst xmlns="http://schemas.openxmlformats.org/spreadsheetml/2006/main" count="2261" uniqueCount="311">
  <si>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</si>
  <si>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</si>
  <si>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</si>
  <si>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</si>
  <si>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</si>
  <si>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</si>
  <si>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</si>
  <si>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</si>
  <si>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</si>
  <si>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</si>
  <si>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</si>
  <si>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</si>
  <si>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</si>
  <si>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</si>
  <si>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</si>
  <si>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</si>
  <si>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</si>
  <si>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</si>
  <si>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</si>
  <si>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</si>
  <si>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</si>
  <si>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</si>
  <si>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</si>
  <si>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</si>
  <si>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</si>
  <si>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</si>
  <si>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</si>
  <si>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</si>
  <si>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</si>
  <si>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</si>
  <si>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</si>
  <si>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</si>
  <si>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</si>
  <si>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</si>
  <si>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</si>
  <si>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</si>
  <si>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</si>
  <si>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</si>
  <si>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</si>
  <si>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</si>
  <si>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</si>
  <si>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</si>
  <si>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</si>
  <si>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</si>
  <si>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</si>
  <si>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</si>
  <si>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</si>
  <si>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</si>
  <si>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</si>
  <si>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</si>
  <si>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</si>
  <si>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</si>
  <si>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</si>
  <si>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</si>
  <si>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</si>
  <si>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</si>
  <si>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</si>
  <si>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</si>
  <si>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</si>
  <si>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</si>
  <si>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</si>
  <si>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</si>
  <si>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</si>
  <si>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</si>
  <si>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</si>
  <si>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</si>
  <si>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</si>
  <si>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</si>
  <si>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</si>
  <si>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</si>
  <si>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</si>
  <si>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</si>
  <si>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</si>
  <si>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</si>
  <si>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</si>
  <si>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</si>
  <si>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</si>
  <si>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</si>
  <si>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</si>
  <si>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</si>
  <si>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</si>
  <si>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</si>
  <si>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</si>
  <si>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</si>
  <si>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</si>
  <si>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</si>
  <si>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</si>
  <si>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</si>
  <si>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</si>
  <si>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</si>
  <si>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</si>
  <si>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08</t>
  </si>
  <si>
    <t>Мероприятия по обеспечению пожарной безопасности</t>
  </si>
  <si>
    <t>42120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</si>
  <si>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</si>
  <si>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</si>
  <si>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</si>
  <si>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</si>
  <si>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</si>
  <si>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</si>
  <si>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</si>
  <si>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</si>
  <si>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</si>
  <si>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</si>
  <si>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</si>
  <si>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</si>
  <si>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</si>
  <si>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</si>
  <si>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</si>
  <si>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</si>
  <si>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</si>
  <si>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</si>
  <si>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</si>
  <si>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</si>
  <si>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</si>
  <si>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</si>
  <si>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</si>
  <si>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</si>
  <si>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</si>
  <si>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</si>
  <si>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24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</si>
  <si>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</si>
  <si>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</si>
  <si>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</si>
  <si>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</si>
  <si>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</si>
  <si>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</si>
  <si>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</si>
  <si>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</si>
  <si>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</si>
  <si>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</si>
  <si>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</si>
  <si>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</si>
  <si>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</si>
  <si>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</si>
  <si>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</si>
  <si>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</si>
  <si>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</si>
  <si>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</si>
  <si>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</si>
  <si>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</si>
  <si>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</si>
  <si>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</si>
  <si>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</si>
  <si>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</si>
  <si>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</si>
  <si>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</si>
  <si>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</si>
  <si>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</si>
  <si>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</si>
  <si>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</si>
  <si>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</si>
  <si>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</si>
  <si>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</si>
  <si>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</si>
  <si>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</si>
  <si>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</si>
  <si>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</si>
  <si>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</si>
  <si>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</si>
  <si>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</si>
  <si>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</si>
  <si>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</si>
  <si>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</si>
  <si>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</si>
  <si>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</si>
  <si>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</si>
  <si>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</si>
  <si>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</si>
  <si>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</si>
  <si>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</si>
  <si>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</si>
  <si>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</si>
  <si>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</si>
  <si>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</si>
  <si>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</si>
  <si>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</si>
  <si>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</si>
  <si>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</si>
  <si>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</si>
  <si>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</si>
  <si>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</si>
  <si>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</si>
  <si>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</si>
  <si>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</si>
  <si>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</si>
  <si>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</si>
  <si>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Изменения остатков средств на счетах по учету средств бюджета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</si>
  <si>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</si>
  <si>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</si>
  <si>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остатков денежных средств местных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</si>
  <si>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</si>
  <si>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</si>
  <si>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</si>
  <si>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</si>
  <si>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</si>
  <si>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</si>
  <si>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</si>
  <si>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</si>
  <si>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</si>
  <si>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</si>
  <si>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</si>
  <si>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</si>
  <si>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</si>
  <si>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</si>
  <si>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</si>
  <si>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</si>
  <si>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</si>
  <si>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</si>
  <si>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</si>
  <si>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</si>
  <si>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</si>
  <si>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</si>
  <si>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</si>
  <si>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</si>
  <si>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</si>
  <si>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</si>
  <si>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</si>
  <si>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</si>
  <si>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</si>
  <si>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</si>
  <si>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</si>
  <si>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</si>
  <si>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</si>
  <si>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</si>
  <si>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</si>
  <si>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</si>
  <si>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</si>
  <si>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</si>
  <si>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</si>
  <si>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2020 год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</si>
  <si>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</si>
  <si>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</si>
  <si>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</si>
  <si>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</si>
  <si>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</si>
  <si>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</si>
  <si>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</si>
  <si>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</si>
  <si>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</si>
  <si>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</si>
  <si>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</si>
  <si>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</si>
  <si>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</si>
  <si>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</si>
  <si>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</si>
  <si>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</si>
  <si>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</si>
  <si>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</si>
  <si>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</si>
  <si>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</si>
  <si>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</si>
  <si>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</si>
  <si>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</si>
  <si>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</si>
  <si>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</si>
  <si>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</t>
  </si>
  <si>
    <t>Осуществление полномочий по организации в границах поселений электро-, тепло-, газо- и водоснабжения населения, водоотведения в пределах полномочий, установленных законодательством Российской Федерации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</si>
  <si>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</si>
  <si>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</si>
  <si>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</si>
  <si>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</si>
  <si>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>ПЕРЕЧЕНЬ 
АДМИНИСТРАТОРОВ ДОХОДОВ БЮДЖЕТА ПУШКИНСКОГО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</si>
  <si>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ПУШКИНСКОГО СЕЛЬСКОГО ПОСЕЛЕНИЯ КАДОШКИНСКОГО МУНИЦИПАЛЬНОГО РАЙОНА РЕСПУБЛИКИ МОРДОВИЯ</t>
  </si>
  <si>
    <t>Администрация Пушкинского сельского поселения Кадошкинского муниципального района</t>
  </si>
  <si>
    <t xml:space="preserve"> ДОХОДЫ 
БЮДЖЕТА ПУШКИНСКОГО СЕЛЬСКОГО ПОСЕЛЕНИЯ КАДОШКИНСКОГО МУНИЦИПАЛЬНОГО РАЙОНА РЕСПУБЛИКИ МОРДОВИЯ </t>
  </si>
  <si>
    <t>91911105035100000120</t>
  </si>
  <si>
    <t>91911406025100000430</t>
  </si>
  <si>
    <t>91920215001100000150</t>
  </si>
  <si>
    <t>91920240014100000150</t>
  </si>
  <si>
    <t xml:space="preserve"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
(ГОСУДАРСТВЕННЫМ ПРОГРАММАМ И НЕПРОГРАММНЫМ НАПРАВЛЕНИЯМ
ДЕЯТЕЛЬНОСТИ), ГРУППАМ (ГРУППАМ И ПОДГРУППАМ) ВИДОВ РАСХОДОВ
КЛАССИФИКАЦИИ РАСХОДОВ БЮДЖЕТОВ НА 2020 ГОД И НА ПЛАНОВЫЙ ПЕРИОД 2021 И 2022 ГОДОВ 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</si>
  <si>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</si>
  <si>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</si>
  <si>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</si>
  <si>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2020 ГОД И НА ПЛАНОВЫЙ ПЕРИОД 2021 И 2022 ГОДОВ 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</si>
  <si>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2020 ГОД 
И НА ПЛАНОВЫЙ ПЕРИОД 2021 И 2022 ГОДОВ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</si>
  <si>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2020 ГОД И НА ПЛАНОВЫЙ ПЕРИОД 2021 И 2022 ГОДОВ</t>
  </si>
  <si>
    <t>Итого источников внутреннего финансирования дефицита бюджета Пушкинского сельского поселения Кадошкинского муниципального района Республики Мордовия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</si>
  <si>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2020 ГОД И НА ПЛАНОВЫЙ ПЕРИОД 2021 И 2022 ГОДОВ</t>
  </si>
  <si>
    <t>91920230024100000150</t>
  </si>
  <si>
    <t>91920235118100000150</t>
  </si>
  <si>
    <t>00020220000000000150</t>
  </si>
  <si>
    <t>Субсидии бюджетам бюджетной системы Российской Федерации (межбюджетные субсидии)</t>
  </si>
  <si>
    <t>91920229999100000150</t>
  </si>
  <si>
    <t>919</t>
  </si>
  <si>
    <t>Расходы на обеспечение функций органов местного самоуправления</t>
  </si>
  <si>
    <t>Программа "Развитие муниципальной службы в Паевском сельском поселении на 2020-2022 годы"</t>
  </si>
  <si>
    <t>Программа "Пожарная безопасность на территории Пушкинского сельского поселения Кадошкинского муниципального района Республики Мордовия на 2020-2022г.г."</t>
  </si>
  <si>
    <t>Программа "Гармонизация межнациональных и межконфессиальных отношений в Пушкинском сельском поселении Кадошкинского муниципального района на 2016-2020 годы"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</si>
  <si>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</si>
  <si>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Программа "Развитие муниципальной службы в Пушкинском сельском поселении на 2020-2022 годы"</t>
  </si>
  <si>
    <t>Условно утвержденные расходы</t>
  </si>
  <si>
    <t>99</t>
  </si>
  <si>
    <t>41990</t>
  </si>
  <si>
    <t>Благоустройство территории муниципального образования</t>
  </si>
  <si>
    <t>S6270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</si>
  <si>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</si>
  <si>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</si>
  <si>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         Приложение 7</t>
  </si>
  <si>
    <t>Приложение 8</t>
  </si>
  <si>
    <t xml:space="preserve">Прочие межбюджетные трансферты, передаваемые бюджетам сельских поселений </t>
  </si>
  <si>
    <t>91920249999100000150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</si>
  <si>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</si>
  <si>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гражданская оборона</t>
  </si>
  <si>
    <t>Резервный фонд Правительства Республики Мордовия</t>
  </si>
  <si>
    <t>80190</t>
  </si>
  <si>
    <t>00020700000000000000</t>
  </si>
  <si>
    <t>ПРОЧИЕ БЕЗВОЗМЕЗДНЫЕ ПОСТУПЛЕНИЯ</t>
  </si>
  <si>
    <t>00020705000100000150</t>
  </si>
  <si>
    <t>Прочие поступления в бюджеты сельских поселений</t>
  </si>
  <si>
    <t>91920705030100000150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</si>
</sst>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</cellStyleXfs>
  <cellXfs count="367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12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6" xfId="0" applyFont="1" applyBorder="1" applyAlignment="1">
      <alignment horizontal="justify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6" xfId="0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19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9" fillId="0" borderId="0" xfId="0" applyFont="1" applyFill="1" applyBorder="1"/>
    <xf numFmtId="0" fontId="19" fillId="0" borderId="0" xfId="0" applyFont="1" applyFill="1"/>
    <xf numFmtId="49" fontId="3" fillId="0" borderId="15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31" xfId="1" applyNumberFormat="1" applyFont="1" applyFill="1" applyBorder="1" applyAlignment="1">
      <alignment horizontal="center"/>
    </xf>
    <xf numFmtId="49" fontId="3" fillId="0" borderId="32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32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2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2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0" fontId="3" fillId="3" borderId="8" xfId="0" applyFont="1" applyFill="1" applyBorder="1" applyAlignment="1">
      <alignment wrapText="1"/>
    </xf>
    <xf numFmtId="164" fontId="2" fillId="0" borderId="0" xfId="0" applyNumberFormat="1" applyFont="1" applyBorder="1"/>
    <xf numFmtId="2" fontId="3" fillId="0" borderId="1" xfId="0" applyNumberFormat="1" applyFont="1" applyBorder="1"/>
    <xf numFmtId="2" fontId="3" fillId="0" borderId="7" xfId="0" applyNumberFormat="1" applyFont="1" applyBorder="1"/>
    <xf numFmtId="2" fontId="4" fillId="0" borderId="7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0" borderId="1" xfId="2" applyFont="1" applyFill="1" applyBorder="1" applyAlignment="1">
      <alignment vertical="top" wrapText="1"/>
    </xf>
    <xf numFmtId="0" fontId="10" fillId="5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1" fontId="3" fillId="3" borderId="1" xfId="1" applyNumberFormat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30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6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8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2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5" borderId="9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wrapText="1"/>
    </xf>
    <xf numFmtId="49" fontId="3" fillId="3" borderId="3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4" fillId="3" borderId="0" xfId="0" applyFont="1" applyFill="1" applyAlignment="1">
      <alignment horizontal="right"/>
    </xf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5" fillId="3" borderId="0" xfId="4" applyFont="1" applyFill="1" applyBorder="1" applyAlignment="1"/>
    <xf numFmtId="0" fontId="3" fillId="3" borderId="0" xfId="4" applyFont="1" applyFill="1" applyBorder="1" applyAlignment="1"/>
    <xf numFmtId="0" fontId="15" fillId="3" borderId="3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/>
    </xf>
    <xf numFmtId="0" fontId="16" fillId="3" borderId="3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vertical="center" wrapText="1"/>
    </xf>
    <xf numFmtId="0" fontId="17" fillId="3" borderId="22" xfId="0" applyFont="1" applyFill="1" applyBorder="1" applyAlignment="1">
      <alignment vertical="top" wrapText="1"/>
    </xf>
    <xf numFmtId="0" fontId="3" fillId="3" borderId="21" xfId="4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/>
    </xf>
    <xf numFmtId="0" fontId="3" fillId="3" borderId="12" xfId="4" applyFont="1" applyFill="1" applyBorder="1" applyAlignment="1">
      <alignment horizontal="left" vertical="top" wrapText="1"/>
    </xf>
    <xf numFmtId="0" fontId="3" fillId="3" borderId="2" xfId="4" applyFont="1" applyFill="1" applyBorder="1" applyAlignment="1">
      <alignment horizontal="center" vertical="center"/>
    </xf>
    <xf numFmtId="49" fontId="3" fillId="3" borderId="11" xfId="4" applyNumberFormat="1" applyFont="1" applyFill="1" applyBorder="1" applyAlignment="1">
      <alignment horizontal="center" vertical="center"/>
    </xf>
    <xf numFmtId="49" fontId="3" fillId="3" borderId="4" xfId="4" applyNumberFormat="1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7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164" fontId="3" fillId="3" borderId="1" xfId="1" applyNumberFormat="1" applyFont="1" applyFill="1" applyBorder="1" applyAlignment="1">
      <alignment horizontal="right" wrapText="1"/>
    </xf>
    <xf numFmtId="0" fontId="3" fillId="3" borderId="0" xfId="0" applyFont="1" applyFill="1" applyAlignment="1"/>
    <xf numFmtId="0" fontId="4" fillId="3" borderId="29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20" xfId="4" applyFont="1" applyFill="1" applyBorder="1" applyAlignment="1"/>
    <xf numFmtId="0" fontId="3" fillId="3" borderId="0" xfId="4" applyFont="1" applyFill="1" applyBorder="1" applyAlignment="1">
      <alignment horizontal="right"/>
    </xf>
    <xf numFmtId="0" fontId="3" fillId="3" borderId="1" xfId="4" applyFont="1" applyFill="1" applyBorder="1" applyAlignment="1">
      <alignment horizontal="center" vertical="top" wrapText="1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33" xfId="4" applyFont="1" applyFill="1" applyBorder="1" applyAlignment="1">
      <alignment horizontal="center" vertical="justify"/>
    </xf>
    <xf numFmtId="49" fontId="4" fillId="3" borderId="18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0" fontId="3" fillId="3" borderId="2" xfId="4" applyFont="1" applyFill="1" applyBorder="1" applyAlignment="1">
      <alignment horizontal="center" vertical="justify"/>
    </xf>
    <xf numFmtId="165" fontId="3" fillId="3" borderId="19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49" fontId="3" fillId="3" borderId="3" xfId="4" applyNumberFormat="1" applyFont="1" applyFill="1" applyBorder="1" applyAlignment="1">
      <alignment horizontal="center" vertical="center"/>
    </xf>
    <xf numFmtId="49" fontId="3" fillId="3" borderId="19" xfId="4" applyNumberFormat="1" applyFont="1" applyFill="1" applyBorder="1" applyAlignment="1">
      <alignment horizontal="left" vertical="top" wrapText="1"/>
    </xf>
    <xf numFmtId="2" fontId="3" fillId="3" borderId="19" xfId="4" applyNumberFormat="1" applyFont="1" applyFill="1" applyBorder="1" applyAlignment="1">
      <alignment horizontal="center"/>
    </xf>
    <xf numFmtId="49" fontId="3" fillId="3" borderId="3" xfId="4" applyNumberFormat="1" applyFont="1" applyFill="1" applyBorder="1" applyAlignment="1">
      <alignment horizontal="left" vertical="top" wrapText="1"/>
    </xf>
    <xf numFmtId="0" fontId="3" fillId="3" borderId="1" xfId="4" applyFont="1" applyFill="1" applyBorder="1" applyAlignment="1">
      <alignment horizontal="center"/>
    </xf>
    <xf numFmtId="49" fontId="3" fillId="3" borderId="19" xfId="4" applyNumberFormat="1" applyFont="1" applyFill="1" applyBorder="1" applyAlignment="1">
      <alignment horizontal="center" vertical="center"/>
    </xf>
    <xf numFmtId="49" fontId="4" fillId="3" borderId="1" xfId="4" applyNumberFormat="1" applyFont="1" applyFill="1" applyBorder="1" applyAlignment="1">
      <alignment horizontal="left" vertical="top" wrapText="1"/>
    </xf>
    <xf numFmtId="165" fontId="4" fillId="3" borderId="8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49" fontId="4" fillId="3" borderId="3" xfId="4" applyNumberFormat="1" applyFont="1" applyFill="1" applyBorder="1" applyAlignment="1">
      <alignment horizontal="center" vertical="center"/>
    </xf>
    <xf numFmtId="0" fontId="4" fillId="3" borderId="6" xfId="4" applyFont="1" applyFill="1" applyBorder="1" applyAlignment="1">
      <alignment horizontal="left" vertical="top" wrapText="1"/>
    </xf>
    <xf numFmtId="165" fontId="4" fillId="3" borderId="7" xfId="4" applyNumberFormat="1" applyFont="1" applyFill="1" applyBorder="1" applyAlignment="1">
      <alignment horizontal="center"/>
    </xf>
    <xf numFmtId="0" fontId="4" fillId="3" borderId="0" xfId="4" applyFont="1" applyFill="1" applyBorder="1"/>
    <xf numFmtId="0" fontId="3" fillId="3" borderId="19" xfId="4" applyFont="1" applyFill="1" applyBorder="1" applyAlignment="1">
      <alignment horizontal="left" vertical="top" wrapText="1"/>
    </xf>
    <xf numFmtId="165" fontId="3" fillId="3" borderId="7" xfId="4" applyNumberFormat="1" applyFont="1" applyFill="1" applyBorder="1" applyAlignment="1">
      <alignment horizontal="center"/>
    </xf>
    <xf numFmtId="0" fontId="4" fillId="3" borderId="19" xfId="4" applyFont="1" applyFill="1" applyBorder="1" applyAlignment="1">
      <alignment horizontal="left" vertical="top" wrapText="1"/>
    </xf>
    <xf numFmtId="49" fontId="3" fillId="3" borderId="4" xfId="4" applyNumberFormat="1" applyFont="1" applyFill="1" applyBorder="1" applyAlignment="1">
      <alignment horizontal="center" vertical="center"/>
    </xf>
    <xf numFmtId="0" fontId="3" fillId="3" borderId="13" xfId="4" applyFont="1" applyFill="1" applyBorder="1" applyAlignment="1">
      <alignment horizontal="left" vertical="top" wrapText="1"/>
    </xf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49" fontId="3" fillId="3" borderId="2" xfId="4" applyNumberFormat="1" applyFont="1" applyFill="1" applyBorder="1" applyAlignment="1">
      <alignment horizontal="center" vertical="center"/>
    </xf>
    <xf numFmtId="49" fontId="3" fillId="3" borderId="18" xfId="4" applyNumberFormat="1" applyFont="1" applyFill="1" applyBorder="1" applyAlignment="1">
      <alignment horizontal="left" vertical="top" wrapText="1"/>
    </xf>
    <xf numFmtId="49" fontId="4" fillId="3" borderId="2" xfId="4" applyNumberFormat="1" applyFont="1" applyFill="1" applyBorder="1" applyAlignment="1">
      <alignment horizontal="center" vertical="justify"/>
    </xf>
    <xf numFmtId="0" fontId="3" fillId="3" borderId="8" xfId="4" applyFont="1" applyFill="1" applyBorder="1" applyAlignment="1">
      <alignment horizontal="left" vertical="top" wrapText="1"/>
    </xf>
    <xf numFmtId="164" fontId="3" fillId="3" borderId="7" xfId="4" applyNumberFormat="1" applyFont="1" applyFill="1" applyBorder="1" applyAlignment="1">
      <alignment horizont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0" fontId="3" fillId="3" borderId="1" xfId="3" applyFont="1" applyFill="1" applyBorder="1" applyAlignment="1">
      <alignment horizontal="center"/>
    </xf>
    <xf numFmtId="0" fontId="3" fillId="3" borderId="11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9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9" xfId="3" applyFont="1" applyFill="1" applyBorder="1" applyAlignment="1">
      <alignment vertical="top" wrapText="1"/>
    </xf>
    <xf numFmtId="164" fontId="3" fillId="6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9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9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9" xfId="0" applyFont="1" applyFill="1" applyBorder="1" applyAlignment="1">
      <alignment wrapText="1"/>
    </xf>
    <xf numFmtId="4" fontId="3" fillId="3" borderId="0" xfId="3" applyNumberFormat="1" applyFont="1" applyFill="1" applyBorder="1"/>
    <xf numFmtId="165" fontId="3" fillId="0" borderId="1" xfId="0" applyNumberFormat="1" applyFont="1" applyBorder="1"/>
    <xf numFmtId="165" fontId="3" fillId="2" borderId="1" xfId="0" applyNumberFormat="1" applyFont="1" applyFill="1" applyBorder="1"/>
    <xf numFmtId="2" fontId="4" fillId="0" borderId="7" xfId="0" applyNumberFormat="1" applyFont="1" applyFill="1" applyBorder="1"/>
    <xf numFmtId="2" fontId="3" fillId="0" borderId="7" xfId="0" applyNumberFormat="1" applyFont="1" applyFill="1" applyBorder="1"/>
    <xf numFmtId="49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2" fontId="4" fillId="0" borderId="1" xfId="0" applyNumberFormat="1" applyFont="1" applyBorder="1"/>
    <xf numFmtId="0" fontId="3" fillId="0" borderId="1" xfId="0" applyFont="1" applyBorder="1"/>
    <xf numFmtId="0" fontId="3" fillId="3" borderId="5" xfId="2" applyFont="1" applyFill="1" applyBorder="1" applyAlignment="1">
      <alignment vertical="top" wrapText="1"/>
    </xf>
    <xf numFmtId="164" fontId="4" fillId="3" borderId="9" xfId="0" applyNumberFormat="1" applyFont="1" applyFill="1" applyBorder="1" applyAlignment="1">
      <alignment horizontal="left"/>
    </xf>
    <xf numFmtId="0" fontId="4" fillId="3" borderId="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wrapText="1" shrinkToFit="1"/>
    </xf>
    <xf numFmtId="0" fontId="4" fillId="3" borderId="0" xfId="0" applyFont="1" applyFill="1" applyAlignment="1">
      <alignment horizontal="center" wrapText="1"/>
    </xf>
    <xf numFmtId="0" fontId="14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4" borderId="0" xfId="0" applyFont="1" applyFill="1" applyAlignment="1">
      <alignment horizontal="right"/>
    </xf>
    <xf numFmtId="0" fontId="3" fillId="3" borderId="17" xfId="0" applyFont="1" applyFill="1" applyBorder="1" applyAlignment="1">
      <alignment horizontal="right"/>
    </xf>
    <xf numFmtId="0" fontId="3" fillId="3" borderId="0" xfId="0" applyFont="1" applyFill="1" applyBorder="1" applyAlignment="1">
      <alignment horizontal="right"/>
    </xf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horizontal="center" vertical="center"/>
    </xf>
    <xf numFmtId="164" fontId="3" fillId="3" borderId="9" xfId="1" applyNumberFormat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/>
    </xf>
    <xf numFmtId="0" fontId="4" fillId="0" borderId="29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right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3" fillId="3" borderId="0" xfId="0" applyFont="1" applyFill="1" applyAlignment="1">
      <alignment horizontal="right"/>
    </xf>
    <xf numFmtId="0" fontId="4" fillId="3" borderId="0" xfId="4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right"/>
    </xf>
    <xf numFmtId="0" fontId="3" fillId="3" borderId="0" xfId="3" applyFont="1" applyFill="1" applyBorder="1" applyAlignment="1">
      <alignment horizontal="right"/>
    </xf>
    <xf numFmtId="0" fontId="4" fillId="3" borderId="0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3" fillId="3" borderId="7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/>
    </xf>
  </cellXfs>
  <cellStyles count="5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</cellStyles>
  <dxfs count="77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49"/>
  <sheetViews>
    <sheetView view="pageBreakPreview" topLeftCell="A37" zoomScaleNormal="100" zoomScaleSheetLayoutView="100" workbookViewId="0">
      <selection activeCell="A3" sqref="A3:C3"/>
    </sheetView>
  </sheetViews>
  <sheetFormatPr defaultColWidth="9.28515625" defaultRowHeight="15.75"/>
  <cols>
    <col min="1" max="1" width="17" style="2" customWidth="1"/>
    <col min="2" max="2" width="28.5703125" style="30" customWidth="1"/>
    <col min="3" max="3" width="81.7109375" style="2" customWidth="1"/>
    <col min="4" max="16384" width="9.28515625" style="45"/>
  </cols>
  <sheetData>
    <row r="1" spans="1:5">
      <c r="A1" s="4"/>
      <c r="B1" s="4"/>
      <c r="C1" s="46" t="s">
        <v>201</v>
      </c>
    </row>
    <row r="2" spans="1:5">
      <c r="A2" s="4"/>
      <c r="B2" s="4"/>
      <c r="C2" s="46"/>
    </row>
    <row r="3" spans="1:5" ht="57" customHeight="1">
      <c r="A3" s="309" t="s">
        <v>262</v>
      </c>
      <c r="B3" s="309"/>
      <c r="C3" s="309"/>
    </row>
    <row r="4" spans="1:5" ht="20.45" customHeight="1" thickBot="1">
      <c r="A4" s="4"/>
      <c r="B4" s="4"/>
      <c r="C4" s="46"/>
    </row>
    <row r="5" spans="1:5" ht="16.5" thickBot="1">
      <c r="A5" s="310" t="s">
        <v>13</v>
      </c>
      <c r="B5" s="310"/>
      <c r="C5" s="311" t="s">
        <v>234</v>
      </c>
      <c r="E5" s="30"/>
    </row>
    <row r="6" spans="1:5" ht="47.25">
      <c r="A6" s="47" t="s">
        <v>14</v>
      </c>
      <c r="B6" s="48" t="s">
        <v>235</v>
      </c>
      <c r="C6" s="311"/>
      <c r="E6" s="2"/>
    </row>
    <row r="7" spans="1:5" ht="19.149999999999999" customHeight="1">
      <c r="A7" s="42">
        <v>1</v>
      </c>
      <c r="B7" s="43">
        <v>2</v>
      </c>
      <c r="C7" s="44">
        <v>3</v>
      </c>
    </row>
    <row r="8" spans="1:5" ht="15" customHeight="1">
      <c r="A8" s="49"/>
      <c r="B8" s="50"/>
      <c r="C8" s="51"/>
    </row>
    <row r="9" spans="1:5" ht="42" customHeight="1">
      <c r="A9" s="52">
        <v>919</v>
      </c>
      <c r="B9" s="312" t="s">
        <v>261</v>
      </c>
      <c r="C9" s="312"/>
    </row>
    <row r="10" spans="1:5" s="56" customFormat="1" ht="12.75" customHeight="1">
      <c r="A10" s="53"/>
      <c r="B10" s="54"/>
      <c r="C10" s="55"/>
    </row>
    <row r="11" spans="1:5" s="56" customFormat="1" ht="75.599999999999994" customHeight="1">
      <c r="A11" s="57">
        <v>919</v>
      </c>
      <c r="B11" s="48" t="s">
        <v>32</v>
      </c>
      <c r="C11" s="58" t="s">
        <v>33</v>
      </c>
    </row>
    <row r="12" spans="1:5" s="56" customFormat="1" ht="63">
      <c r="A12" s="57">
        <v>919</v>
      </c>
      <c r="B12" s="48" t="s">
        <v>62</v>
      </c>
      <c r="C12" s="58" t="s">
        <v>202</v>
      </c>
    </row>
    <row r="13" spans="1:5" s="56" customFormat="1" ht="41.45" customHeight="1">
      <c r="A13" s="57">
        <v>919</v>
      </c>
      <c r="B13" s="48" t="s">
        <v>34</v>
      </c>
      <c r="C13" s="58" t="s">
        <v>203</v>
      </c>
    </row>
    <row r="14" spans="1:5" s="56" customFormat="1" ht="73.900000000000006" customHeight="1">
      <c r="A14" s="57">
        <v>919</v>
      </c>
      <c r="B14" s="48" t="s">
        <v>15</v>
      </c>
      <c r="C14" s="58" t="s">
        <v>204</v>
      </c>
    </row>
    <row r="15" spans="1:5" s="56" customFormat="1" ht="91.9" customHeight="1">
      <c r="A15" s="57">
        <v>919</v>
      </c>
      <c r="B15" s="48" t="s">
        <v>35</v>
      </c>
      <c r="C15" s="58" t="s">
        <v>47</v>
      </c>
    </row>
    <row r="16" spans="1:5" s="56" customFormat="1" ht="48.6" customHeight="1">
      <c r="A16" s="57">
        <v>919</v>
      </c>
      <c r="B16" s="48" t="s">
        <v>40</v>
      </c>
      <c r="C16" s="58" t="s">
        <v>205</v>
      </c>
    </row>
    <row r="17" spans="1:3" s="56" customFormat="1" ht="27.6" customHeight="1">
      <c r="A17" s="57">
        <v>919</v>
      </c>
      <c r="B17" s="48" t="s">
        <v>41</v>
      </c>
      <c r="C17" s="58" t="s">
        <v>48</v>
      </c>
    </row>
    <row r="18" spans="1:3" s="56" customFormat="1" ht="93" customHeight="1">
      <c r="A18" s="57">
        <v>919</v>
      </c>
      <c r="B18" s="48" t="s">
        <v>42</v>
      </c>
      <c r="C18" s="58" t="s">
        <v>49</v>
      </c>
    </row>
    <row r="19" spans="1:3" s="56" customFormat="1" ht="94.5" customHeight="1">
      <c r="A19" s="57">
        <v>919</v>
      </c>
      <c r="B19" s="48" t="s">
        <v>43</v>
      </c>
      <c r="C19" s="58" t="s">
        <v>206</v>
      </c>
    </row>
    <row r="20" spans="1:3" s="56" customFormat="1" ht="90.6" customHeight="1">
      <c r="A20" s="57">
        <v>919</v>
      </c>
      <c r="B20" s="48" t="s">
        <v>44</v>
      </c>
      <c r="C20" s="58" t="s">
        <v>50</v>
      </c>
    </row>
    <row r="21" spans="1:3" s="56" customFormat="1" ht="36.6" customHeight="1">
      <c r="A21" s="57">
        <v>919</v>
      </c>
      <c r="B21" s="48" t="s">
        <v>45</v>
      </c>
      <c r="C21" s="58" t="s">
        <v>51</v>
      </c>
    </row>
    <row r="22" spans="1:3" s="56" customFormat="1" ht="61.15" customHeight="1">
      <c r="A22" s="57">
        <v>919</v>
      </c>
      <c r="B22" s="48" t="s">
        <v>61</v>
      </c>
      <c r="C22" s="59" t="s">
        <v>135</v>
      </c>
    </row>
    <row r="23" spans="1:3" s="56" customFormat="1" ht="22.9" customHeight="1">
      <c r="A23" s="57">
        <v>919</v>
      </c>
      <c r="B23" s="48" t="s">
        <v>16</v>
      </c>
      <c r="C23" s="58" t="s">
        <v>207</v>
      </c>
    </row>
    <row r="24" spans="1:3" s="56" customFormat="1" ht="27.6" customHeight="1">
      <c r="A24" s="57">
        <v>919</v>
      </c>
      <c r="B24" s="48" t="s">
        <v>17</v>
      </c>
      <c r="C24" s="58" t="s">
        <v>52</v>
      </c>
    </row>
    <row r="25" spans="1:3" s="56" customFormat="1" ht="58.9" customHeight="1">
      <c r="A25" s="57">
        <v>919</v>
      </c>
      <c r="B25" s="60" t="s">
        <v>208</v>
      </c>
      <c r="C25" s="58" t="s">
        <v>53</v>
      </c>
    </row>
    <row r="26" spans="1:3" s="56" customFormat="1" ht="56.45" customHeight="1">
      <c r="A26" s="57">
        <v>919</v>
      </c>
      <c r="B26" s="60" t="s">
        <v>209</v>
      </c>
      <c r="C26" s="58" t="s">
        <v>210</v>
      </c>
    </row>
    <row r="27" spans="1:3" s="56" customFormat="1" ht="35.450000000000003" customHeight="1">
      <c r="A27" s="57">
        <v>919</v>
      </c>
      <c r="B27" s="60" t="s">
        <v>211</v>
      </c>
      <c r="C27" s="58" t="s">
        <v>212</v>
      </c>
    </row>
    <row r="28" spans="1:3" s="56" customFormat="1" ht="21.6" customHeight="1">
      <c r="A28" s="57">
        <v>919</v>
      </c>
      <c r="B28" s="60" t="s">
        <v>213</v>
      </c>
      <c r="C28" s="58" t="s">
        <v>54</v>
      </c>
    </row>
    <row r="29" spans="1:3" s="56" customFormat="1" ht="25.9" customHeight="1">
      <c r="A29" s="57">
        <v>919</v>
      </c>
      <c r="B29" s="60" t="s">
        <v>214</v>
      </c>
      <c r="C29" s="58" t="s">
        <v>55</v>
      </c>
    </row>
    <row r="30" spans="1:3" s="61" customFormat="1" ht="37.15" customHeight="1">
      <c r="A30" s="57">
        <v>919</v>
      </c>
      <c r="B30" s="60" t="s">
        <v>215</v>
      </c>
      <c r="C30" s="58" t="s">
        <v>216</v>
      </c>
    </row>
    <row r="31" spans="1:3" s="56" customFormat="1" ht="40.15" customHeight="1">
      <c r="A31" s="57">
        <v>919</v>
      </c>
      <c r="B31" s="60" t="s">
        <v>217</v>
      </c>
      <c r="C31" s="58" t="s">
        <v>56</v>
      </c>
    </row>
    <row r="32" spans="1:3" s="56" customFormat="1" ht="29.45" customHeight="1">
      <c r="A32" s="57">
        <v>919</v>
      </c>
      <c r="B32" s="60" t="s">
        <v>218</v>
      </c>
      <c r="C32" s="58" t="s">
        <v>57</v>
      </c>
    </row>
    <row r="33" spans="1:3" s="56" customFormat="1" ht="37.35" customHeight="1">
      <c r="A33" s="57">
        <v>919</v>
      </c>
      <c r="B33" s="60" t="s">
        <v>219</v>
      </c>
      <c r="C33" s="58" t="s">
        <v>143</v>
      </c>
    </row>
    <row r="34" spans="1:3" ht="58.15" customHeight="1">
      <c r="A34" s="57">
        <v>919</v>
      </c>
      <c r="B34" s="60" t="s">
        <v>220</v>
      </c>
      <c r="C34" s="58" t="s">
        <v>221</v>
      </c>
    </row>
    <row r="35" spans="1:3" ht="38.450000000000003" customHeight="1">
      <c r="A35" s="57">
        <v>919</v>
      </c>
      <c r="B35" s="60" t="s">
        <v>222</v>
      </c>
      <c r="C35" s="58" t="s">
        <v>58</v>
      </c>
    </row>
    <row r="36" spans="1:3" ht="23.25" customHeight="1">
      <c r="A36" s="57">
        <v>919</v>
      </c>
      <c r="B36" s="60" t="s">
        <v>223</v>
      </c>
      <c r="C36" s="62" t="s">
        <v>59</v>
      </c>
    </row>
    <row r="37" spans="1:3" ht="79.5" thickBot="1">
      <c r="A37" s="57">
        <v>919</v>
      </c>
      <c r="B37" s="63" t="s">
        <v>224</v>
      </c>
      <c r="C37" s="64" t="s">
        <v>225</v>
      </c>
    </row>
    <row r="38" spans="1:3" ht="32.450000000000003" customHeight="1"/>
    <row r="39" spans="1:3" ht="26.1" customHeight="1"/>
    <row r="40" spans="1:3" ht="25.35" customHeight="1"/>
    <row r="41" spans="1:3" ht="40.35" customHeight="1"/>
    <row r="42" spans="1:3" ht="45.75" customHeight="1"/>
    <row r="43" spans="1:3" ht="28.5" customHeight="1"/>
    <row r="44" spans="1:3" ht="15.75" customHeight="1"/>
    <row r="45" spans="1:3" ht="36" customHeight="1"/>
    <row r="46" spans="1:3" ht="75.400000000000006" customHeight="1"/>
    <row r="47" spans="1:3" ht="15.2" customHeight="1"/>
    <row r="48" spans="1:3" ht="36.6" customHeight="1"/>
    <row r="49" ht="33.6" customHeight="1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sqref="A1:C11"/>
    </sheetView>
  </sheetViews>
  <sheetFormatPr defaultColWidth="9.140625" defaultRowHeight="15.75"/>
  <cols>
    <col min="1" max="1" width="18.5703125" style="65" customWidth="1"/>
    <col min="2" max="2" width="51.28515625" style="65" customWidth="1"/>
    <col min="3" max="3" width="106.7109375" style="65" customWidth="1"/>
    <col min="4" max="4" width="20.28515625" style="65" customWidth="1"/>
    <col min="5" max="5" width="16.7109375" style="65" customWidth="1"/>
    <col min="6" max="6" width="21.85546875" style="65" customWidth="1"/>
    <col min="7" max="16384" width="9.140625" style="65"/>
  </cols>
  <sheetData>
    <row r="1" spans="1:5">
      <c r="A1" s="204"/>
      <c r="B1" s="205"/>
      <c r="C1" s="206" t="s">
        <v>198</v>
      </c>
    </row>
    <row r="2" spans="1:5">
      <c r="A2" s="207"/>
      <c r="B2" s="208"/>
      <c r="C2" s="204"/>
    </row>
    <row r="3" spans="1:5" ht="26.45" customHeight="1">
      <c r="A3" s="313" t="s">
        <v>263</v>
      </c>
      <c r="B3" s="313"/>
      <c r="C3" s="313"/>
      <c r="D3" s="66"/>
      <c r="E3" s="66"/>
    </row>
    <row r="4" spans="1:5" ht="36.75" customHeight="1">
      <c r="A4" s="313"/>
      <c r="B4" s="313"/>
      <c r="C4" s="313"/>
      <c r="D4" s="66"/>
      <c r="E4" s="66"/>
    </row>
    <row r="5" spans="1:5">
      <c r="A5" s="209"/>
      <c r="B5" s="209"/>
      <c r="C5" s="204"/>
    </row>
    <row r="6" spans="1:5" s="68" customFormat="1">
      <c r="A6" s="314" t="s">
        <v>13</v>
      </c>
      <c r="B6" s="314"/>
      <c r="C6" s="315" t="s">
        <v>237</v>
      </c>
      <c r="D6" s="67"/>
    </row>
    <row r="7" spans="1:5" s="68" customFormat="1" ht="44.25" customHeight="1">
      <c r="A7" s="210" t="s">
        <v>236</v>
      </c>
      <c r="B7" s="211" t="s">
        <v>233</v>
      </c>
      <c r="C7" s="316"/>
      <c r="D7" s="69"/>
    </row>
    <row r="8" spans="1:5" s="68" customFormat="1">
      <c r="A8" s="212">
        <v>1</v>
      </c>
      <c r="B8" s="212">
        <v>2</v>
      </c>
      <c r="C8" s="212">
        <v>3</v>
      </c>
      <c r="D8" s="69"/>
    </row>
    <row r="9" spans="1:5" s="68" customFormat="1">
      <c r="A9" s="213">
        <v>919</v>
      </c>
      <c r="B9" s="214"/>
      <c r="C9" s="215" t="s">
        <v>264</v>
      </c>
      <c r="D9" s="70"/>
    </row>
    <row r="10" spans="1:5" ht="31.5">
      <c r="A10" s="216">
        <v>919</v>
      </c>
      <c r="B10" s="217" t="s">
        <v>199</v>
      </c>
      <c r="C10" s="218" t="s">
        <v>60</v>
      </c>
    </row>
    <row r="11" spans="1:5" ht="31.5">
      <c r="A11" s="219">
        <v>919</v>
      </c>
      <c r="B11" s="220" t="s">
        <v>200</v>
      </c>
      <c r="C11" s="221" t="s">
        <v>197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76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8"/>
  <sheetViews>
    <sheetView view="pageBreakPreview" zoomScaleNormal="75" zoomScaleSheetLayoutView="100" workbookViewId="0">
      <selection activeCell="C38" sqref="C38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72" customWidth="1"/>
    <col min="5" max="5" width="14.85546875" style="72" customWidth="1"/>
    <col min="6" max="6" width="43.28515625" style="71" customWidth="1"/>
    <col min="7" max="16384" width="8.5703125" style="72"/>
  </cols>
  <sheetData>
    <row r="1" spans="1:5">
      <c r="A1" s="45"/>
      <c r="B1" s="45"/>
      <c r="C1" s="46"/>
      <c r="D1" s="323" t="s">
        <v>46</v>
      </c>
      <c r="E1" s="323"/>
    </row>
    <row r="2" spans="1:5">
      <c r="A2" s="45"/>
      <c r="B2" s="45"/>
      <c r="C2" s="46"/>
    </row>
    <row r="3" spans="1:5" ht="66" customHeight="1">
      <c r="A3" s="322" t="s">
        <v>265</v>
      </c>
      <c r="B3" s="322"/>
      <c r="C3" s="322"/>
      <c r="D3" s="322"/>
      <c r="E3" s="322"/>
    </row>
    <row r="4" spans="1:5">
      <c r="A4" s="222"/>
      <c r="B4" s="222"/>
      <c r="C4" s="222"/>
      <c r="D4" s="136"/>
      <c r="E4" s="136"/>
    </row>
    <row r="5" spans="1:5">
      <c r="A5" s="165"/>
      <c r="B5" s="165"/>
      <c r="C5" s="324" t="s">
        <v>0</v>
      </c>
      <c r="D5" s="324"/>
      <c r="E5" s="324"/>
    </row>
    <row r="6" spans="1:5" ht="32.25" customHeight="1">
      <c r="A6" s="318" t="s">
        <v>1</v>
      </c>
      <c r="B6" s="320" t="s">
        <v>2</v>
      </c>
      <c r="C6" s="317" t="s">
        <v>3</v>
      </c>
      <c r="D6" s="317"/>
      <c r="E6" s="317"/>
    </row>
    <row r="7" spans="1:5">
      <c r="A7" s="319"/>
      <c r="B7" s="321"/>
      <c r="C7" s="223" t="s">
        <v>230</v>
      </c>
      <c r="D7" s="223" t="s">
        <v>231</v>
      </c>
      <c r="E7" s="223" t="s">
        <v>232</v>
      </c>
    </row>
    <row r="8" spans="1:5">
      <c r="A8" s="73">
        <v>1</v>
      </c>
      <c r="B8" s="73">
        <v>2</v>
      </c>
      <c r="C8" s="74">
        <v>3</v>
      </c>
      <c r="D8" s="74">
        <v>4</v>
      </c>
      <c r="E8" s="74">
        <v>5</v>
      </c>
    </row>
    <row r="9" spans="1:5">
      <c r="A9" s="75"/>
      <c r="B9" s="76" t="s">
        <v>4</v>
      </c>
      <c r="C9" s="301">
        <f>SUM(C10+C25+C36)</f>
        <v>2160.9499999999998</v>
      </c>
      <c r="D9" s="301">
        <f t="shared" ref="D9:E9" si="0">SUM(D10+D25+D36)</f>
        <v>1600</v>
      </c>
      <c r="E9" s="301">
        <f t="shared" si="0"/>
        <v>1623.1999999999998</v>
      </c>
    </row>
    <row r="10" spans="1:5">
      <c r="A10" s="78" t="s">
        <v>115</v>
      </c>
      <c r="B10" s="76" t="s">
        <v>121</v>
      </c>
      <c r="C10" s="121">
        <f>SUM(C11+C14+C16+C18+C21+C23)</f>
        <v>717.09999999999991</v>
      </c>
      <c r="D10" s="79">
        <f>SUM(D11+D14+D16+D18+D21+D23)</f>
        <v>722.4</v>
      </c>
      <c r="E10" s="79">
        <f>SUM(E11+E14+E16+E18+E21+E23)</f>
        <v>728.4</v>
      </c>
    </row>
    <row r="11" spans="1:5">
      <c r="A11" s="78" t="s">
        <v>116</v>
      </c>
      <c r="B11" s="76" t="s">
        <v>5</v>
      </c>
      <c r="C11" s="121">
        <f t="shared" ref="C11:E12" si="1">SUM(C12)</f>
        <v>19.100000000000001</v>
      </c>
      <c r="D11" s="79">
        <f t="shared" si="1"/>
        <v>19.8</v>
      </c>
      <c r="E11" s="79">
        <f t="shared" si="1"/>
        <v>20.6</v>
      </c>
    </row>
    <row r="12" spans="1:5">
      <c r="A12" s="78" t="s">
        <v>6</v>
      </c>
      <c r="B12" s="76" t="s">
        <v>7</v>
      </c>
      <c r="C12" s="121">
        <f t="shared" si="1"/>
        <v>19.100000000000001</v>
      </c>
      <c r="D12" s="79">
        <f t="shared" si="1"/>
        <v>19.8</v>
      </c>
      <c r="E12" s="79">
        <f t="shared" si="1"/>
        <v>20.6</v>
      </c>
    </row>
    <row r="13" spans="1:5" ht="63">
      <c r="A13" s="80" t="s">
        <v>122</v>
      </c>
      <c r="B13" s="34" t="s">
        <v>123</v>
      </c>
      <c r="C13" s="119">
        <v>19.100000000000001</v>
      </c>
      <c r="D13" s="119">
        <v>19.8</v>
      </c>
      <c r="E13" s="119">
        <v>20.6</v>
      </c>
    </row>
    <row r="14" spans="1:5" ht="17.25" customHeight="1">
      <c r="A14" s="78" t="s">
        <v>117</v>
      </c>
      <c r="B14" s="76" t="s">
        <v>8</v>
      </c>
      <c r="C14" s="121">
        <f>SUM(C15)</f>
        <v>2.2000000000000002</v>
      </c>
      <c r="D14" s="79">
        <f>SUM(D15)</f>
        <v>2.2000000000000002</v>
      </c>
      <c r="E14" s="79">
        <f>SUM(E15)</f>
        <v>2.2000000000000002</v>
      </c>
    </row>
    <row r="15" spans="1:5" ht="24" customHeight="1">
      <c r="A15" s="80" t="s">
        <v>124</v>
      </c>
      <c r="B15" s="34" t="s">
        <v>9</v>
      </c>
      <c r="C15" s="119">
        <v>2.2000000000000002</v>
      </c>
      <c r="D15" s="119">
        <v>2.2000000000000002</v>
      </c>
      <c r="E15" s="119">
        <v>2.2000000000000002</v>
      </c>
    </row>
    <row r="16" spans="1:5">
      <c r="A16" s="78" t="s">
        <v>118</v>
      </c>
      <c r="B16" s="76" t="s">
        <v>125</v>
      </c>
      <c r="C16" s="121">
        <f>SUM(C17)</f>
        <v>19.5</v>
      </c>
      <c r="D16" s="79">
        <f>SUM(D17)</f>
        <v>19</v>
      </c>
      <c r="E16" s="79">
        <f>SUM(E17)</f>
        <v>19</v>
      </c>
    </row>
    <row r="17" spans="1:6" ht="33" customHeight="1">
      <c r="A17" s="80" t="s">
        <v>126</v>
      </c>
      <c r="B17" s="81" t="s">
        <v>127</v>
      </c>
      <c r="C17" s="119">
        <v>19.5</v>
      </c>
      <c r="D17" s="119">
        <v>19</v>
      </c>
      <c r="E17" s="119">
        <v>19</v>
      </c>
    </row>
    <row r="18" spans="1:6">
      <c r="A18" s="78" t="s">
        <v>119</v>
      </c>
      <c r="B18" s="7" t="s">
        <v>10</v>
      </c>
      <c r="C18" s="121">
        <f>SUM(C19+C20)</f>
        <v>550</v>
      </c>
      <c r="D18" s="79">
        <f>SUM(D19+D20)</f>
        <v>550</v>
      </c>
      <c r="E18" s="79">
        <f>SUM(E19+E20)</f>
        <v>550</v>
      </c>
    </row>
    <row r="19" spans="1:6" ht="31.5">
      <c r="A19" s="80" t="s">
        <v>128</v>
      </c>
      <c r="B19" s="81" t="s">
        <v>129</v>
      </c>
      <c r="C19" s="119">
        <v>362</v>
      </c>
      <c r="D19" s="119">
        <v>362</v>
      </c>
      <c r="E19" s="119">
        <v>362</v>
      </c>
    </row>
    <row r="20" spans="1:6" s="2" customFormat="1" ht="31.5">
      <c r="A20" s="80" t="s">
        <v>130</v>
      </c>
      <c r="B20" s="81" t="s">
        <v>131</v>
      </c>
      <c r="C20" s="119">
        <v>188</v>
      </c>
      <c r="D20" s="119">
        <v>188</v>
      </c>
      <c r="E20" s="119">
        <v>188</v>
      </c>
      <c r="F20" s="82"/>
    </row>
    <row r="21" spans="1:6" s="2" customFormat="1" ht="37.9" customHeight="1">
      <c r="A21" s="78" t="s">
        <v>11</v>
      </c>
      <c r="B21" s="7" t="s">
        <v>12</v>
      </c>
      <c r="C21" s="121">
        <f>SUM(C22)</f>
        <v>126.3</v>
      </c>
      <c r="D21" s="79">
        <f>SUM(D22)</f>
        <v>131.4</v>
      </c>
      <c r="E21" s="79">
        <f>SUM(E22)</f>
        <v>136.6</v>
      </c>
      <c r="F21" s="82"/>
    </row>
    <row r="22" spans="1:6" ht="63">
      <c r="A22" s="80" t="s">
        <v>266</v>
      </c>
      <c r="B22" s="81" t="s">
        <v>132</v>
      </c>
      <c r="C22" s="119">
        <v>126.3</v>
      </c>
      <c r="D22" s="119">
        <v>131.4</v>
      </c>
      <c r="E22" s="119">
        <v>136.6</v>
      </c>
    </row>
    <row r="23" spans="1:6" ht="31.5">
      <c r="A23" s="78" t="s">
        <v>133</v>
      </c>
      <c r="B23" s="7" t="s">
        <v>134</v>
      </c>
      <c r="C23" s="121">
        <f>SUM(C24)</f>
        <v>0</v>
      </c>
      <c r="D23" s="79">
        <f>SUM(D24)</f>
        <v>0</v>
      </c>
      <c r="E23" s="79">
        <f>SUM(E24)</f>
        <v>0</v>
      </c>
    </row>
    <row r="24" spans="1:6" ht="47.25">
      <c r="A24" s="80" t="s">
        <v>267</v>
      </c>
      <c r="B24" s="83" t="s">
        <v>135</v>
      </c>
      <c r="C24" s="120">
        <v>0</v>
      </c>
      <c r="D24" s="41">
        <v>0</v>
      </c>
      <c r="E24" s="41">
        <v>0</v>
      </c>
    </row>
    <row r="25" spans="1:6" ht="38.450000000000003" customHeight="1">
      <c r="A25" s="84" t="s">
        <v>136</v>
      </c>
      <c r="B25" s="85" t="s">
        <v>137</v>
      </c>
      <c r="C25" s="121">
        <f>SUM(C30+C33+C26+C28)</f>
        <v>1426.25</v>
      </c>
      <c r="D25" s="79">
        <f t="shared" ref="D25:E25" si="2">SUM(D30+D33+D26+D28)</f>
        <v>877.59999999999991</v>
      </c>
      <c r="E25" s="79">
        <f t="shared" si="2"/>
        <v>894.8</v>
      </c>
    </row>
    <row r="26" spans="1:6" ht="17.25" customHeight="1">
      <c r="A26" s="78" t="s">
        <v>259</v>
      </c>
      <c r="B26" s="85" t="s">
        <v>260</v>
      </c>
      <c r="C26" s="121">
        <f>C27</f>
        <v>90.6</v>
      </c>
      <c r="D26" s="79">
        <f t="shared" ref="D26:E26" si="3">D27</f>
        <v>40.9</v>
      </c>
      <c r="E26" s="79">
        <f t="shared" si="3"/>
        <v>0</v>
      </c>
    </row>
    <row r="27" spans="1:6" ht="31.5" customHeight="1">
      <c r="A27" s="80" t="s">
        <v>268</v>
      </c>
      <c r="B27" s="83" t="s">
        <v>212</v>
      </c>
      <c r="C27" s="119">
        <v>90.6</v>
      </c>
      <c r="D27" s="119">
        <v>40.9</v>
      </c>
      <c r="E27" s="119">
        <v>0</v>
      </c>
    </row>
    <row r="28" spans="1:6" ht="31.5" customHeight="1">
      <c r="A28" s="78" t="s">
        <v>281</v>
      </c>
      <c r="B28" s="86" t="s">
        <v>282</v>
      </c>
      <c r="C28" s="121">
        <f>C29</f>
        <v>521.9</v>
      </c>
      <c r="D28" s="121">
        <f t="shared" ref="D28:E28" si="4">D29</f>
        <v>0</v>
      </c>
      <c r="E28" s="121">
        <f t="shared" si="4"/>
        <v>0</v>
      </c>
    </row>
    <row r="29" spans="1:6" ht="31.5" customHeight="1">
      <c r="A29" s="80" t="s">
        <v>283</v>
      </c>
      <c r="B29" s="83" t="s">
        <v>55</v>
      </c>
      <c r="C29" s="120">
        <f>494.3+27.6</f>
        <v>521.9</v>
      </c>
      <c r="D29" s="120">
        <v>0</v>
      </c>
      <c r="E29" s="120">
        <v>0</v>
      </c>
    </row>
    <row r="30" spans="1:6">
      <c r="A30" s="78" t="s">
        <v>138</v>
      </c>
      <c r="B30" s="86" t="s">
        <v>139</v>
      </c>
      <c r="C30" s="121">
        <f>SUM(C31+C32)</f>
        <v>78.8</v>
      </c>
      <c r="D30" s="79">
        <f>SUM(D31+D32)</f>
        <v>78.899999999999991</v>
      </c>
      <c r="E30" s="79">
        <f>SUM(E31+E32)</f>
        <v>80.699999999999989</v>
      </c>
    </row>
    <row r="31" spans="1:6" ht="94.5">
      <c r="A31" s="80" t="s">
        <v>279</v>
      </c>
      <c r="B31" s="116" t="s">
        <v>255</v>
      </c>
      <c r="C31" s="120">
        <v>0.1</v>
      </c>
      <c r="D31" s="41">
        <v>0.1</v>
      </c>
      <c r="E31" s="41">
        <v>0.1</v>
      </c>
    </row>
    <row r="32" spans="1:6" ht="33" customHeight="1">
      <c r="A32" s="80" t="s">
        <v>280</v>
      </c>
      <c r="B32" s="34" t="s">
        <v>140</v>
      </c>
      <c r="C32" s="302">
        <v>78.7</v>
      </c>
      <c r="D32" s="87">
        <v>78.8</v>
      </c>
      <c r="E32" s="87">
        <v>80.599999999999994</v>
      </c>
    </row>
    <row r="33" spans="1:5" ht="21" customHeight="1">
      <c r="A33" s="78" t="s">
        <v>141</v>
      </c>
      <c r="B33" s="76" t="s">
        <v>142</v>
      </c>
      <c r="C33" s="301">
        <f>SUM(C34+C35)</f>
        <v>734.95</v>
      </c>
      <c r="D33" s="77">
        <f>SUM(D34)</f>
        <v>757.8</v>
      </c>
      <c r="E33" s="77">
        <f>SUM(E34)</f>
        <v>814.1</v>
      </c>
    </row>
    <row r="34" spans="1:5" ht="66" customHeight="1">
      <c r="A34" s="80" t="s">
        <v>269</v>
      </c>
      <c r="B34" s="83" t="s">
        <v>143</v>
      </c>
      <c r="C34" s="119">
        <v>707.2</v>
      </c>
      <c r="D34" s="119">
        <v>757.8</v>
      </c>
      <c r="E34" s="119">
        <v>814.1</v>
      </c>
    </row>
    <row r="35" spans="1:5" ht="31.5">
      <c r="A35" s="80" t="s">
        <v>301</v>
      </c>
      <c r="B35" s="83" t="s">
        <v>300</v>
      </c>
      <c r="C35" s="119">
        <v>27.75</v>
      </c>
      <c r="D35" s="119">
        <v>0</v>
      </c>
      <c r="E35" s="119">
        <v>0</v>
      </c>
    </row>
    <row r="36" spans="1:5">
      <c r="A36" s="303" t="s">
        <v>306</v>
      </c>
      <c r="B36" s="304" t="s">
        <v>307</v>
      </c>
      <c r="C36" s="305">
        <f>C37</f>
        <v>17.600000000000001</v>
      </c>
      <c r="D36" s="305">
        <f t="shared" ref="D36:E37" si="5">D37</f>
        <v>0</v>
      </c>
      <c r="E36" s="305">
        <f t="shared" si="5"/>
        <v>0</v>
      </c>
    </row>
    <row r="37" spans="1:5">
      <c r="A37" s="13" t="s">
        <v>308</v>
      </c>
      <c r="B37" s="306" t="s">
        <v>309</v>
      </c>
      <c r="C37" s="119">
        <f>C38</f>
        <v>17.600000000000001</v>
      </c>
      <c r="D37" s="119">
        <f t="shared" si="5"/>
        <v>0</v>
      </c>
      <c r="E37" s="119">
        <f t="shared" si="5"/>
        <v>0</v>
      </c>
    </row>
    <row r="38" spans="1:5">
      <c r="A38" s="13" t="s">
        <v>310</v>
      </c>
      <c r="B38" s="306" t="s">
        <v>309</v>
      </c>
      <c r="C38" s="119">
        <v>17.600000000000001</v>
      </c>
      <c r="D38" s="119">
        <v>0</v>
      </c>
      <c r="E38" s="119">
        <v>0</v>
      </c>
    </row>
  </sheetData>
  <mergeCells count="6">
    <mergeCell ref="C6:E6"/>
    <mergeCell ref="A6:A7"/>
    <mergeCell ref="B6:B7"/>
    <mergeCell ref="A3:E3"/>
    <mergeCell ref="D1:E1"/>
    <mergeCell ref="C5:E5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8"/>
  <sheetViews>
    <sheetView view="pageBreakPreview" zoomScaleNormal="75" zoomScaleSheetLayoutView="100" workbookViewId="0">
      <selection activeCell="I8" sqref="I8:K8"/>
    </sheetView>
  </sheetViews>
  <sheetFormatPr defaultColWidth="8.5703125" defaultRowHeight="15.75"/>
  <cols>
    <col min="1" max="1" width="73.5703125" style="162" customWidth="1"/>
    <col min="2" max="2" width="6.7109375" style="224" customWidth="1"/>
    <col min="3" max="3" width="6.28515625" style="224" customWidth="1"/>
    <col min="4" max="4" width="6.5703125" style="224" customWidth="1"/>
    <col min="5" max="5" width="5.140625" style="224" customWidth="1"/>
    <col min="6" max="6" width="6" style="224" customWidth="1"/>
    <col min="7" max="7" width="10" style="224" customWidth="1"/>
    <col min="8" max="8" width="6" style="224" customWidth="1"/>
    <col min="9" max="9" width="16.28515625" style="224" customWidth="1"/>
    <col min="10" max="10" width="12" style="136" customWidth="1"/>
    <col min="11" max="11" width="13.5703125" style="136" customWidth="1"/>
    <col min="12" max="12" width="61.85546875" style="225" customWidth="1"/>
    <col min="13" max="13" width="11" style="136" customWidth="1"/>
    <col min="14" max="16384" width="8.5703125" style="136"/>
  </cols>
  <sheetData>
    <row r="1" spans="1:11">
      <c r="C1" s="164"/>
      <c r="D1" s="164"/>
      <c r="E1" s="164"/>
      <c r="F1" s="164"/>
      <c r="G1" s="164"/>
      <c r="I1" s="325" t="s">
        <v>65</v>
      </c>
      <c r="J1" s="325"/>
      <c r="K1" s="325"/>
    </row>
    <row r="3" spans="1:11" ht="100.5" customHeight="1">
      <c r="A3" s="326" t="s">
        <v>270</v>
      </c>
      <c r="B3" s="326"/>
      <c r="C3" s="326"/>
      <c r="D3" s="326"/>
      <c r="E3" s="326"/>
      <c r="F3" s="326"/>
      <c r="G3" s="326"/>
      <c r="H3" s="326"/>
      <c r="I3" s="326"/>
      <c r="J3" s="326"/>
      <c r="K3" s="326"/>
    </row>
    <row r="4" spans="1:11">
      <c r="A4" s="226"/>
      <c r="B4" s="226"/>
      <c r="C4" s="226"/>
      <c r="D4" s="226"/>
      <c r="E4" s="226"/>
      <c r="F4" s="226"/>
      <c r="G4" s="226"/>
      <c r="H4" s="226"/>
      <c r="I4" s="226"/>
      <c r="J4" s="226"/>
      <c r="K4" s="226"/>
    </row>
    <row r="5" spans="1:11" ht="31.5" customHeight="1">
      <c r="A5" s="327" t="s">
        <v>18</v>
      </c>
      <c r="B5" s="327" t="s">
        <v>19</v>
      </c>
      <c r="C5" s="327" t="s">
        <v>20</v>
      </c>
      <c r="D5" s="327" t="s">
        <v>21</v>
      </c>
      <c r="E5" s="327"/>
      <c r="F5" s="327"/>
      <c r="G5" s="327"/>
      <c r="H5" s="327" t="s">
        <v>22</v>
      </c>
      <c r="I5" s="317" t="s">
        <v>69</v>
      </c>
      <c r="J5" s="317"/>
      <c r="K5" s="317"/>
    </row>
    <row r="6" spans="1:11" ht="31.5" customHeight="1">
      <c r="A6" s="327"/>
      <c r="B6" s="327"/>
      <c r="C6" s="327"/>
      <c r="D6" s="327"/>
      <c r="E6" s="327"/>
      <c r="F6" s="327"/>
      <c r="G6" s="327"/>
      <c r="H6" s="327"/>
      <c r="I6" s="223" t="s">
        <v>230</v>
      </c>
      <c r="J6" s="223" t="s">
        <v>231</v>
      </c>
      <c r="K6" s="223" t="s">
        <v>232</v>
      </c>
    </row>
    <row r="7" spans="1:11" ht="14.25" customHeight="1">
      <c r="A7" s="140">
        <v>1</v>
      </c>
      <c r="B7" s="140">
        <v>2</v>
      </c>
      <c r="C7" s="140">
        <v>3</v>
      </c>
      <c r="D7" s="140">
        <v>4</v>
      </c>
      <c r="E7" s="140">
        <v>5</v>
      </c>
      <c r="F7" s="140">
        <v>6</v>
      </c>
      <c r="G7" s="140">
        <v>7</v>
      </c>
      <c r="H7" s="140">
        <v>8</v>
      </c>
      <c r="I7" s="223">
        <v>9</v>
      </c>
      <c r="J7" s="223">
        <v>10</v>
      </c>
      <c r="K7" s="223">
        <v>11</v>
      </c>
    </row>
    <row r="8" spans="1:11" ht="18" customHeight="1">
      <c r="A8" s="227" t="s">
        <v>31</v>
      </c>
      <c r="B8" s="228"/>
      <c r="C8" s="228"/>
      <c r="D8" s="228"/>
      <c r="E8" s="228"/>
      <c r="F8" s="228"/>
      <c r="G8" s="228"/>
      <c r="H8" s="228"/>
      <c r="I8" s="229">
        <f>I9+I59+I78+I84+I103+I110+I68</f>
        <v>2196.75</v>
      </c>
      <c r="J8" s="229">
        <f t="shared" ref="J8:K8" si="0">J9+J59+J78+J84+J103+J110+J68</f>
        <v>1599.9999999999998</v>
      </c>
      <c r="K8" s="229">
        <f t="shared" si="0"/>
        <v>1623.1999999999998</v>
      </c>
    </row>
    <row r="9" spans="1:11" ht="18" customHeight="1">
      <c r="A9" s="169" t="s">
        <v>23</v>
      </c>
      <c r="B9" s="170" t="s">
        <v>24</v>
      </c>
      <c r="C9" s="170"/>
      <c r="D9" s="177"/>
      <c r="E9" s="177"/>
      <c r="F9" s="177"/>
      <c r="G9" s="177"/>
      <c r="H9" s="171"/>
      <c r="I9" s="180">
        <f>I10+I19+I40+I46</f>
        <v>955.32199999999989</v>
      </c>
      <c r="J9" s="180">
        <f>J10+J19+J40+J46</f>
        <v>389.59999999999997</v>
      </c>
      <c r="K9" s="180">
        <f>K10+K19+K40+K46</f>
        <v>341.9</v>
      </c>
    </row>
    <row r="10" spans="1:11" ht="31.5">
      <c r="A10" s="178" t="s">
        <v>70</v>
      </c>
      <c r="B10" s="177" t="s">
        <v>24</v>
      </c>
      <c r="C10" s="177" t="s">
        <v>63</v>
      </c>
      <c r="D10" s="177"/>
      <c r="E10" s="177"/>
      <c r="F10" s="177"/>
      <c r="G10" s="177"/>
      <c r="H10" s="179"/>
      <c r="I10" s="180">
        <f t="shared" ref="I10:K14" si="1">I11</f>
        <v>323.2</v>
      </c>
      <c r="J10" s="180">
        <f t="shared" si="1"/>
        <v>131.19999999999999</v>
      </c>
      <c r="K10" s="180">
        <f t="shared" si="1"/>
        <v>124.3</v>
      </c>
    </row>
    <row r="11" spans="1:11">
      <c r="A11" s="152" t="s">
        <v>228</v>
      </c>
      <c r="B11" s="9" t="s">
        <v>24</v>
      </c>
      <c r="C11" s="9" t="s">
        <v>63</v>
      </c>
      <c r="D11" s="9" t="s">
        <v>71</v>
      </c>
      <c r="E11" s="9"/>
      <c r="F11" s="9"/>
      <c r="G11" s="9"/>
      <c r="H11" s="124"/>
      <c r="I11" s="181">
        <f t="shared" si="1"/>
        <v>323.2</v>
      </c>
      <c r="J11" s="181">
        <f t="shared" si="1"/>
        <v>131.19999999999999</v>
      </c>
      <c r="K11" s="181">
        <f t="shared" si="1"/>
        <v>124.3</v>
      </c>
    </row>
    <row r="12" spans="1:11">
      <c r="A12" s="130" t="s">
        <v>226</v>
      </c>
      <c r="B12" s="9" t="s">
        <v>24</v>
      </c>
      <c r="C12" s="9" t="s">
        <v>63</v>
      </c>
      <c r="D12" s="9">
        <v>65</v>
      </c>
      <c r="E12" s="9">
        <v>1</v>
      </c>
      <c r="F12" s="177"/>
      <c r="G12" s="177"/>
      <c r="H12" s="179"/>
      <c r="I12" s="181">
        <f>I13+I16</f>
        <v>323.2</v>
      </c>
      <c r="J12" s="181">
        <f t="shared" ref="J12:K12" si="2">J13+J16</f>
        <v>131.19999999999999</v>
      </c>
      <c r="K12" s="181">
        <f t="shared" si="2"/>
        <v>124.3</v>
      </c>
    </row>
    <row r="13" spans="1:11">
      <c r="A13" s="153" t="s">
        <v>166</v>
      </c>
      <c r="B13" s="123" t="s">
        <v>24</v>
      </c>
      <c r="C13" s="123" t="s">
        <v>63</v>
      </c>
      <c r="D13" s="123" t="s">
        <v>71</v>
      </c>
      <c r="E13" s="123" t="s">
        <v>36</v>
      </c>
      <c r="F13" s="123" t="s">
        <v>74</v>
      </c>
      <c r="G13" s="123" t="s">
        <v>75</v>
      </c>
      <c r="H13" s="179"/>
      <c r="I13" s="181">
        <f t="shared" si="1"/>
        <v>113</v>
      </c>
      <c r="J13" s="181">
        <f t="shared" si="1"/>
        <v>131.19999999999999</v>
      </c>
      <c r="K13" s="181">
        <f t="shared" si="1"/>
        <v>124.3</v>
      </c>
    </row>
    <row r="14" spans="1:11" ht="63">
      <c r="A14" s="153" t="s">
        <v>157</v>
      </c>
      <c r="B14" s="123" t="s">
        <v>24</v>
      </c>
      <c r="C14" s="123" t="s">
        <v>63</v>
      </c>
      <c r="D14" s="123" t="s">
        <v>71</v>
      </c>
      <c r="E14" s="123" t="s">
        <v>36</v>
      </c>
      <c r="F14" s="123" t="s">
        <v>74</v>
      </c>
      <c r="G14" s="123" t="s">
        <v>75</v>
      </c>
      <c r="H14" s="124" t="s">
        <v>159</v>
      </c>
      <c r="I14" s="181">
        <f t="shared" si="1"/>
        <v>113</v>
      </c>
      <c r="J14" s="181">
        <f t="shared" si="1"/>
        <v>131.19999999999999</v>
      </c>
      <c r="K14" s="181">
        <f t="shared" si="1"/>
        <v>124.3</v>
      </c>
    </row>
    <row r="15" spans="1:11" ht="36" customHeight="1">
      <c r="A15" s="153" t="s">
        <v>158</v>
      </c>
      <c r="B15" s="123" t="s">
        <v>24</v>
      </c>
      <c r="C15" s="123" t="s">
        <v>63</v>
      </c>
      <c r="D15" s="123" t="s">
        <v>71</v>
      </c>
      <c r="E15" s="123" t="s">
        <v>36</v>
      </c>
      <c r="F15" s="123" t="s">
        <v>74</v>
      </c>
      <c r="G15" s="123" t="s">
        <v>75</v>
      </c>
      <c r="H15" s="124" t="s">
        <v>160</v>
      </c>
      <c r="I15" s="181">
        <f>'Прил 5'!J16</f>
        <v>113</v>
      </c>
      <c r="J15" s="181">
        <f>'Прил 5'!K16</f>
        <v>131.19999999999999</v>
      </c>
      <c r="K15" s="181">
        <f>'Прил 5'!L16</f>
        <v>124.3</v>
      </c>
    </row>
    <row r="16" spans="1:11" ht="48.75" customHeight="1">
      <c r="A16" s="130" t="s">
        <v>297</v>
      </c>
      <c r="B16" s="123" t="s">
        <v>24</v>
      </c>
      <c r="C16" s="123" t="s">
        <v>63</v>
      </c>
      <c r="D16" s="123" t="s">
        <v>71</v>
      </c>
      <c r="E16" s="123" t="s">
        <v>36</v>
      </c>
      <c r="F16" s="123" t="s">
        <v>74</v>
      </c>
      <c r="G16" s="123" t="s">
        <v>296</v>
      </c>
      <c r="H16" s="124"/>
      <c r="I16" s="181">
        <f>I17</f>
        <v>210.2</v>
      </c>
      <c r="J16" s="181">
        <f t="shared" ref="J16:K17" si="3">J17</f>
        <v>0</v>
      </c>
      <c r="K16" s="181">
        <f t="shared" si="3"/>
        <v>0</v>
      </c>
    </row>
    <row r="17" spans="1:12" ht="36" customHeight="1">
      <c r="A17" s="153" t="s">
        <v>157</v>
      </c>
      <c r="B17" s="123" t="s">
        <v>24</v>
      </c>
      <c r="C17" s="123" t="s">
        <v>63</v>
      </c>
      <c r="D17" s="123" t="s">
        <v>71</v>
      </c>
      <c r="E17" s="123" t="s">
        <v>36</v>
      </c>
      <c r="F17" s="123" t="s">
        <v>74</v>
      </c>
      <c r="G17" s="123" t="s">
        <v>296</v>
      </c>
      <c r="H17" s="124" t="s">
        <v>159</v>
      </c>
      <c r="I17" s="181">
        <f>I18</f>
        <v>210.2</v>
      </c>
      <c r="J17" s="181">
        <f t="shared" si="3"/>
        <v>0</v>
      </c>
      <c r="K17" s="181">
        <f t="shared" si="3"/>
        <v>0</v>
      </c>
    </row>
    <row r="18" spans="1:12" ht="36" customHeight="1">
      <c r="A18" s="153" t="s">
        <v>158</v>
      </c>
      <c r="B18" s="123" t="s">
        <v>24</v>
      </c>
      <c r="C18" s="123" t="s">
        <v>63</v>
      </c>
      <c r="D18" s="123" t="s">
        <v>71</v>
      </c>
      <c r="E18" s="123" t="s">
        <v>36</v>
      </c>
      <c r="F18" s="123" t="s">
        <v>74</v>
      </c>
      <c r="G18" s="123" t="s">
        <v>296</v>
      </c>
      <c r="H18" s="124" t="s">
        <v>160</v>
      </c>
      <c r="I18" s="181">
        <f>'Прил 5'!J19</f>
        <v>210.2</v>
      </c>
      <c r="J18" s="181">
        <f>'Прил 5'!K19</f>
        <v>0</v>
      </c>
      <c r="K18" s="181">
        <f>'Прил 5'!L19</f>
        <v>0</v>
      </c>
    </row>
    <row r="19" spans="1:12" ht="47.25">
      <c r="A19" s="182" t="s">
        <v>112</v>
      </c>
      <c r="B19" s="177" t="s">
        <v>24</v>
      </c>
      <c r="C19" s="177" t="s">
        <v>25</v>
      </c>
      <c r="D19" s="177"/>
      <c r="E19" s="177"/>
      <c r="F19" s="177"/>
      <c r="G19" s="177"/>
      <c r="H19" s="179"/>
      <c r="I19" s="180">
        <f>I20+I35</f>
        <v>628.9</v>
      </c>
      <c r="J19" s="180">
        <f t="shared" ref="J19:K19" si="4">J20+J35</f>
        <v>255.89999999999998</v>
      </c>
      <c r="K19" s="180">
        <f t="shared" si="4"/>
        <v>215.1</v>
      </c>
    </row>
    <row r="20" spans="1:12">
      <c r="A20" s="152" t="s">
        <v>228</v>
      </c>
      <c r="B20" s="9" t="s">
        <v>24</v>
      </c>
      <c r="C20" s="9" t="s">
        <v>25</v>
      </c>
      <c r="D20" s="9" t="s">
        <v>71</v>
      </c>
      <c r="E20" s="9"/>
      <c r="F20" s="9"/>
      <c r="G20" s="9"/>
      <c r="H20" s="124"/>
      <c r="I20" s="181">
        <f>I21</f>
        <v>628.79999999999995</v>
      </c>
      <c r="J20" s="181">
        <f t="shared" ref="J20:K20" si="5">J21</f>
        <v>255.79999999999998</v>
      </c>
      <c r="K20" s="181">
        <f t="shared" si="5"/>
        <v>215</v>
      </c>
    </row>
    <row r="21" spans="1:12" ht="31.5">
      <c r="A21" s="152" t="s">
        <v>229</v>
      </c>
      <c r="B21" s="123" t="s">
        <v>24</v>
      </c>
      <c r="C21" s="123" t="s">
        <v>25</v>
      </c>
      <c r="D21" s="123" t="s">
        <v>71</v>
      </c>
      <c r="E21" s="123" t="s">
        <v>37</v>
      </c>
      <c r="F21" s="177"/>
      <c r="G21" s="177"/>
      <c r="H21" s="179"/>
      <c r="I21" s="181">
        <f>I22+I25+I30</f>
        <v>628.79999999999995</v>
      </c>
      <c r="J21" s="181">
        <f t="shared" ref="J21:K21" si="6">J22+J25+J30</f>
        <v>255.79999999999998</v>
      </c>
      <c r="K21" s="181">
        <f t="shared" si="6"/>
        <v>215</v>
      </c>
    </row>
    <row r="22" spans="1:12" ht="33" customHeight="1">
      <c r="A22" s="153" t="s">
        <v>76</v>
      </c>
      <c r="B22" s="123" t="s">
        <v>24</v>
      </c>
      <c r="C22" s="123" t="s">
        <v>25</v>
      </c>
      <c r="D22" s="123" t="s">
        <v>71</v>
      </c>
      <c r="E22" s="123" t="s">
        <v>37</v>
      </c>
      <c r="F22" s="123" t="s">
        <v>74</v>
      </c>
      <c r="G22" s="123" t="s">
        <v>77</v>
      </c>
      <c r="H22" s="179"/>
      <c r="I22" s="181">
        <f t="shared" ref="I22:K23" si="7">I23</f>
        <v>67.5</v>
      </c>
      <c r="J22" s="181">
        <f t="shared" si="7"/>
        <v>192.2</v>
      </c>
      <c r="K22" s="181">
        <f t="shared" si="7"/>
        <v>152.30000000000001</v>
      </c>
    </row>
    <row r="23" spans="1:12" ht="63">
      <c r="A23" s="153" t="s">
        <v>157</v>
      </c>
      <c r="B23" s="123" t="s">
        <v>24</v>
      </c>
      <c r="C23" s="123" t="s">
        <v>25</v>
      </c>
      <c r="D23" s="123" t="s">
        <v>71</v>
      </c>
      <c r="E23" s="123" t="s">
        <v>37</v>
      </c>
      <c r="F23" s="123" t="s">
        <v>74</v>
      </c>
      <c r="G23" s="123" t="s">
        <v>77</v>
      </c>
      <c r="H23" s="124" t="s">
        <v>159</v>
      </c>
      <c r="I23" s="181">
        <f t="shared" si="7"/>
        <v>67.5</v>
      </c>
      <c r="J23" s="181">
        <f t="shared" si="7"/>
        <v>192.2</v>
      </c>
      <c r="K23" s="181">
        <f t="shared" si="7"/>
        <v>152.30000000000001</v>
      </c>
    </row>
    <row r="24" spans="1:12" ht="31.5">
      <c r="A24" s="153" t="s">
        <v>158</v>
      </c>
      <c r="B24" s="123" t="s">
        <v>24</v>
      </c>
      <c r="C24" s="123" t="s">
        <v>25</v>
      </c>
      <c r="D24" s="123" t="s">
        <v>71</v>
      </c>
      <c r="E24" s="123" t="s">
        <v>37</v>
      </c>
      <c r="F24" s="123" t="s">
        <v>74</v>
      </c>
      <c r="G24" s="123" t="s">
        <v>77</v>
      </c>
      <c r="H24" s="124" t="s">
        <v>160</v>
      </c>
      <c r="I24" s="181">
        <f>'Прил 5'!J25</f>
        <v>67.5</v>
      </c>
      <c r="J24" s="181">
        <f>'Прил 5'!K25</f>
        <v>192.2</v>
      </c>
      <c r="K24" s="181">
        <f>'Прил 5'!L25</f>
        <v>152.30000000000001</v>
      </c>
    </row>
    <row r="25" spans="1:12">
      <c r="A25" s="130" t="s">
        <v>285</v>
      </c>
      <c r="B25" s="123" t="s">
        <v>24</v>
      </c>
      <c r="C25" s="123" t="s">
        <v>25</v>
      </c>
      <c r="D25" s="123" t="s">
        <v>71</v>
      </c>
      <c r="E25" s="123" t="s">
        <v>37</v>
      </c>
      <c r="F25" s="123" t="s">
        <v>74</v>
      </c>
      <c r="G25" s="123" t="s">
        <v>79</v>
      </c>
      <c r="H25" s="124"/>
      <c r="I25" s="181">
        <f>I26+I28</f>
        <v>277.2</v>
      </c>
      <c r="J25" s="181">
        <f t="shared" ref="J25:K25" si="8">J26+J28</f>
        <v>63.6</v>
      </c>
      <c r="K25" s="181">
        <f t="shared" si="8"/>
        <v>62.7</v>
      </c>
    </row>
    <row r="26" spans="1:12" s="165" customFormat="1" ht="31.5">
      <c r="A26" s="130" t="s">
        <v>153</v>
      </c>
      <c r="B26" s="123" t="s">
        <v>24</v>
      </c>
      <c r="C26" s="123" t="s">
        <v>25</v>
      </c>
      <c r="D26" s="123" t="s">
        <v>71</v>
      </c>
      <c r="E26" s="123" t="s">
        <v>37</v>
      </c>
      <c r="F26" s="123" t="s">
        <v>74</v>
      </c>
      <c r="G26" s="123" t="s">
        <v>79</v>
      </c>
      <c r="H26" s="124" t="s">
        <v>155</v>
      </c>
      <c r="I26" s="92">
        <f t="shared" ref="I26:K26" si="9">I27</f>
        <v>241.7</v>
      </c>
      <c r="J26" s="92">
        <f t="shared" si="9"/>
        <v>28.1</v>
      </c>
      <c r="K26" s="92">
        <f t="shared" si="9"/>
        <v>27.2</v>
      </c>
      <c r="L26" s="225"/>
    </row>
    <row r="27" spans="1:12" s="165" customFormat="1" ht="31.5">
      <c r="A27" s="130" t="s">
        <v>154</v>
      </c>
      <c r="B27" s="123" t="s">
        <v>24</v>
      </c>
      <c r="C27" s="123" t="s">
        <v>25</v>
      </c>
      <c r="D27" s="123" t="s">
        <v>71</v>
      </c>
      <c r="E27" s="123" t="s">
        <v>37</v>
      </c>
      <c r="F27" s="123" t="s">
        <v>74</v>
      </c>
      <c r="G27" s="123" t="s">
        <v>79</v>
      </c>
      <c r="H27" s="9" t="s">
        <v>156</v>
      </c>
      <c r="I27" s="203">
        <f>'Прил 5'!J28</f>
        <v>241.7</v>
      </c>
      <c r="J27" s="203">
        <f>'Прил 5'!K28</f>
        <v>28.1</v>
      </c>
      <c r="K27" s="203">
        <f>'Прил 5'!L28</f>
        <v>27.2</v>
      </c>
      <c r="L27" s="225"/>
    </row>
    <row r="28" spans="1:12" s="165" customFormat="1">
      <c r="A28" s="158" t="s">
        <v>161</v>
      </c>
      <c r="B28" s="9" t="s">
        <v>24</v>
      </c>
      <c r="C28" s="9" t="s">
        <v>25</v>
      </c>
      <c r="D28" s="123" t="s">
        <v>164</v>
      </c>
      <c r="E28" s="123" t="s">
        <v>37</v>
      </c>
      <c r="F28" s="123" t="s">
        <v>74</v>
      </c>
      <c r="G28" s="123" t="s">
        <v>79</v>
      </c>
      <c r="H28" s="168" t="s">
        <v>162</v>
      </c>
      <c r="I28" s="203">
        <f>I29</f>
        <v>35.5</v>
      </c>
      <c r="J28" s="203">
        <f>J29</f>
        <v>35.5</v>
      </c>
      <c r="K28" s="203">
        <f>K29</f>
        <v>35.5</v>
      </c>
      <c r="L28" s="225" t="s">
        <v>38</v>
      </c>
    </row>
    <row r="29" spans="1:12" s="165" customFormat="1">
      <c r="A29" s="158" t="s">
        <v>163</v>
      </c>
      <c r="B29" s="9" t="s">
        <v>24</v>
      </c>
      <c r="C29" s="9" t="s">
        <v>25</v>
      </c>
      <c r="D29" s="9">
        <v>66</v>
      </c>
      <c r="E29" s="123" t="s">
        <v>37</v>
      </c>
      <c r="F29" s="123" t="s">
        <v>74</v>
      </c>
      <c r="G29" s="123" t="s">
        <v>79</v>
      </c>
      <c r="H29" s="168" t="s">
        <v>165</v>
      </c>
      <c r="I29" s="203">
        <f>'Прил 5'!J30</f>
        <v>35.5</v>
      </c>
      <c r="J29" s="203">
        <f>'Прил 5'!K30</f>
        <v>35.5</v>
      </c>
      <c r="K29" s="203">
        <f>'Прил 5'!L30</f>
        <v>35.5</v>
      </c>
      <c r="L29" s="225"/>
    </row>
    <row r="30" spans="1:12" s="165" customFormat="1" ht="47.25">
      <c r="A30" s="130" t="s">
        <v>297</v>
      </c>
      <c r="B30" s="9" t="s">
        <v>24</v>
      </c>
      <c r="C30" s="9" t="s">
        <v>25</v>
      </c>
      <c r="D30" s="124" t="s">
        <v>71</v>
      </c>
      <c r="E30" s="123" t="s">
        <v>37</v>
      </c>
      <c r="F30" s="123" t="s">
        <v>74</v>
      </c>
      <c r="G30" s="123" t="s">
        <v>296</v>
      </c>
      <c r="H30" s="183"/>
      <c r="I30" s="203">
        <f>I31+I33</f>
        <v>284.10000000000002</v>
      </c>
      <c r="J30" s="203">
        <f t="shared" ref="J30:K30" si="10">J31+J33</f>
        <v>0</v>
      </c>
      <c r="K30" s="203">
        <f t="shared" si="10"/>
        <v>0</v>
      </c>
      <c r="L30" s="225"/>
    </row>
    <row r="31" spans="1:12" s="165" customFormat="1" ht="63">
      <c r="A31" s="153" t="s">
        <v>157</v>
      </c>
      <c r="B31" s="9" t="s">
        <v>24</v>
      </c>
      <c r="C31" s="9" t="s">
        <v>25</v>
      </c>
      <c r="D31" s="124" t="s">
        <v>71</v>
      </c>
      <c r="E31" s="123" t="s">
        <v>37</v>
      </c>
      <c r="F31" s="123" t="s">
        <v>74</v>
      </c>
      <c r="G31" s="123" t="s">
        <v>296</v>
      </c>
      <c r="H31" s="183" t="s">
        <v>159</v>
      </c>
      <c r="I31" s="203">
        <f>I32</f>
        <v>284.10000000000002</v>
      </c>
      <c r="J31" s="203">
        <f t="shared" ref="J31:K31" si="11">J32</f>
        <v>0</v>
      </c>
      <c r="K31" s="203">
        <f t="shared" si="11"/>
        <v>0</v>
      </c>
      <c r="L31" s="225"/>
    </row>
    <row r="32" spans="1:12" s="165" customFormat="1" ht="31.5">
      <c r="A32" s="153" t="s">
        <v>158</v>
      </c>
      <c r="B32" s="9" t="s">
        <v>24</v>
      </c>
      <c r="C32" s="9" t="s">
        <v>25</v>
      </c>
      <c r="D32" s="124" t="s">
        <v>71</v>
      </c>
      <c r="E32" s="123" t="s">
        <v>37</v>
      </c>
      <c r="F32" s="123" t="s">
        <v>74</v>
      </c>
      <c r="G32" s="123" t="s">
        <v>296</v>
      </c>
      <c r="H32" s="183" t="s">
        <v>160</v>
      </c>
      <c r="I32" s="203">
        <f>'Прил 5'!J33</f>
        <v>284.10000000000002</v>
      </c>
      <c r="J32" s="203">
        <f>'Прил 5'!K33</f>
        <v>0</v>
      </c>
      <c r="K32" s="203">
        <f>'Прил 5'!L33</f>
        <v>0</v>
      </c>
      <c r="L32" s="225"/>
    </row>
    <row r="33" spans="1:12" s="165" customFormat="1" ht="31.5">
      <c r="A33" s="130" t="s">
        <v>153</v>
      </c>
      <c r="B33" s="9" t="s">
        <v>24</v>
      </c>
      <c r="C33" s="9" t="s">
        <v>25</v>
      </c>
      <c r="D33" s="124" t="s">
        <v>71</v>
      </c>
      <c r="E33" s="123" t="s">
        <v>37</v>
      </c>
      <c r="F33" s="123" t="s">
        <v>74</v>
      </c>
      <c r="G33" s="123" t="s">
        <v>296</v>
      </c>
      <c r="H33" s="183" t="s">
        <v>155</v>
      </c>
      <c r="I33" s="203">
        <f>I34</f>
        <v>0</v>
      </c>
      <c r="J33" s="203">
        <f t="shared" ref="J33:K33" si="12">J34</f>
        <v>0</v>
      </c>
      <c r="K33" s="203">
        <f t="shared" si="12"/>
        <v>0</v>
      </c>
      <c r="L33" s="225"/>
    </row>
    <row r="34" spans="1:12" s="165" customFormat="1" ht="31.5">
      <c r="A34" s="130" t="s">
        <v>154</v>
      </c>
      <c r="B34" s="9" t="s">
        <v>24</v>
      </c>
      <c r="C34" s="9" t="s">
        <v>25</v>
      </c>
      <c r="D34" s="124" t="s">
        <v>71</v>
      </c>
      <c r="E34" s="123" t="s">
        <v>37</v>
      </c>
      <c r="F34" s="123" t="s">
        <v>74</v>
      </c>
      <c r="G34" s="123" t="s">
        <v>296</v>
      </c>
      <c r="H34" s="183" t="s">
        <v>156</v>
      </c>
      <c r="I34" s="203">
        <f>'Прил 5'!J35</f>
        <v>0</v>
      </c>
      <c r="J34" s="203">
        <f>'Прил 5'!K35</f>
        <v>0</v>
      </c>
      <c r="K34" s="203">
        <f>'Прил 5'!L35</f>
        <v>0</v>
      </c>
      <c r="L34" s="225"/>
    </row>
    <row r="35" spans="1:12" s="163" customFormat="1" ht="47.25">
      <c r="A35" s="152" t="s">
        <v>271</v>
      </c>
      <c r="B35" s="9" t="s">
        <v>24</v>
      </c>
      <c r="C35" s="9" t="s">
        <v>25</v>
      </c>
      <c r="D35" s="124">
        <v>89</v>
      </c>
      <c r="E35" s="123"/>
      <c r="F35" s="123"/>
      <c r="G35" s="123"/>
      <c r="H35" s="183"/>
      <c r="I35" s="203">
        <f>I36</f>
        <v>0.1</v>
      </c>
      <c r="J35" s="203">
        <f t="shared" ref="J35:K38" si="13">J36</f>
        <v>0.1</v>
      </c>
      <c r="K35" s="203">
        <f t="shared" si="13"/>
        <v>0.1</v>
      </c>
      <c r="L35" s="230"/>
    </row>
    <row r="36" spans="1:12" s="163" customFormat="1" ht="47.25">
      <c r="A36" s="152" t="s">
        <v>272</v>
      </c>
      <c r="B36" s="9" t="s">
        <v>24</v>
      </c>
      <c r="C36" s="9" t="s">
        <v>25</v>
      </c>
      <c r="D36" s="124">
        <v>89</v>
      </c>
      <c r="E36" s="123" t="s">
        <v>36</v>
      </c>
      <c r="F36" s="123"/>
      <c r="G36" s="123"/>
      <c r="H36" s="183"/>
      <c r="I36" s="92">
        <f>I37</f>
        <v>0.1</v>
      </c>
      <c r="J36" s="92">
        <f t="shared" si="13"/>
        <v>0.1</v>
      </c>
      <c r="K36" s="92">
        <f t="shared" si="13"/>
        <v>0.1</v>
      </c>
      <c r="L36" s="230"/>
    </row>
    <row r="37" spans="1:12" ht="94.5">
      <c r="A37" s="184" t="s">
        <v>227</v>
      </c>
      <c r="B37" s="9" t="s">
        <v>24</v>
      </c>
      <c r="C37" s="9" t="s">
        <v>25</v>
      </c>
      <c r="D37" s="124">
        <v>89</v>
      </c>
      <c r="E37" s="123" t="s">
        <v>36</v>
      </c>
      <c r="F37" s="123" t="s">
        <v>74</v>
      </c>
      <c r="G37" s="123" t="s">
        <v>81</v>
      </c>
      <c r="H37" s="183"/>
      <c r="I37" s="92">
        <f>I38</f>
        <v>0.1</v>
      </c>
      <c r="J37" s="92">
        <f t="shared" si="13"/>
        <v>0.1</v>
      </c>
      <c r="K37" s="92">
        <f t="shared" si="13"/>
        <v>0.1</v>
      </c>
    </row>
    <row r="38" spans="1:12" ht="31.5">
      <c r="A38" s="130" t="s">
        <v>153</v>
      </c>
      <c r="B38" s="9" t="s">
        <v>24</v>
      </c>
      <c r="C38" s="9" t="s">
        <v>25</v>
      </c>
      <c r="D38" s="124" t="s">
        <v>86</v>
      </c>
      <c r="E38" s="9" t="s">
        <v>36</v>
      </c>
      <c r="F38" s="123" t="s">
        <v>74</v>
      </c>
      <c r="G38" s="123" t="s">
        <v>81</v>
      </c>
      <c r="H38" s="183" t="s">
        <v>155</v>
      </c>
      <c r="I38" s="92">
        <f>I39</f>
        <v>0.1</v>
      </c>
      <c r="J38" s="92">
        <f t="shared" si="13"/>
        <v>0.1</v>
      </c>
      <c r="K38" s="92">
        <f t="shared" si="13"/>
        <v>0.1</v>
      </c>
    </row>
    <row r="39" spans="1:12" ht="31.5">
      <c r="A39" s="130" t="s">
        <v>154</v>
      </c>
      <c r="B39" s="9" t="s">
        <v>24</v>
      </c>
      <c r="C39" s="9" t="s">
        <v>25</v>
      </c>
      <c r="D39" s="124" t="s">
        <v>86</v>
      </c>
      <c r="E39" s="123" t="s">
        <v>36</v>
      </c>
      <c r="F39" s="123" t="s">
        <v>74</v>
      </c>
      <c r="G39" s="123" t="s">
        <v>81</v>
      </c>
      <c r="H39" s="183" t="s">
        <v>156</v>
      </c>
      <c r="I39" s="92">
        <f>'Прил 5'!J40</f>
        <v>0.1</v>
      </c>
      <c r="J39" s="92">
        <f>'Прил 5'!K40</f>
        <v>0.1</v>
      </c>
      <c r="K39" s="92">
        <f>'Прил 5'!L40</f>
        <v>0.1</v>
      </c>
    </row>
    <row r="40" spans="1:12">
      <c r="A40" s="178" t="s">
        <v>82</v>
      </c>
      <c r="B40" s="148" t="s">
        <v>24</v>
      </c>
      <c r="C40" s="148" t="s">
        <v>83</v>
      </c>
      <c r="D40" s="148"/>
      <c r="E40" s="185"/>
      <c r="F40" s="185"/>
      <c r="G40" s="186"/>
      <c r="H40" s="186"/>
      <c r="I40" s="196">
        <f>I41</f>
        <v>0.72199999999999998</v>
      </c>
      <c r="J40" s="196">
        <f t="shared" ref="J40:K44" si="14">J41</f>
        <v>1</v>
      </c>
      <c r="K40" s="196">
        <f t="shared" si="14"/>
        <v>1</v>
      </c>
    </row>
    <row r="41" spans="1:12" ht="47.25">
      <c r="A41" s="152" t="s">
        <v>271</v>
      </c>
      <c r="B41" s="123" t="s">
        <v>24</v>
      </c>
      <c r="C41" s="123" t="s">
        <v>83</v>
      </c>
      <c r="D41" s="124">
        <v>89</v>
      </c>
      <c r="E41" s="123"/>
      <c r="F41" s="123"/>
      <c r="G41" s="125"/>
      <c r="H41" s="125"/>
      <c r="I41" s="92">
        <f>I42</f>
        <v>0.72199999999999998</v>
      </c>
      <c r="J41" s="92">
        <f t="shared" si="14"/>
        <v>1</v>
      </c>
      <c r="K41" s="92">
        <f t="shared" si="14"/>
        <v>1</v>
      </c>
      <c r="L41" s="230"/>
    </row>
    <row r="42" spans="1:12" s="165" customFormat="1" ht="47.25">
      <c r="A42" s="152" t="s">
        <v>272</v>
      </c>
      <c r="B42" s="123" t="s">
        <v>24</v>
      </c>
      <c r="C42" s="123" t="s">
        <v>83</v>
      </c>
      <c r="D42" s="124">
        <v>89</v>
      </c>
      <c r="E42" s="123" t="s">
        <v>36</v>
      </c>
      <c r="F42" s="123"/>
      <c r="G42" s="125"/>
      <c r="H42" s="125"/>
      <c r="I42" s="92">
        <f>I43</f>
        <v>0.72199999999999998</v>
      </c>
      <c r="J42" s="92">
        <f t="shared" si="14"/>
        <v>1</v>
      </c>
      <c r="K42" s="92">
        <f t="shared" si="14"/>
        <v>1</v>
      </c>
      <c r="L42" s="230"/>
    </row>
    <row r="43" spans="1:12" s="165" customFormat="1" ht="31.5">
      <c r="A43" s="130" t="s">
        <v>273</v>
      </c>
      <c r="B43" s="123" t="s">
        <v>24</v>
      </c>
      <c r="C43" s="123" t="s">
        <v>83</v>
      </c>
      <c r="D43" s="124">
        <v>89</v>
      </c>
      <c r="E43" s="123" t="s">
        <v>36</v>
      </c>
      <c r="F43" s="123" t="s">
        <v>74</v>
      </c>
      <c r="G43" s="123" t="s">
        <v>84</v>
      </c>
      <c r="H43" s="125"/>
      <c r="I43" s="92">
        <f>I44</f>
        <v>0.72199999999999998</v>
      </c>
      <c r="J43" s="92">
        <f t="shared" si="14"/>
        <v>1</v>
      </c>
      <c r="K43" s="92">
        <f t="shared" si="14"/>
        <v>1</v>
      </c>
      <c r="L43" s="225"/>
    </row>
    <row r="44" spans="1:12" s="231" customFormat="1">
      <c r="A44" s="158" t="s">
        <v>161</v>
      </c>
      <c r="B44" s="123" t="s">
        <v>24</v>
      </c>
      <c r="C44" s="123" t="s">
        <v>83</v>
      </c>
      <c r="D44" s="124">
        <v>89</v>
      </c>
      <c r="E44" s="123" t="s">
        <v>36</v>
      </c>
      <c r="F44" s="123" t="s">
        <v>74</v>
      </c>
      <c r="G44" s="123" t="s">
        <v>84</v>
      </c>
      <c r="H44" s="125" t="s">
        <v>162</v>
      </c>
      <c r="I44" s="92">
        <f>I45</f>
        <v>0.72199999999999998</v>
      </c>
      <c r="J44" s="92">
        <f t="shared" si="14"/>
        <v>1</v>
      </c>
      <c r="K44" s="92">
        <f t="shared" si="14"/>
        <v>1</v>
      </c>
      <c r="L44" s="225"/>
    </row>
    <row r="45" spans="1:12" s="165" customFormat="1">
      <c r="A45" s="130" t="s">
        <v>85</v>
      </c>
      <c r="B45" s="123" t="s">
        <v>24</v>
      </c>
      <c r="C45" s="123" t="s">
        <v>83</v>
      </c>
      <c r="D45" s="123" t="s">
        <v>86</v>
      </c>
      <c r="E45" s="123" t="s">
        <v>36</v>
      </c>
      <c r="F45" s="123" t="s">
        <v>74</v>
      </c>
      <c r="G45" s="123" t="s">
        <v>84</v>
      </c>
      <c r="H45" s="125" t="s">
        <v>87</v>
      </c>
      <c r="I45" s="92">
        <f>'Прил 5'!J46</f>
        <v>0.72199999999999998</v>
      </c>
      <c r="J45" s="92">
        <f>'Прил 5'!K46</f>
        <v>1</v>
      </c>
      <c r="K45" s="92">
        <f>'Прил 5'!L46</f>
        <v>1</v>
      </c>
      <c r="L45" s="225"/>
    </row>
    <row r="46" spans="1:12" s="165" customFormat="1" ht="18.75" customHeight="1">
      <c r="A46" s="130" t="s">
        <v>88</v>
      </c>
      <c r="B46" s="188" t="s">
        <v>24</v>
      </c>
      <c r="C46" s="148" t="s">
        <v>68</v>
      </c>
      <c r="D46" s="9"/>
      <c r="E46" s="9"/>
      <c r="F46" s="9"/>
      <c r="G46" s="9"/>
      <c r="H46" s="168"/>
      <c r="I46" s="92">
        <f>I47+I51+I55</f>
        <v>2.5</v>
      </c>
      <c r="J46" s="92">
        <f t="shared" ref="J46:K46" si="15">J47+J51+J55</f>
        <v>1.5</v>
      </c>
      <c r="K46" s="92">
        <f t="shared" si="15"/>
        <v>1.5</v>
      </c>
      <c r="L46" s="225"/>
    </row>
    <row r="47" spans="1:12" s="165" customFormat="1" ht="18.75" customHeight="1">
      <c r="A47" s="150" t="s">
        <v>286</v>
      </c>
      <c r="B47" s="9" t="s">
        <v>24</v>
      </c>
      <c r="C47" s="9" t="s">
        <v>68</v>
      </c>
      <c r="D47" s="9" t="s">
        <v>24</v>
      </c>
      <c r="E47" s="9"/>
      <c r="F47" s="9"/>
      <c r="G47" s="9"/>
      <c r="H47" s="168"/>
      <c r="I47" s="232">
        <f>I48</f>
        <v>1</v>
      </c>
      <c r="J47" s="232">
        <f t="shared" ref="J47:K49" si="16">J48</f>
        <v>1</v>
      </c>
      <c r="K47" s="232">
        <f t="shared" si="16"/>
        <v>1</v>
      </c>
      <c r="L47" s="225"/>
    </row>
    <row r="48" spans="1:12" s="165" customFormat="1">
      <c r="A48" s="150" t="s">
        <v>89</v>
      </c>
      <c r="B48" s="9" t="s">
        <v>24</v>
      </c>
      <c r="C48" s="9" t="s">
        <v>68</v>
      </c>
      <c r="D48" s="9" t="s">
        <v>24</v>
      </c>
      <c r="E48" s="9" t="s">
        <v>72</v>
      </c>
      <c r="F48" s="9" t="s">
        <v>74</v>
      </c>
      <c r="G48" s="9" t="s">
        <v>90</v>
      </c>
      <c r="H48" s="9"/>
      <c r="I48" s="232">
        <f>I49</f>
        <v>1</v>
      </c>
      <c r="J48" s="232">
        <f t="shared" si="16"/>
        <v>1</v>
      </c>
      <c r="K48" s="232">
        <f t="shared" si="16"/>
        <v>1</v>
      </c>
      <c r="L48" s="225" t="s">
        <v>38</v>
      </c>
    </row>
    <row r="49" spans="1:12" s="165" customFormat="1" ht="37.5" customHeight="1">
      <c r="A49" s="130" t="s">
        <v>153</v>
      </c>
      <c r="B49" s="9" t="s">
        <v>24</v>
      </c>
      <c r="C49" s="9" t="s">
        <v>68</v>
      </c>
      <c r="D49" s="9" t="s">
        <v>24</v>
      </c>
      <c r="E49" s="9" t="s">
        <v>72</v>
      </c>
      <c r="F49" s="9" t="s">
        <v>74</v>
      </c>
      <c r="G49" s="9" t="s">
        <v>90</v>
      </c>
      <c r="H49" s="9" t="s">
        <v>155</v>
      </c>
      <c r="I49" s="232">
        <f>I50</f>
        <v>1</v>
      </c>
      <c r="J49" s="232">
        <f t="shared" si="16"/>
        <v>1</v>
      </c>
      <c r="K49" s="232">
        <f t="shared" si="16"/>
        <v>1</v>
      </c>
      <c r="L49" s="225"/>
    </row>
    <row r="50" spans="1:12" s="233" customFormat="1" ht="18" customHeight="1">
      <c r="A50" s="130" t="s">
        <v>154</v>
      </c>
      <c r="B50" s="9" t="s">
        <v>24</v>
      </c>
      <c r="C50" s="9" t="s">
        <v>68</v>
      </c>
      <c r="D50" s="9" t="s">
        <v>24</v>
      </c>
      <c r="E50" s="9" t="s">
        <v>72</v>
      </c>
      <c r="F50" s="9" t="s">
        <v>74</v>
      </c>
      <c r="G50" s="9" t="s">
        <v>90</v>
      </c>
      <c r="H50" s="9" t="s">
        <v>156</v>
      </c>
      <c r="I50" s="92">
        <f>'Прил 5'!J51</f>
        <v>1</v>
      </c>
      <c r="J50" s="92">
        <f>'Прил 5'!K51</f>
        <v>1</v>
      </c>
      <c r="K50" s="92">
        <f>'Прил 5'!L51</f>
        <v>1</v>
      </c>
      <c r="L50" s="225"/>
    </row>
    <row r="51" spans="1:12" s="165" customFormat="1" ht="47.25">
      <c r="A51" s="130" t="s">
        <v>287</v>
      </c>
      <c r="B51" s="9" t="s">
        <v>24</v>
      </c>
      <c r="C51" s="9" t="s">
        <v>68</v>
      </c>
      <c r="D51" s="9" t="s">
        <v>91</v>
      </c>
      <c r="E51" s="9"/>
      <c r="F51" s="9"/>
      <c r="G51" s="9"/>
      <c r="H51" s="9"/>
      <c r="I51" s="92">
        <f>I52</f>
        <v>0.5</v>
      </c>
      <c r="J51" s="92">
        <f t="shared" ref="J51:K53" si="17">J52</f>
        <v>0.5</v>
      </c>
      <c r="K51" s="92">
        <f t="shared" si="17"/>
        <v>0.5</v>
      </c>
      <c r="L51" s="225"/>
    </row>
    <row r="52" spans="1:12" s="165" customFormat="1" ht="30.75" customHeight="1">
      <c r="A52" s="130" t="s">
        <v>92</v>
      </c>
      <c r="B52" s="9" t="s">
        <v>24</v>
      </c>
      <c r="C52" s="9" t="s">
        <v>68</v>
      </c>
      <c r="D52" s="9" t="s">
        <v>91</v>
      </c>
      <c r="E52" s="9" t="s">
        <v>72</v>
      </c>
      <c r="F52" s="9" t="s">
        <v>74</v>
      </c>
      <c r="G52" s="9" t="s">
        <v>93</v>
      </c>
      <c r="H52" s="9"/>
      <c r="I52" s="203">
        <f>I53</f>
        <v>0.5</v>
      </c>
      <c r="J52" s="203">
        <f t="shared" si="17"/>
        <v>0.5</v>
      </c>
      <c r="K52" s="203">
        <f t="shared" si="17"/>
        <v>0.5</v>
      </c>
      <c r="L52" s="225"/>
    </row>
    <row r="53" spans="1:12" ht="31.5" customHeight="1">
      <c r="A53" s="130" t="s">
        <v>153</v>
      </c>
      <c r="B53" s="9" t="s">
        <v>24</v>
      </c>
      <c r="C53" s="9" t="s">
        <v>68</v>
      </c>
      <c r="D53" s="9" t="s">
        <v>91</v>
      </c>
      <c r="E53" s="9" t="s">
        <v>72</v>
      </c>
      <c r="F53" s="9" t="s">
        <v>74</v>
      </c>
      <c r="G53" s="9" t="s">
        <v>93</v>
      </c>
      <c r="H53" s="9" t="s">
        <v>155</v>
      </c>
      <c r="I53" s="203">
        <f>I54</f>
        <v>0.5</v>
      </c>
      <c r="J53" s="203">
        <f t="shared" si="17"/>
        <v>0.5</v>
      </c>
      <c r="K53" s="203">
        <f t="shared" si="17"/>
        <v>0.5</v>
      </c>
    </row>
    <row r="54" spans="1:12" ht="31.5">
      <c r="A54" s="130" t="s">
        <v>154</v>
      </c>
      <c r="B54" s="9" t="s">
        <v>24</v>
      </c>
      <c r="C54" s="9" t="s">
        <v>68</v>
      </c>
      <c r="D54" s="9" t="s">
        <v>91</v>
      </c>
      <c r="E54" s="9" t="s">
        <v>72</v>
      </c>
      <c r="F54" s="9" t="s">
        <v>74</v>
      </c>
      <c r="G54" s="9" t="s">
        <v>93</v>
      </c>
      <c r="H54" s="9" t="s">
        <v>156</v>
      </c>
      <c r="I54" s="94">
        <f>'Прил 5'!J55</f>
        <v>0.5</v>
      </c>
      <c r="J54" s="94">
        <f>'Прил 5'!K55</f>
        <v>0.5</v>
      </c>
      <c r="K54" s="94">
        <f>'Прил 5'!L55</f>
        <v>0.5</v>
      </c>
    </row>
    <row r="55" spans="1:12" ht="47.25">
      <c r="A55" s="130" t="s">
        <v>288</v>
      </c>
      <c r="B55" s="9" t="s">
        <v>24</v>
      </c>
      <c r="C55" s="9" t="s">
        <v>68</v>
      </c>
      <c r="D55" s="9" t="s">
        <v>120</v>
      </c>
      <c r="E55" s="9"/>
      <c r="F55" s="9"/>
      <c r="G55" s="9"/>
      <c r="H55" s="9"/>
      <c r="I55" s="94">
        <f>I56</f>
        <v>1</v>
      </c>
      <c r="J55" s="94">
        <f t="shared" ref="J55:K57" si="18">J56</f>
        <v>0</v>
      </c>
      <c r="K55" s="94">
        <f t="shared" si="18"/>
        <v>0</v>
      </c>
    </row>
    <row r="56" spans="1:12" ht="31.5">
      <c r="A56" s="130" t="s">
        <v>144</v>
      </c>
      <c r="B56" s="189" t="s">
        <v>24</v>
      </c>
      <c r="C56" s="189" t="s">
        <v>68</v>
      </c>
      <c r="D56" s="189" t="s">
        <v>120</v>
      </c>
      <c r="E56" s="189" t="s">
        <v>72</v>
      </c>
      <c r="F56" s="189" t="s">
        <v>74</v>
      </c>
      <c r="G56" s="189" t="s">
        <v>145</v>
      </c>
      <c r="H56" s="189"/>
      <c r="I56" s="94">
        <f>I57</f>
        <v>1</v>
      </c>
      <c r="J56" s="94">
        <f t="shared" si="18"/>
        <v>0</v>
      </c>
      <c r="K56" s="94">
        <f t="shared" si="18"/>
        <v>0</v>
      </c>
    </row>
    <row r="57" spans="1:12" ht="31.5">
      <c r="A57" s="130" t="s">
        <v>153</v>
      </c>
      <c r="B57" s="189" t="s">
        <v>24</v>
      </c>
      <c r="C57" s="189" t="s">
        <v>68</v>
      </c>
      <c r="D57" s="189" t="s">
        <v>120</v>
      </c>
      <c r="E57" s="189" t="s">
        <v>72</v>
      </c>
      <c r="F57" s="189" t="s">
        <v>74</v>
      </c>
      <c r="G57" s="189" t="s">
        <v>145</v>
      </c>
      <c r="H57" s="190" t="s">
        <v>155</v>
      </c>
      <c r="I57" s="94">
        <f>I58</f>
        <v>1</v>
      </c>
      <c r="J57" s="94">
        <f t="shared" si="18"/>
        <v>0</v>
      </c>
      <c r="K57" s="94">
        <f t="shared" si="18"/>
        <v>0</v>
      </c>
    </row>
    <row r="58" spans="1:12" ht="31.5">
      <c r="A58" s="130" t="s">
        <v>154</v>
      </c>
      <c r="B58" s="190" t="s">
        <v>24</v>
      </c>
      <c r="C58" s="190" t="s">
        <v>68</v>
      </c>
      <c r="D58" s="190" t="s">
        <v>120</v>
      </c>
      <c r="E58" s="190" t="s">
        <v>72</v>
      </c>
      <c r="F58" s="190" t="s">
        <v>74</v>
      </c>
      <c r="G58" s="190" t="s">
        <v>145</v>
      </c>
      <c r="H58" s="190" t="s">
        <v>156</v>
      </c>
      <c r="I58" s="94">
        <f>'Прил 5'!J59</f>
        <v>1</v>
      </c>
      <c r="J58" s="94">
        <f>'Прил 5'!K59</f>
        <v>0</v>
      </c>
      <c r="K58" s="94">
        <f>'Прил 5'!L59</f>
        <v>0</v>
      </c>
    </row>
    <row r="59" spans="1:12">
      <c r="A59" s="178" t="s">
        <v>94</v>
      </c>
      <c r="B59" s="148" t="s">
        <v>63</v>
      </c>
      <c r="C59" s="148"/>
      <c r="D59" s="186"/>
      <c r="E59" s="148"/>
      <c r="F59" s="148"/>
      <c r="G59" s="148"/>
      <c r="H59" s="191"/>
      <c r="I59" s="174">
        <f>I60</f>
        <v>78.7</v>
      </c>
      <c r="J59" s="174">
        <f t="shared" ref="J59:K62" si="19">J60</f>
        <v>78.8</v>
      </c>
      <c r="K59" s="174">
        <f t="shared" si="19"/>
        <v>80.599999999999994</v>
      </c>
    </row>
    <row r="60" spans="1:12">
      <c r="A60" s="182" t="s">
        <v>95</v>
      </c>
      <c r="B60" s="192" t="s">
        <v>63</v>
      </c>
      <c r="C60" s="192" t="s">
        <v>64</v>
      </c>
      <c r="D60" s="179"/>
      <c r="E60" s="177"/>
      <c r="F60" s="177"/>
      <c r="G60" s="177"/>
      <c r="H60" s="193"/>
      <c r="I60" s="174">
        <f>I61</f>
        <v>78.7</v>
      </c>
      <c r="J60" s="174">
        <f t="shared" si="19"/>
        <v>78.8</v>
      </c>
      <c r="K60" s="174">
        <f t="shared" si="19"/>
        <v>80.599999999999994</v>
      </c>
    </row>
    <row r="61" spans="1:12" ht="47.25">
      <c r="A61" s="152" t="s">
        <v>271</v>
      </c>
      <c r="B61" s="168" t="s">
        <v>63</v>
      </c>
      <c r="C61" s="168" t="s">
        <v>64</v>
      </c>
      <c r="D61" s="9">
        <v>89</v>
      </c>
      <c r="E61" s="9"/>
      <c r="F61" s="9"/>
      <c r="G61" s="9"/>
      <c r="H61" s="122"/>
      <c r="I61" s="94">
        <f>I62</f>
        <v>78.7</v>
      </c>
      <c r="J61" s="94">
        <f t="shared" si="19"/>
        <v>78.8</v>
      </c>
      <c r="K61" s="94">
        <f t="shared" si="19"/>
        <v>80.599999999999994</v>
      </c>
      <c r="L61" s="230"/>
    </row>
    <row r="62" spans="1:12" ht="47.25">
      <c r="A62" s="152" t="s">
        <v>272</v>
      </c>
      <c r="B62" s="168" t="s">
        <v>63</v>
      </c>
      <c r="C62" s="168" t="s">
        <v>64</v>
      </c>
      <c r="D62" s="9">
        <v>89</v>
      </c>
      <c r="E62" s="9">
        <v>1</v>
      </c>
      <c r="F62" s="9"/>
      <c r="G62" s="9"/>
      <c r="H62" s="122"/>
      <c r="I62" s="94">
        <f>I63</f>
        <v>78.7</v>
      </c>
      <c r="J62" s="94">
        <f t="shared" si="19"/>
        <v>78.8</v>
      </c>
      <c r="K62" s="94">
        <f t="shared" si="19"/>
        <v>80.599999999999994</v>
      </c>
      <c r="L62" s="230"/>
    </row>
    <row r="63" spans="1:12" ht="31.5">
      <c r="A63" s="194" t="s">
        <v>96</v>
      </c>
      <c r="B63" s="168" t="s">
        <v>63</v>
      </c>
      <c r="C63" s="168" t="s">
        <v>64</v>
      </c>
      <c r="D63" s="195">
        <v>89</v>
      </c>
      <c r="E63" s="9">
        <v>1</v>
      </c>
      <c r="F63" s="9" t="s">
        <v>74</v>
      </c>
      <c r="G63" s="9">
        <v>51180</v>
      </c>
      <c r="H63" s="122"/>
      <c r="I63" s="94">
        <f>I64+I66</f>
        <v>78.7</v>
      </c>
      <c r="J63" s="94">
        <f>J64+J66</f>
        <v>78.8</v>
      </c>
      <c r="K63" s="94">
        <f>K64+K66</f>
        <v>80.599999999999994</v>
      </c>
    </row>
    <row r="64" spans="1:12" ht="63">
      <c r="A64" s="153" t="s">
        <v>157</v>
      </c>
      <c r="B64" s="168" t="s">
        <v>63</v>
      </c>
      <c r="C64" s="168" t="s">
        <v>64</v>
      </c>
      <c r="D64" s="195">
        <v>89</v>
      </c>
      <c r="E64" s="9">
        <v>1</v>
      </c>
      <c r="F64" s="9" t="s">
        <v>74</v>
      </c>
      <c r="G64" s="9" t="s">
        <v>97</v>
      </c>
      <c r="H64" s="122" t="s">
        <v>159</v>
      </c>
      <c r="I64" s="94">
        <f>I65</f>
        <v>75.900000000000006</v>
      </c>
      <c r="J64" s="94">
        <f>J65</f>
        <v>74.8</v>
      </c>
      <c r="K64" s="94">
        <f>K65</f>
        <v>76.599999999999994</v>
      </c>
    </row>
    <row r="65" spans="1:12" ht="31.5">
      <c r="A65" s="153" t="s">
        <v>158</v>
      </c>
      <c r="B65" s="168" t="s">
        <v>63</v>
      </c>
      <c r="C65" s="168" t="s">
        <v>64</v>
      </c>
      <c r="D65" s="195">
        <v>89</v>
      </c>
      <c r="E65" s="9">
        <v>1</v>
      </c>
      <c r="F65" s="9" t="s">
        <v>74</v>
      </c>
      <c r="G65" s="9" t="s">
        <v>97</v>
      </c>
      <c r="H65" s="122" t="s">
        <v>160</v>
      </c>
      <c r="I65" s="94">
        <f>'Прил 5'!J66</f>
        <v>75.900000000000006</v>
      </c>
      <c r="J65" s="94">
        <f>'Прил 5'!K66</f>
        <v>74.8</v>
      </c>
      <c r="K65" s="94">
        <f>'Прил 5'!L66</f>
        <v>76.599999999999994</v>
      </c>
    </row>
    <row r="66" spans="1:12" ht="31.5">
      <c r="A66" s="130" t="s">
        <v>153</v>
      </c>
      <c r="B66" s="168" t="s">
        <v>63</v>
      </c>
      <c r="C66" s="168" t="s">
        <v>64</v>
      </c>
      <c r="D66" s="195">
        <v>89</v>
      </c>
      <c r="E66" s="9">
        <v>1</v>
      </c>
      <c r="F66" s="9" t="s">
        <v>74</v>
      </c>
      <c r="G66" s="9">
        <v>51180</v>
      </c>
      <c r="H66" s="122" t="s">
        <v>155</v>
      </c>
      <c r="I66" s="94">
        <f t="shared" ref="I66:K66" si="20">I67</f>
        <v>2.8</v>
      </c>
      <c r="J66" s="94">
        <f t="shared" si="20"/>
        <v>4</v>
      </c>
      <c r="K66" s="94">
        <f t="shared" si="20"/>
        <v>4</v>
      </c>
    </row>
    <row r="67" spans="1:12" ht="31.5">
      <c r="A67" s="130" t="s">
        <v>154</v>
      </c>
      <c r="B67" s="168" t="s">
        <v>63</v>
      </c>
      <c r="C67" s="168" t="s">
        <v>64</v>
      </c>
      <c r="D67" s="195">
        <v>89</v>
      </c>
      <c r="E67" s="9">
        <v>1</v>
      </c>
      <c r="F67" s="9" t="s">
        <v>74</v>
      </c>
      <c r="G67" s="9">
        <v>51180</v>
      </c>
      <c r="H67" s="122" t="s">
        <v>156</v>
      </c>
      <c r="I67" s="94">
        <f>'Прил 5'!J68</f>
        <v>2.8</v>
      </c>
      <c r="J67" s="94">
        <f>'Прил 5'!K68</f>
        <v>4</v>
      </c>
      <c r="K67" s="94">
        <f>'Прил 5'!L68</f>
        <v>4</v>
      </c>
    </row>
    <row r="68" spans="1:12">
      <c r="A68" s="178" t="s">
        <v>302</v>
      </c>
      <c r="B68" s="192" t="s">
        <v>64</v>
      </c>
      <c r="C68" s="192"/>
      <c r="D68" s="192"/>
      <c r="E68" s="177"/>
      <c r="F68" s="177"/>
      <c r="G68" s="177"/>
      <c r="H68" s="193"/>
      <c r="I68" s="94">
        <f>I69</f>
        <v>28.027999999999999</v>
      </c>
      <c r="J68" s="94">
        <f t="shared" ref="J68:K70" si="21">J69</f>
        <v>0</v>
      </c>
      <c r="K68" s="94">
        <f t="shared" si="21"/>
        <v>0</v>
      </c>
    </row>
    <row r="69" spans="1:12" ht="31.5">
      <c r="A69" s="178" t="s">
        <v>303</v>
      </c>
      <c r="B69" s="192" t="s">
        <v>64</v>
      </c>
      <c r="C69" s="192" t="s">
        <v>66</v>
      </c>
      <c r="D69" s="192"/>
      <c r="E69" s="177"/>
      <c r="F69" s="177"/>
      <c r="G69" s="177"/>
      <c r="H69" s="193"/>
      <c r="I69" s="94">
        <f>I70</f>
        <v>28.027999999999999</v>
      </c>
      <c r="J69" s="94">
        <f t="shared" si="21"/>
        <v>0</v>
      </c>
      <c r="K69" s="94">
        <f t="shared" si="21"/>
        <v>0</v>
      </c>
    </row>
    <row r="70" spans="1:12" ht="47.25">
      <c r="A70" s="129" t="s">
        <v>271</v>
      </c>
      <c r="B70" s="168" t="s">
        <v>64</v>
      </c>
      <c r="C70" s="168" t="s">
        <v>66</v>
      </c>
      <c r="D70" s="168" t="s">
        <v>86</v>
      </c>
      <c r="E70" s="9"/>
      <c r="F70" s="9"/>
      <c r="G70" s="9"/>
      <c r="H70" s="122"/>
      <c r="I70" s="94">
        <f>I71</f>
        <v>28.027999999999999</v>
      </c>
      <c r="J70" s="94">
        <f t="shared" si="21"/>
        <v>0</v>
      </c>
      <c r="K70" s="94">
        <f t="shared" si="21"/>
        <v>0</v>
      </c>
    </row>
    <row r="71" spans="1:12" ht="47.25">
      <c r="A71" s="187" t="s">
        <v>272</v>
      </c>
      <c r="B71" s="168" t="s">
        <v>64</v>
      </c>
      <c r="C71" s="168" t="s">
        <v>66</v>
      </c>
      <c r="D71" s="168" t="s">
        <v>86</v>
      </c>
      <c r="E71" s="9" t="s">
        <v>36</v>
      </c>
      <c r="F71" s="9"/>
      <c r="G71" s="9"/>
      <c r="H71" s="122"/>
      <c r="I71" s="94">
        <f>I72+I75</f>
        <v>28.027999999999999</v>
      </c>
      <c r="J71" s="94">
        <f t="shared" ref="J71:K71" si="22">J72+J75</f>
        <v>0</v>
      </c>
      <c r="K71" s="94">
        <f t="shared" si="22"/>
        <v>0</v>
      </c>
    </row>
    <row r="72" spans="1:12" ht="31.5">
      <c r="A72" s="130" t="s">
        <v>273</v>
      </c>
      <c r="B72" s="168" t="s">
        <v>64</v>
      </c>
      <c r="C72" s="168" t="s">
        <v>66</v>
      </c>
      <c r="D72" s="168" t="s">
        <v>86</v>
      </c>
      <c r="E72" s="9" t="s">
        <v>36</v>
      </c>
      <c r="F72" s="9" t="s">
        <v>74</v>
      </c>
      <c r="G72" s="9" t="s">
        <v>84</v>
      </c>
      <c r="H72" s="122"/>
      <c r="I72" s="94">
        <f>I73</f>
        <v>0.27800000000000002</v>
      </c>
      <c r="J72" s="94">
        <f t="shared" ref="J72:K73" si="23">J73</f>
        <v>0</v>
      </c>
      <c r="K72" s="94">
        <f t="shared" si="23"/>
        <v>0</v>
      </c>
    </row>
    <row r="73" spans="1:12" ht="31.5">
      <c r="A73" s="130" t="s">
        <v>153</v>
      </c>
      <c r="B73" s="168" t="s">
        <v>64</v>
      </c>
      <c r="C73" s="168" t="s">
        <v>66</v>
      </c>
      <c r="D73" s="168" t="s">
        <v>86</v>
      </c>
      <c r="E73" s="9" t="s">
        <v>36</v>
      </c>
      <c r="F73" s="9" t="s">
        <v>74</v>
      </c>
      <c r="G73" s="9" t="s">
        <v>84</v>
      </c>
      <c r="H73" s="122" t="s">
        <v>155</v>
      </c>
      <c r="I73" s="94">
        <f>I74</f>
        <v>0.27800000000000002</v>
      </c>
      <c r="J73" s="94">
        <f t="shared" si="23"/>
        <v>0</v>
      </c>
      <c r="K73" s="94">
        <f t="shared" si="23"/>
        <v>0</v>
      </c>
    </row>
    <row r="74" spans="1:12" ht="31.5">
      <c r="A74" s="130" t="s">
        <v>154</v>
      </c>
      <c r="B74" s="168" t="s">
        <v>64</v>
      </c>
      <c r="C74" s="168" t="s">
        <v>66</v>
      </c>
      <c r="D74" s="168" t="s">
        <v>86</v>
      </c>
      <c r="E74" s="9" t="s">
        <v>36</v>
      </c>
      <c r="F74" s="9" t="s">
        <v>74</v>
      </c>
      <c r="G74" s="9" t="s">
        <v>84</v>
      </c>
      <c r="H74" s="122" t="s">
        <v>156</v>
      </c>
      <c r="I74" s="94">
        <f>'Прил 5'!J75</f>
        <v>0.27800000000000002</v>
      </c>
      <c r="J74" s="94">
        <f>'Прил 5'!K75</f>
        <v>0</v>
      </c>
      <c r="K74" s="94">
        <f>'Прил 5'!L75</f>
        <v>0</v>
      </c>
    </row>
    <row r="75" spans="1:12">
      <c r="A75" s="130" t="s">
        <v>304</v>
      </c>
      <c r="B75" s="168" t="s">
        <v>64</v>
      </c>
      <c r="C75" s="168" t="s">
        <v>66</v>
      </c>
      <c r="D75" s="168" t="s">
        <v>86</v>
      </c>
      <c r="E75" s="9" t="s">
        <v>36</v>
      </c>
      <c r="F75" s="9" t="s">
        <v>74</v>
      </c>
      <c r="G75" s="9" t="s">
        <v>305</v>
      </c>
      <c r="H75" s="122"/>
      <c r="I75" s="94">
        <f>I76</f>
        <v>27.75</v>
      </c>
      <c r="J75" s="94">
        <f t="shared" ref="J75:K76" si="24">J76</f>
        <v>0</v>
      </c>
      <c r="K75" s="94">
        <f t="shared" si="24"/>
        <v>0</v>
      </c>
    </row>
    <row r="76" spans="1:12" ht="31.5">
      <c r="A76" s="130" t="s">
        <v>153</v>
      </c>
      <c r="B76" s="168" t="s">
        <v>64</v>
      </c>
      <c r="C76" s="168" t="s">
        <v>66</v>
      </c>
      <c r="D76" s="168" t="s">
        <v>86</v>
      </c>
      <c r="E76" s="9" t="s">
        <v>36</v>
      </c>
      <c r="F76" s="9" t="s">
        <v>74</v>
      </c>
      <c r="G76" s="9" t="s">
        <v>305</v>
      </c>
      <c r="H76" s="122" t="s">
        <v>155</v>
      </c>
      <c r="I76" s="94">
        <f>I77</f>
        <v>27.75</v>
      </c>
      <c r="J76" s="94">
        <f t="shared" si="24"/>
        <v>0</v>
      </c>
      <c r="K76" s="94">
        <f t="shared" si="24"/>
        <v>0</v>
      </c>
    </row>
    <row r="77" spans="1:12" ht="31.5">
      <c r="A77" s="130" t="s">
        <v>154</v>
      </c>
      <c r="B77" s="168" t="s">
        <v>64</v>
      </c>
      <c r="C77" s="168" t="s">
        <v>66</v>
      </c>
      <c r="D77" s="168" t="s">
        <v>86</v>
      </c>
      <c r="E77" s="9" t="s">
        <v>36</v>
      </c>
      <c r="F77" s="9" t="s">
        <v>74</v>
      </c>
      <c r="G77" s="9" t="s">
        <v>305</v>
      </c>
      <c r="H77" s="122" t="s">
        <v>156</v>
      </c>
      <c r="I77" s="94">
        <f>'Прил 5'!J78</f>
        <v>27.75</v>
      </c>
      <c r="J77" s="94">
        <f>'Прил 5'!K78</f>
        <v>0</v>
      </c>
      <c r="K77" s="94">
        <f>'Прил 5'!L78</f>
        <v>0</v>
      </c>
    </row>
    <row r="78" spans="1:12">
      <c r="A78" s="182" t="s">
        <v>98</v>
      </c>
      <c r="B78" s="192" t="s">
        <v>25</v>
      </c>
      <c r="C78" s="192"/>
      <c r="D78" s="177"/>
      <c r="E78" s="177"/>
      <c r="F78" s="177"/>
      <c r="G78" s="177"/>
      <c r="H78" s="177"/>
      <c r="I78" s="174">
        <f t="shared" ref="I78:K82" si="25">I79</f>
        <v>706.8</v>
      </c>
      <c r="J78" s="174">
        <f t="shared" si="25"/>
        <v>757.8</v>
      </c>
      <c r="K78" s="174">
        <f t="shared" si="25"/>
        <v>814.1</v>
      </c>
    </row>
    <row r="79" spans="1:12">
      <c r="A79" s="182" t="s">
        <v>99</v>
      </c>
      <c r="B79" s="177" t="s">
        <v>25</v>
      </c>
      <c r="C79" s="177" t="s">
        <v>66</v>
      </c>
      <c r="D79" s="197"/>
      <c r="E79" s="197"/>
      <c r="F79" s="197"/>
      <c r="G79" s="197"/>
      <c r="H79" s="177"/>
      <c r="I79" s="174">
        <f t="shared" si="25"/>
        <v>706.8</v>
      </c>
      <c r="J79" s="174">
        <f t="shared" si="25"/>
        <v>757.8</v>
      </c>
      <c r="K79" s="174">
        <f t="shared" si="25"/>
        <v>814.1</v>
      </c>
    </row>
    <row r="80" spans="1:12" ht="47.25">
      <c r="A80" s="129" t="s">
        <v>289</v>
      </c>
      <c r="B80" s="123" t="s">
        <v>25</v>
      </c>
      <c r="C80" s="123" t="s">
        <v>66</v>
      </c>
      <c r="D80" s="123" t="s">
        <v>68</v>
      </c>
      <c r="E80" s="123"/>
      <c r="F80" s="123"/>
      <c r="G80" s="123"/>
      <c r="H80" s="9"/>
      <c r="I80" s="94">
        <f>I81</f>
        <v>706.8</v>
      </c>
      <c r="J80" s="94">
        <f>J81</f>
        <v>757.8</v>
      </c>
      <c r="K80" s="94">
        <f>K81</f>
        <v>814.1</v>
      </c>
      <c r="L80" s="234"/>
    </row>
    <row r="81" spans="1:12" ht="47.25" customHeight="1">
      <c r="A81" s="117" t="s">
        <v>256</v>
      </c>
      <c r="B81" s="123" t="s">
        <v>25</v>
      </c>
      <c r="C81" s="123" t="s">
        <v>66</v>
      </c>
      <c r="D81" s="123" t="s">
        <v>68</v>
      </c>
      <c r="E81" s="123" t="s">
        <v>72</v>
      </c>
      <c r="F81" s="123" t="s">
        <v>74</v>
      </c>
      <c r="G81" s="123" t="s">
        <v>100</v>
      </c>
      <c r="H81" s="9"/>
      <c r="I81" s="94">
        <f t="shared" si="25"/>
        <v>706.8</v>
      </c>
      <c r="J81" s="94">
        <f t="shared" si="25"/>
        <v>757.8</v>
      </c>
      <c r="K81" s="94">
        <f t="shared" si="25"/>
        <v>814.1</v>
      </c>
      <c r="L81" s="234"/>
    </row>
    <row r="82" spans="1:12" ht="31.5">
      <c r="A82" s="130" t="s">
        <v>153</v>
      </c>
      <c r="B82" s="123" t="s">
        <v>25</v>
      </c>
      <c r="C82" s="123" t="s">
        <v>66</v>
      </c>
      <c r="D82" s="123" t="s">
        <v>68</v>
      </c>
      <c r="E82" s="123" t="s">
        <v>72</v>
      </c>
      <c r="F82" s="123" t="s">
        <v>74</v>
      </c>
      <c r="G82" s="123" t="s">
        <v>100</v>
      </c>
      <c r="H82" s="9" t="s">
        <v>155</v>
      </c>
      <c r="I82" s="94">
        <f t="shared" si="25"/>
        <v>706.8</v>
      </c>
      <c r="J82" s="94">
        <f t="shared" si="25"/>
        <v>757.8</v>
      </c>
      <c r="K82" s="94">
        <f t="shared" si="25"/>
        <v>814.1</v>
      </c>
    </row>
    <row r="83" spans="1:12" ht="31.5">
      <c r="A83" s="130" t="s">
        <v>154</v>
      </c>
      <c r="B83" s="123" t="s">
        <v>25</v>
      </c>
      <c r="C83" s="123" t="s">
        <v>66</v>
      </c>
      <c r="D83" s="123" t="s">
        <v>68</v>
      </c>
      <c r="E83" s="123" t="s">
        <v>72</v>
      </c>
      <c r="F83" s="123" t="s">
        <v>74</v>
      </c>
      <c r="G83" s="123" t="s">
        <v>100</v>
      </c>
      <c r="H83" s="9" t="s">
        <v>156</v>
      </c>
      <c r="I83" s="94">
        <f>'Прил 5'!J84</f>
        <v>706.8</v>
      </c>
      <c r="J83" s="94">
        <f>'Прил 5'!K84</f>
        <v>757.8</v>
      </c>
      <c r="K83" s="94">
        <f>'Прил 5'!L84</f>
        <v>814.1</v>
      </c>
    </row>
    <row r="84" spans="1:12">
      <c r="A84" s="182" t="s">
        <v>28</v>
      </c>
      <c r="B84" s="177" t="s">
        <v>27</v>
      </c>
      <c r="C84" s="177"/>
      <c r="D84" s="177"/>
      <c r="E84" s="177"/>
      <c r="F84" s="177"/>
      <c r="G84" s="93"/>
      <c r="H84" s="93"/>
      <c r="I84" s="174">
        <f>I85+I91</f>
        <v>159</v>
      </c>
      <c r="J84" s="174">
        <f t="shared" ref="J84:K84" si="26">J85+J91</f>
        <v>94.2</v>
      </c>
      <c r="K84" s="174">
        <f t="shared" si="26"/>
        <v>98.1</v>
      </c>
    </row>
    <row r="85" spans="1:12">
      <c r="A85" s="182" t="s">
        <v>101</v>
      </c>
      <c r="B85" s="177" t="s">
        <v>27</v>
      </c>
      <c r="C85" s="177" t="s">
        <v>63</v>
      </c>
      <c r="D85" s="177"/>
      <c r="E85" s="177"/>
      <c r="F85" s="177"/>
      <c r="G85" s="173"/>
      <c r="H85" s="173"/>
      <c r="I85" s="174">
        <f>I86</f>
        <v>0.4</v>
      </c>
      <c r="J85" s="174">
        <f t="shared" ref="J85:K87" si="27">J86</f>
        <v>0.4</v>
      </c>
      <c r="K85" s="174">
        <f t="shared" si="27"/>
        <v>0.4</v>
      </c>
    </row>
    <row r="86" spans="1:12" ht="47.25">
      <c r="A86" s="152" t="s">
        <v>271</v>
      </c>
      <c r="B86" s="9" t="s">
        <v>27</v>
      </c>
      <c r="C86" s="9" t="s">
        <v>63</v>
      </c>
      <c r="D86" s="9" t="s">
        <v>86</v>
      </c>
      <c r="E86" s="177"/>
      <c r="F86" s="177"/>
      <c r="G86" s="173"/>
      <c r="H86" s="173"/>
      <c r="I86" s="94">
        <f>I87</f>
        <v>0.4</v>
      </c>
      <c r="J86" s="94">
        <f t="shared" si="27"/>
        <v>0.4</v>
      </c>
      <c r="K86" s="94">
        <f t="shared" si="27"/>
        <v>0.4</v>
      </c>
      <c r="L86" s="230"/>
    </row>
    <row r="87" spans="1:12" ht="47.25">
      <c r="A87" s="152" t="s">
        <v>272</v>
      </c>
      <c r="B87" s="9" t="s">
        <v>27</v>
      </c>
      <c r="C87" s="9" t="s">
        <v>63</v>
      </c>
      <c r="D87" s="9" t="s">
        <v>86</v>
      </c>
      <c r="E87" s="9" t="s">
        <v>36</v>
      </c>
      <c r="F87" s="9"/>
      <c r="G87" s="93"/>
      <c r="H87" s="93"/>
      <c r="I87" s="94">
        <f>I88</f>
        <v>0.4</v>
      </c>
      <c r="J87" s="94">
        <f t="shared" si="27"/>
        <v>0.4</v>
      </c>
      <c r="K87" s="94">
        <f t="shared" si="27"/>
        <v>0.4</v>
      </c>
      <c r="L87" s="230"/>
    </row>
    <row r="88" spans="1:12" ht="51" customHeight="1">
      <c r="A88" s="150" t="s">
        <v>257</v>
      </c>
      <c r="B88" s="9" t="s">
        <v>27</v>
      </c>
      <c r="C88" s="9" t="s">
        <v>63</v>
      </c>
      <c r="D88" s="9">
        <v>89</v>
      </c>
      <c r="E88" s="9">
        <v>1</v>
      </c>
      <c r="F88" s="9" t="s">
        <v>74</v>
      </c>
      <c r="G88" s="9" t="s">
        <v>102</v>
      </c>
      <c r="H88" s="122"/>
      <c r="I88" s="94">
        <f>I89</f>
        <v>0.4</v>
      </c>
      <c r="J88" s="94">
        <f t="shared" ref="J88:K89" si="28">J89</f>
        <v>0.4</v>
      </c>
      <c r="K88" s="94">
        <f t="shared" si="28"/>
        <v>0.4</v>
      </c>
      <c r="L88" s="234"/>
    </row>
    <row r="89" spans="1:12" ht="31.5">
      <c r="A89" s="130" t="s">
        <v>153</v>
      </c>
      <c r="B89" s="9" t="s">
        <v>27</v>
      </c>
      <c r="C89" s="9" t="s">
        <v>63</v>
      </c>
      <c r="D89" s="9">
        <v>89</v>
      </c>
      <c r="E89" s="9">
        <v>1</v>
      </c>
      <c r="F89" s="9" t="s">
        <v>74</v>
      </c>
      <c r="G89" s="9" t="s">
        <v>102</v>
      </c>
      <c r="H89" s="122" t="s">
        <v>155</v>
      </c>
      <c r="I89" s="94">
        <f>I90</f>
        <v>0.4</v>
      </c>
      <c r="J89" s="94">
        <f t="shared" si="28"/>
        <v>0.4</v>
      </c>
      <c r="K89" s="94">
        <f t="shared" si="28"/>
        <v>0.4</v>
      </c>
    </row>
    <row r="90" spans="1:12" ht="31.5">
      <c r="A90" s="130" t="s">
        <v>154</v>
      </c>
      <c r="B90" s="9" t="s">
        <v>27</v>
      </c>
      <c r="C90" s="9" t="s">
        <v>63</v>
      </c>
      <c r="D90" s="9">
        <v>89</v>
      </c>
      <c r="E90" s="9">
        <v>1</v>
      </c>
      <c r="F90" s="9" t="s">
        <v>74</v>
      </c>
      <c r="G90" s="9" t="s">
        <v>102</v>
      </c>
      <c r="H90" s="122" t="s">
        <v>156</v>
      </c>
      <c r="I90" s="94">
        <f>'Прил 5'!J91</f>
        <v>0.4</v>
      </c>
      <c r="J90" s="94">
        <f>'Прил 5'!K91</f>
        <v>0.4</v>
      </c>
      <c r="K90" s="94">
        <f>'Прил 5'!L91</f>
        <v>0.4</v>
      </c>
    </row>
    <row r="91" spans="1:12">
      <c r="A91" s="182" t="s">
        <v>103</v>
      </c>
      <c r="B91" s="177" t="s">
        <v>27</v>
      </c>
      <c r="C91" s="177" t="s">
        <v>64</v>
      </c>
      <c r="D91" s="177"/>
      <c r="E91" s="177"/>
      <c r="F91" s="185"/>
      <c r="G91" s="173"/>
      <c r="H91" s="173"/>
      <c r="I91" s="174">
        <f>I92</f>
        <v>158.6</v>
      </c>
      <c r="J91" s="174">
        <f t="shared" ref="J91:K91" si="29">J92</f>
        <v>93.8</v>
      </c>
      <c r="K91" s="174">
        <f t="shared" si="29"/>
        <v>97.699999999999989</v>
      </c>
    </row>
    <row r="92" spans="1:12" ht="47.25">
      <c r="A92" s="152" t="s">
        <v>271</v>
      </c>
      <c r="B92" s="9" t="s">
        <v>27</v>
      </c>
      <c r="C92" s="9" t="s">
        <v>64</v>
      </c>
      <c r="D92" s="9" t="s">
        <v>86</v>
      </c>
      <c r="E92" s="9"/>
      <c r="F92" s="235"/>
      <c r="G92" s="93"/>
      <c r="H92" s="93"/>
      <c r="I92" s="94">
        <f>I93</f>
        <v>158.6</v>
      </c>
      <c r="J92" s="94">
        <f t="shared" ref="J92:K92" si="30">J93</f>
        <v>93.8</v>
      </c>
      <c r="K92" s="94">
        <f t="shared" si="30"/>
        <v>97.699999999999989</v>
      </c>
    </row>
    <row r="93" spans="1:12" ht="47.25">
      <c r="A93" s="152" t="s">
        <v>272</v>
      </c>
      <c r="B93" s="9" t="s">
        <v>27</v>
      </c>
      <c r="C93" s="9" t="s">
        <v>64</v>
      </c>
      <c r="D93" s="9" t="s">
        <v>86</v>
      </c>
      <c r="E93" s="159">
        <v>1</v>
      </c>
      <c r="F93" s="235"/>
      <c r="G93" s="93"/>
      <c r="H93" s="93"/>
      <c r="I93" s="94">
        <f>I94+I97+I100</f>
        <v>158.6</v>
      </c>
      <c r="J93" s="94">
        <f t="shared" ref="J93:K93" si="31">J94+J97+J100</f>
        <v>93.8</v>
      </c>
      <c r="K93" s="94">
        <f t="shared" si="31"/>
        <v>97.699999999999989</v>
      </c>
    </row>
    <row r="94" spans="1:12">
      <c r="A94" s="130" t="s">
        <v>104</v>
      </c>
      <c r="B94" s="9" t="s">
        <v>27</v>
      </c>
      <c r="C94" s="9" t="s">
        <v>64</v>
      </c>
      <c r="D94" s="9" t="s">
        <v>86</v>
      </c>
      <c r="E94" s="159">
        <v>1</v>
      </c>
      <c r="F94" s="123" t="s">
        <v>74</v>
      </c>
      <c r="G94" s="159">
        <v>43010</v>
      </c>
      <c r="H94" s="93"/>
      <c r="I94" s="94">
        <f>I95</f>
        <v>70</v>
      </c>
      <c r="J94" s="94">
        <f t="shared" ref="J94:K95" si="32">J95</f>
        <v>84.3</v>
      </c>
      <c r="K94" s="94">
        <f t="shared" si="32"/>
        <v>87.6</v>
      </c>
    </row>
    <row r="95" spans="1:12" ht="31.5">
      <c r="A95" s="130" t="s">
        <v>153</v>
      </c>
      <c r="B95" s="9" t="s">
        <v>27</v>
      </c>
      <c r="C95" s="9" t="s">
        <v>64</v>
      </c>
      <c r="D95" s="9" t="s">
        <v>86</v>
      </c>
      <c r="E95" s="159">
        <v>1</v>
      </c>
      <c r="F95" s="123" t="s">
        <v>74</v>
      </c>
      <c r="G95" s="159">
        <v>43010</v>
      </c>
      <c r="H95" s="159">
        <v>200</v>
      </c>
      <c r="I95" s="94">
        <f>I96</f>
        <v>70</v>
      </c>
      <c r="J95" s="94">
        <f t="shared" si="32"/>
        <v>84.3</v>
      </c>
      <c r="K95" s="94">
        <f t="shared" si="32"/>
        <v>87.6</v>
      </c>
    </row>
    <row r="96" spans="1:12" ht="31.5">
      <c r="A96" s="130" t="s">
        <v>154</v>
      </c>
      <c r="B96" s="9" t="s">
        <v>27</v>
      </c>
      <c r="C96" s="9" t="s">
        <v>64</v>
      </c>
      <c r="D96" s="9" t="s">
        <v>86</v>
      </c>
      <c r="E96" s="159">
        <v>1</v>
      </c>
      <c r="F96" s="123" t="s">
        <v>74</v>
      </c>
      <c r="G96" s="159">
        <v>43010</v>
      </c>
      <c r="H96" s="159">
        <v>240</v>
      </c>
      <c r="I96" s="94">
        <f>'Прил 5'!J97</f>
        <v>70</v>
      </c>
      <c r="J96" s="94">
        <f>'Прил 5'!K97</f>
        <v>84.3</v>
      </c>
      <c r="K96" s="94">
        <f>'Прил 5'!L97</f>
        <v>87.6</v>
      </c>
    </row>
    <row r="97" spans="1:12">
      <c r="A97" s="130" t="s">
        <v>238</v>
      </c>
      <c r="B97" s="9" t="s">
        <v>27</v>
      </c>
      <c r="C97" s="9" t="s">
        <v>64</v>
      </c>
      <c r="D97" s="9" t="s">
        <v>86</v>
      </c>
      <c r="E97" s="159">
        <v>1</v>
      </c>
      <c r="F97" s="123" t="s">
        <v>74</v>
      </c>
      <c r="G97" s="159">
        <v>43040</v>
      </c>
      <c r="H97" s="93"/>
      <c r="I97" s="94">
        <f>I98</f>
        <v>58.6</v>
      </c>
      <c r="J97" s="94">
        <f t="shared" ref="J97:K98" si="33">J98</f>
        <v>9.5</v>
      </c>
      <c r="K97" s="94">
        <f t="shared" si="33"/>
        <v>10.1</v>
      </c>
    </row>
    <row r="98" spans="1:12" ht="31.5">
      <c r="A98" s="130" t="s">
        <v>153</v>
      </c>
      <c r="B98" s="9" t="s">
        <v>27</v>
      </c>
      <c r="C98" s="9" t="s">
        <v>64</v>
      </c>
      <c r="D98" s="9" t="s">
        <v>86</v>
      </c>
      <c r="E98" s="159">
        <v>1</v>
      </c>
      <c r="F98" s="123" t="s">
        <v>74</v>
      </c>
      <c r="G98" s="159">
        <v>43040</v>
      </c>
      <c r="H98" s="159">
        <v>200</v>
      </c>
      <c r="I98" s="94">
        <f>I99</f>
        <v>58.6</v>
      </c>
      <c r="J98" s="94">
        <f t="shared" si="33"/>
        <v>9.5</v>
      </c>
      <c r="K98" s="94">
        <f t="shared" si="33"/>
        <v>10.1</v>
      </c>
    </row>
    <row r="99" spans="1:12" ht="31.5">
      <c r="A99" s="130" t="s">
        <v>154</v>
      </c>
      <c r="B99" s="9" t="s">
        <v>27</v>
      </c>
      <c r="C99" s="9" t="s">
        <v>64</v>
      </c>
      <c r="D99" s="9" t="s">
        <v>86</v>
      </c>
      <c r="E99" s="159">
        <v>1</v>
      </c>
      <c r="F99" s="123" t="s">
        <v>74</v>
      </c>
      <c r="G99" s="159">
        <v>43040</v>
      </c>
      <c r="H99" s="159">
        <v>240</v>
      </c>
      <c r="I99" s="94">
        <f>'Прил 5'!J100</f>
        <v>58.6</v>
      </c>
      <c r="J99" s="94">
        <f>'Прил 5'!K100</f>
        <v>9.5</v>
      </c>
      <c r="K99" s="94">
        <f>'Прил 5'!L100</f>
        <v>10.1</v>
      </c>
    </row>
    <row r="100" spans="1:12">
      <c r="A100" s="130" t="s">
        <v>294</v>
      </c>
      <c r="B100" s="9" t="s">
        <v>27</v>
      </c>
      <c r="C100" s="9" t="s">
        <v>64</v>
      </c>
      <c r="D100" s="9" t="s">
        <v>86</v>
      </c>
      <c r="E100" s="159">
        <v>1</v>
      </c>
      <c r="F100" s="123" t="s">
        <v>74</v>
      </c>
      <c r="G100" s="159" t="s">
        <v>295</v>
      </c>
      <c r="H100" s="159"/>
      <c r="I100" s="94">
        <f>I101</f>
        <v>30</v>
      </c>
      <c r="J100" s="94">
        <f t="shared" ref="J100:K101" si="34">J101</f>
        <v>0</v>
      </c>
      <c r="K100" s="94">
        <f t="shared" si="34"/>
        <v>0</v>
      </c>
    </row>
    <row r="101" spans="1:12" ht="31.5">
      <c r="A101" s="130" t="s">
        <v>153</v>
      </c>
      <c r="B101" s="9" t="s">
        <v>27</v>
      </c>
      <c r="C101" s="9" t="s">
        <v>64</v>
      </c>
      <c r="D101" s="9" t="s">
        <v>86</v>
      </c>
      <c r="E101" s="159">
        <v>1</v>
      </c>
      <c r="F101" s="123" t="s">
        <v>74</v>
      </c>
      <c r="G101" s="159" t="s">
        <v>295</v>
      </c>
      <c r="H101" s="159">
        <v>200</v>
      </c>
      <c r="I101" s="94">
        <f>I102</f>
        <v>30</v>
      </c>
      <c r="J101" s="94">
        <f t="shared" si="34"/>
        <v>0</v>
      </c>
      <c r="K101" s="94">
        <f t="shared" si="34"/>
        <v>0</v>
      </c>
    </row>
    <row r="102" spans="1:12" ht="31.5">
      <c r="A102" s="130" t="s">
        <v>154</v>
      </c>
      <c r="B102" s="9" t="s">
        <v>27</v>
      </c>
      <c r="C102" s="9" t="s">
        <v>64</v>
      </c>
      <c r="D102" s="9" t="s">
        <v>86</v>
      </c>
      <c r="E102" s="159">
        <v>1</v>
      </c>
      <c r="F102" s="123" t="s">
        <v>74</v>
      </c>
      <c r="G102" s="159" t="s">
        <v>295</v>
      </c>
      <c r="H102" s="159">
        <v>240</v>
      </c>
      <c r="I102" s="94">
        <f>'Прил 5'!J103</f>
        <v>30</v>
      </c>
      <c r="J102" s="94">
        <f>'Прил 5'!K103</f>
        <v>0</v>
      </c>
      <c r="K102" s="94">
        <f>'Прил 5'!L103</f>
        <v>0</v>
      </c>
    </row>
    <row r="103" spans="1:12">
      <c r="A103" s="182" t="s">
        <v>105</v>
      </c>
      <c r="B103" s="177" t="s">
        <v>67</v>
      </c>
      <c r="C103" s="177"/>
      <c r="D103" s="179"/>
      <c r="E103" s="177"/>
      <c r="F103" s="177"/>
      <c r="G103" s="177"/>
      <c r="H103" s="193"/>
      <c r="I103" s="174">
        <f t="shared" ref="I103:K108" si="35">I104</f>
        <v>265.60000000000002</v>
      </c>
      <c r="J103" s="174">
        <f t="shared" si="35"/>
        <v>276.3</v>
      </c>
      <c r="K103" s="174">
        <f t="shared" si="35"/>
        <v>285.2</v>
      </c>
    </row>
    <row r="104" spans="1:12">
      <c r="A104" s="199" t="s">
        <v>39</v>
      </c>
      <c r="B104" s="177" t="s">
        <v>67</v>
      </c>
      <c r="C104" s="177" t="s">
        <v>24</v>
      </c>
      <c r="D104" s="193"/>
      <c r="E104" s="177"/>
      <c r="F104" s="177"/>
      <c r="G104" s="177"/>
      <c r="H104" s="193"/>
      <c r="I104" s="174">
        <f>I105</f>
        <v>265.60000000000002</v>
      </c>
      <c r="J104" s="174">
        <f t="shared" si="35"/>
        <v>276.3</v>
      </c>
      <c r="K104" s="174">
        <f t="shared" si="35"/>
        <v>285.2</v>
      </c>
    </row>
    <row r="105" spans="1:12" ht="47.25">
      <c r="A105" s="152" t="s">
        <v>271</v>
      </c>
      <c r="B105" s="9" t="s">
        <v>67</v>
      </c>
      <c r="C105" s="9" t="s">
        <v>24</v>
      </c>
      <c r="D105" s="9">
        <v>89</v>
      </c>
      <c r="E105" s="9"/>
      <c r="F105" s="9"/>
      <c r="G105" s="9"/>
      <c r="H105" s="122"/>
      <c r="I105" s="94">
        <f>I106</f>
        <v>265.60000000000002</v>
      </c>
      <c r="J105" s="94">
        <f t="shared" si="35"/>
        <v>276.3</v>
      </c>
      <c r="K105" s="94">
        <f t="shared" si="35"/>
        <v>285.2</v>
      </c>
      <c r="L105" s="230"/>
    </row>
    <row r="106" spans="1:12" ht="47.25">
      <c r="A106" s="152" t="s">
        <v>272</v>
      </c>
      <c r="B106" s="9" t="s">
        <v>67</v>
      </c>
      <c r="C106" s="9" t="s">
        <v>24</v>
      </c>
      <c r="D106" s="9">
        <v>89</v>
      </c>
      <c r="E106" s="9">
        <v>1</v>
      </c>
      <c r="F106" s="9"/>
      <c r="G106" s="9"/>
      <c r="H106" s="122"/>
      <c r="I106" s="94">
        <f>I107</f>
        <v>265.60000000000002</v>
      </c>
      <c r="J106" s="94">
        <f t="shared" si="35"/>
        <v>276.3</v>
      </c>
      <c r="K106" s="94">
        <f t="shared" si="35"/>
        <v>285.2</v>
      </c>
      <c r="L106" s="230"/>
    </row>
    <row r="107" spans="1:12">
      <c r="A107" s="152" t="s">
        <v>148</v>
      </c>
      <c r="B107" s="200" t="s">
        <v>67</v>
      </c>
      <c r="C107" s="200" t="s">
        <v>24</v>
      </c>
      <c r="D107" s="156">
        <v>89</v>
      </c>
      <c r="E107" s="123">
        <v>1</v>
      </c>
      <c r="F107" s="123" t="s">
        <v>74</v>
      </c>
      <c r="G107" s="123" t="s">
        <v>107</v>
      </c>
      <c r="H107" s="156"/>
      <c r="I107" s="94">
        <f t="shared" si="35"/>
        <v>265.60000000000002</v>
      </c>
      <c r="J107" s="94">
        <f t="shared" si="35"/>
        <v>276.3</v>
      </c>
      <c r="K107" s="94">
        <f t="shared" si="35"/>
        <v>285.2</v>
      </c>
    </row>
    <row r="108" spans="1:12">
      <c r="A108" s="152" t="s">
        <v>149</v>
      </c>
      <c r="B108" s="200" t="s">
        <v>67</v>
      </c>
      <c r="C108" s="200" t="s">
        <v>24</v>
      </c>
      <c r="D108" s="156">
        <v>89</v>
      </c>
      <c r="E108" s="123">
        <v>1</v>
      </c>
      <c r="F108" s="123" t="s">
        <v>74</v>
      </c>
      <c r="G108" s="123" t="s">
        <v>107</v>
      </c>
      <c r="H108" s="156" t="s">
        <v>151</v>
      </c>
      <c r="I108" s="94">
        <f t="shared" si="35"/>
        <v>265.60000000000002</v>
      </c>
      <c r="J108" s="94">
        <f t="shared" si="35"/>
        <v>276.3</v>
      </c>
      <c r="K108" s="94">
        <f t="shared" si="35"/>
        <v>285.2</v>
      </c>
    </row>
    <row r="109" spans="1:12">
      <c r="A109" s="152" t="s">
        <v>150</v>
      </c>
      <c r="B109" s="200" t="s">
        <v>67</v>
      </c>
      <c r="C109" s="200" t="s">
        <v>24</v>
      </c>
      <c r="D109" s="156">
        <v>89</v>
      </c>
      <c r="E109" s="123">
        <v>1</v>
      </c>
      <c r="F109" s="123" t="s">
        <v>74</v>
      </c>
      <c r="G109" s="123" t="s">
        <v>107</v>
      </c>
      <c r="H109" s="156" t="s">
        <v>152</v>
      </c>
      <c r="I109" s="94">
        <f>'Прил 5'!J110</f>
        <v>265.60000000000002</v>
      </c>
      <c r="J109" s="94">
        <f>'Прил 5'!K110</f>
        <v>276.3</v>
      </c>
      <c r="K109" s="94">
        <f>'Прил 5'!L110</f>
        <v>285.2</v>
      </c>
    </row>
    <row r="110" spans="1:12">
      <c r="A110" s="178" t="s">
        <v>26</v>
      </c>
      <c r="B110" s="202" t="s">
        <v>68</v>
      </c>
      <c r="C110" s="202"/>
      <c r="D110" s="191"/>
      <c r="E110" s="148"/>
      <c r="F110" s="148"/>
      <c r="G110" s="148"/>
      <c r="H110" s="191"/>
      <c r="I110" s="174">
        <f t="shared" ref="I110:K115" si="36">I111</f>
        <v>3.3</v>
      </c>
      <c r="J110" s="174">
        <f t="shared" si="36"/>
        <v>3.3</v>
      </c>
      <c r="K110" s="174">
        <f t="shared" si="36"/>
        <v>3.3</v>
      </c>
    </row>
    <row r="111" spans="1:12" ht="31.5">
      <c r="A111" s="178" t="s">
        <v>108</v>
      </c>
      <c r="B111" s="148">
        <v>13</v>
      </c>
      <c r="C111" s="148" t="s">
        <v>24</v>
      </c>
      <c r="D111" s="186"/>
      <c r="E111" s="148"/>
      <c r="F111" s="148"/>
      <c r="G111" s="148"/>
      <c r="H111" s="191"/>
      <c r="I111" s="174">
        <f t="shared" si="36"/>
        <v>3.3</v>
      </c>
      <c r="J111" s="174">
        <f t="shared" si="36"/>
        <v>3.3</v>
      </c>
      <c r="K111" s="174">
        <f t="shared" si="36"/>
        <v>3.3</v>
      </c>
    </row>
    <row r="112" spans="1:12" ht="47.25">
      <c r="A112" s="152" t="s">
        <v>271</v>
      </c>
      <c r="B112" s="123" t="s">
        <v>68</v>
      </c>
      <c r="C112" s="123" t="s">
        <v>24</v>
      </c>
      <c r="D112" s="9">
        <v>89</v>
      </c>
      <c r="E112" s="9">
        <v>0</v>
      </c>
      <c r="F112" s="123"/>
      <c r="G112" s="123"/>
      <c r="H112" s="156"/>
      <c r="I112" s="94">
        <f t="shared" si="36"/>
        <v>3.3</v>
      </c>
      <c r="J112" s="94">
        <f t="shared" si="36"/>
        <v>3.3</v>
      </c>
      <c r="K112" s="94">
        <f t="shared" si="36"/>
        <v>3.3</v>
      </c>
    </row>
    <row r="113" spans="1:11" ht="47.25">
      <c r="A113" s="152" t="s">
        <v>272</v>
      </c>
      <c r="B113" s="123" t="s">
        <v>68</v>
      </c>
      <c r="C113" s="123" t="s">
        <v>24</v>
      </c>
      <c r="D113" s="9">
        <v>89</v>
      </c>
      <c r="E113" s="9">
        <v>1</v>
      </c>
      <c r="F113" s="123"/>
      <c r="G113" s="123"/>
      <c r="H113" s="156"/>
      <c r="I113" s="94">
        <f t="shared" si="36"/>
        <v>3.3</v>
      </c>
      <c r="J113" s="94">
        <f t="shared" si="36"/>
        <v>3.3</v>
      </c>
      <c r="K113" s="94">
        <f t="shared" si="36"/>
        <v>3.3</v>
      </c>
    </row>
    <row r="114" spans="1:11">
      <c r="A114" s="130" t="s">
        <v>109</v>
      </c>
      <c r="B114" s="123">
        <v>13</v>
      </c>
      <c r="C114" s="123" t="s">
        <v>24</v>
      </c>
      <c r="D114" s="125">
        <v>89</v>
      </c>
      <c r="E114" s="123">
        <v>1</v>
      </c>
      <c r="F114" s="123" t="s">
        <v>74</v>
      </c>
      <c r="G114" s="123">
        <v>41240</v>
      </c>
      <c r="H114" s="156"/>
      <c r="I114" s="94">
        <f t="shared" si="36"/>
        <v>3.3</v>
      </c>
      <c r="J114" s="94">
        <f t="shared" si="36"/>
        <v>3.3</v>
      </c>
      <c r="K114" s="94">
        <f t="shared" si="36"/>
        <v>3.3</v>
      </c>
    </row>
    <row r="115" spans="1:11">
      <c r="A115" s="130" t="s">
        <v>146</v>
      </c>
      <c r="B115" s="123">
        <v>13</v>
      </c>
      <c r="C115" s="123" t="s">
        <v>24</v>
      </c>
      <c r="D115" s="125">
        <v>89</v>
      </c>
      <c r="E115" s="123">
        <v>1</v>
      </c>
      <c r="F115" s="123" t="s">
        <v>74</v>
      </c>
      <c r="G115" s="123" t="s">
        <v>114</v>
      </c>
      <c r="H115" s="156" t="s">
        <v>147</v>
      </c>
      <c r="I115" s="94">
        <f t="shared" si="36"/>
        <v>3.3</v>
      </c>
      <c r="J115" s="94">
        <f t="shared" si="36"/>
        <v>3.3</v>
      </c>
      <c r="K115" s="94">
        <f t="shared" si="36"/>
        <v>3.3</v>
      </c>
    </row>
    <row r="116" spans="1:11">
      <c r="A116" s="158" t="s">
        <v>110</v>
      </c>
      <c r="B116" s="123">
        <v>13</v>
      </c>
      <c r="C116" s="123" t="s">
        <v>24</v>
      </c>
      <c r="D116" s="125">
        <v>89</v>
      </c>
      <c r="E116" s="123">
        <v>1</v>
      </c>
      <c r="F116" s="123" t="s">
        <v>74</v>
      </c>
      <c r="G116" s="123">
        <v>41240</v>
      </c>
      <c r="H116" s="156">
        <v>730</v>
      </c>
      <c r="I116" s="94">
        <f>'Прил 5'!J117</f>
        <v>3.3</v>
      </c>
      <c r="J116" s="94">
        <f>'Прил 5'!K117</f>
        <v>3.3</v>
      </c>
      <c r="K116" s="94">
        <f>'Прил 5'!L117</f>
        <v>3.3</v>
      </c>
    </row>
    <row r="117" spans="1:11">
      <c r="A117" s="35" t="s">
        <v>291</v>
      </c>
      <c r="B117" s="3" t="s">
        <v>292</v>
      </c>
      <c r="C117" s="3" t="s">
        <v>292</v>
      </c>
      <c r="D117" s="37" t="s">
        <v>27</v>
      </c>
      <c r="E117" s="3" t="s">
        <v>37</v>
      </c>
      <c r="F117" s="3" t="s">
        <v>24</v>
      </c>
      <c r="G117" s="3" t="s">
        <v>293</v>
      </c>
      <c r="H117" s="27"/>
      <c r="I117" s="198">
        <f>I118</f>
        <v>0</v>
      </c>
      <c r="J117" s="198">
        <f t="shared" ref="J117:K117" si="37">J118</f>
        <v>38</v>
      </c>
      <c r="K117" s="198">
        <f t="shared" si="37"/>
        <v>77</v>
      </c>
    </row>
    <row r="118" spans="1:11">
      <c r="A118" s="35" t="s">
        <v>85</v>
      </c>
      <c r="B118" s="3" t="s">
        <v>292</v>
      </c>
      <c r="C118" s="3" t="s">
        <v>292</v>
      </c>
      <c r="D118" s="37" t="s">
        <v>27</v>
      </c>
      <c r="E118" s="3" t="s">
        <v>37</v>
      </c>
      <c r="F118" s="3" t="s">
        <v>24</v>
      </c>
      <c r="G118" s="3" t="s">
        <v>293</v>
      </c>
      <c r="H118" s="27" t="s">
        <v>87</v>
      </c>
      <c r="I118" s="198">
        <f>'Прил 5'!J119</f>
        <v>0</v>
      </c>
      <c r="J118" s="198">
        <f>'Прил 5'!K119</f>
        <v>38</v>
      </c>
      <c r="K118" s="198">
        <f>'Прил 5'!L119</f>
        <v>77</v>
      </c>
    </row>
  </sheetData>
  <autoFilter ref="A7:K118"/>
  <mergeCells count="8">
    <mergeCell ref="I1:K1"/>
    <mergeCell ref="A3:K3"/>
    <mergeCell ref="A5:A6"/>
    <mergeCell ref="B5:B6"/>
    <mergeCell ref="C5:C6"/>
    <mergeCell ref="D5:G6"/>
    <mergeCell ref="H5:H6"/>
    <mergeCell ref="I5:K5"/>
  </mergeCells>
  <conditionalFormatting sqref="B42">
    <cfRule type="expression" dxfId="75" priority="41" stopIfTrue="1">
      <formula>$F42=""</formula>
    </cfRule>
    <cfRule type="expression" dxfId="74" priority="42" stopIfTrue="1">
      <formula>#REF!&lt;&gt;""</formula>
    </cfRule>
    <cfRule type="expression" dxfId="73" priority="43" stopIfTrue="1">
      <formula>AND($G42="",$F42&lt;&gt;"")</formula>
    </cfRule>
  </conditionalFormatting>
  <conditionalFormatting sqref="B66">
    <cfRule type="expression" dxfId="72" priority="38" stopIfTrue="1">
      <formula>$F66=""</formula>
    </cfRule>
    <cfRule type="expression" dxfId="71" priority="40" stopIfTrue="1">
      <formula>AND($G66="",$F66&lt;&gt;"")</formula>
    </cfRule>
  </conditionalFormatting>
  <conditionalFormatting sqref="A40">
    <cfRule type="expression" dxfId="70" priority="35" stopIfTrue="1">
      <formula>$F40=""</formula>
    </cfRule>
    <cfRule type="expression" dxfId="69" priority="36" stopIfTrue="1">
      <formula>#REF!&lt;&gt;""</formula>
    </cfRule>
    <cfRule type="expression" dxfId="68" priority="37" stopIfTrue="1">
      <formula>AND($G40="",$F40&lt;&gt;"")</formula>
    </cfRule>
  </conditionalFormatting>
  <conditionalFormatting sqref="A46">
    <cfRule type="expression" dxfId="67" priority="32" stopIfTrue="1">
      <formula>$F46=""</formula>
    </cfRule>
    <cfRule type="expression" dxfId="66" priority="33" stopIfTrue="1">
      <formula>$H46&lt;&gt;""</formula>
    </cfRule>
    <cfRule type="expression" dxfId="65" priority="34" stopIfTrue="1">
      <formula>AND($G46="",$F46&lt;&gt;"")</formula>
    </cfRule>
  </conditionalFormatting>
  <conditionalFormatting sqref="A94 A97">
    <cfRule type="expression" dxfId="64" priority="29" stopIfTrue="1">
      <formula>$F94=""</formula>
    </cfRule>
    <cfRule type="expression" dxfId="63" priority="31" stopIfTrue="1">
      <formula>AND($G94="",$F94&lt;&gt;"")</formula>
    </cfRule>
  </conditionalFormatting>
  <conditionalFormatting sqref="A97">
    <cfRule type="expression" dxfId="62" priority="26" stopIfTrue="1">
      <formula>$F97=""</formula>
    </cfRule>
    <cfRule type="expression" dxfId="61" priority="28" stopIfTrue="1">
      <formula>AND($G97="",$F97&lt;&gt;"")</formula>
    </cfRule>
  </conditionalFormatting>
  <conditionalFormatting sqref="A40">
    <cfRule type="expression" dxfId="60" priority="23" stopIfTrue="1">
      <formula>$F40=""</formula>
    </cfRule>
    <cfRule type="expression" dxfId="59" priority="24" stopIfTrue="1">
      <formula>#REF!&lt;&gt;""</formula>
    </cfRule>
    <cfRule type="expression" dxfId="58" priority="25" stopIfTrue="1">
      <formula>AND($G40="",$F40&lt;&gt;"")</formula>
    </cfRule>
  </conditionalFormatting>
  <conditionalFormatting sqref="A37">
    <cfRule type="expression" dxfId="57" priority="20" stopIfTrue="1">
      <formula>$F37=""</formula>
    </cfRule>
    <cfRule type="expression" dxfId="56" priority="21" stopIfTrue="1">
      <formula>#REF!&lt;&gt;""</formula>
    </cfRule>
    <cfRule type="expression" dxfId="55" priority="22" stopIfTrue="1">
      <formula>AND($G37="",$F37&lt;&gt;"")</formula>
    </cfRule>
  </conditionalFormatting>
  <conditionalFormatting sqref="F40 E91:E92">
    <cfRule type="expression" dxfId="54" priority="18" stopIfTrue="1">
      <formula>$C40=""</formula>
    </cfRule>
    <cfRule type="expression" dxfId="53" priority="19" stopIfTrue="1">
      <formula>$D40&lt;&gt;""</formula>
    </cfRule>
  </conditionalFormatting>
  <conditionalFormatting sqref="E40">
    <cfRule type="expression" dxfId="52" priority="16" stopIfTrue="1">
      <formula>$C40=""</formula>
    </cfRule>
    <cfRule type="expression" dxfId="51" priority="17" stopIfTrue="1">
      <formula>$D40&lt;&gt;""</formula>
    </cfRule>
  </conditionalFormatting>
  <conditionalFormatting sqref="B46">
    <cfRule type="expression" dxfId="50" priority="13" stopIfTrue="1">
      <formula>$F46=""</formula>
    </cfRule>
    <cfRule type="expression" dxfId="49" priority="14" stopIfTrue="1">
      <formula>#REF!&lt;&gt;""</formula>
    </cfRule>
    <cfRule type="expression" dxfId="48" priority="15" stopIfTrue="1">
      <formula>AND($G46="",$F46&lt;&gt;"")</formula>
    </cfRule>
  </conditionalFormatting>
  <conditionalFormatting sqref="F91:F93">
    <cfRule type="expression" dxfId="47" priority="9" stopIfTrue="1">
      <formula>$C91=""</formula>
    </cfRule>
    <cfRule type="expression" dxfId="46" priority="10" stopIfTrue="1">
      <formula>$D91&lt;&gt;""</formula>
    </cfRule>
  </conditionalFormatting>
  <conditionalFormatting sqref="F91:F93">
    <cfRule type="expression" dxfId="45" priority="5" stopIfTrue="1">
      <formula>$C91=""</formula>
    </cfRule>
    <cfRule type="expression" dxfId="44" priority="6" stopIfTrue="1">
      <formula>$D91&lt;&gt;""</formula>
    </cfRule>
  </conditionalFormatting>
  <conditionalFormatting sqref="F40">
    <cfRule type="expression" dxfId="43" priority="3" stopIfTrue="1">
      <formula>$C40=""</formula>
    </cfRule>
    <cfRule type="expression" dxfId="42" priority="4" stopIfTrue="1">
      <formula>$D40&lt;&gt;""</formula>
    </cfRule>
  </conditionalFormatting>
  <conditionalFormatting sqref="E40">
    <cfRule type="expression" dxfId="41" priority="1" stopIfTrue="1">
      <formula>$C40=""</formula>
    </cfRule>
    <cfRule type="expression" dxfId="40" priority="2" stopIfTrue="1">
      <formula>$D40&lt;&gt;""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B66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A94 A97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9"/>
  <sheetViews>
    <sheetView tabSelected="1" view="pageBreakPreview" zoomScale="90" zoomScaleNormal="75" zoomScaleSheetLayoutView="90" workbookViewId="0">
      <selection activeCell="J26" sqref="J26"/>
    </sheetView>
  </sheetViews>
  <sheetFormatPr defaultColWidth="8.5703125" defaultRowHeight="15.75"/>
  <cols>
    <col min="1" max="1" width="86.7109375" style="88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45" customWidth="1"/>
    <col min="9" max="9" width="7.85546875" style="45" customWidth="1"/>
    <col min="10" max="10" width="16.85546875" style="91" customWidth="1"/>
    <col min="11" max="11" width="13.85546875" style="45" customWidth="1"/>
    <col min="12" max="12" width="15.85546875" style="45" customWidth="1"/>
    <col min="13" max="16384" width="8.5703125" style="45"/>
  </cols>
  <sheetData>
    <row r="1" spans="1:12">
      <c r="A1" s="162"/>
      <c r="B1" s="163"/>
      <c r="C1" s="163"/>
      <c r="D1" s="163"/>
      <c r="E1" s="163"/>
      <c r="F1" s="163"/>
      <c r="G1" s="164"/>
      <c r="H1" s="325" t="s">
        <v>167</v>
      </c>
      <c r="I1" s="325"/>
      <c r="J1" s="325"/>
      <c r="K1" s="325"/>
      <c r="L1" s="325"/>
    </row>
    <row r="2" spans="1:12">
      <c r="A2" s="162"/>
      <c r="B2" s="163"/>
      <c r="C2" s="163"/>
      <c r="D2" s="163"/>
      <c r="E2" s="163"/>
      <c r="F2" s="163"/>
      <c r="G2" s="164"/>
      <c r="H2" s="325"/>
      <c r="I2" s="325"/>
      <c r="J2" s="325"/>
      <c r="K2" s="165"/>
      <c r="L2" s="165"/>
    </row>
    <row r="3" spans="1:12" ht="57.75" customHeight="1">
      <c r="A3" s="334" t="s">
        <v>274</v>
      </c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</row>
    <row r="4" spans="1:12">
      <c r="A4" s="162"/>
      <c r="B4" s="163"/>
      <c r="C4" s="163"/>
      <c r="D4" s="163"/>
      <c r="E4" s="163"/>
      <c r="F4" s="163"/>
      <c r="G4" s="163"/>
      <c r="H4" s="165"/>
      <c r="I4" s="165"/>
      <c r="J4" s="166"/>
      <c r="K4" s="165"/>
      <c r="L4" s="165"/>
    </row>
    <row r="5" spans="1:12">
      <c r="A5" s="336" t="s">
        <v>18</v>
      </c>
      <c r="B5" s="338" t="s">
        <v>29</v>
      </c>
      <c r="C5" s="340" t="s">
        <v>19</v>
      </c>
      <c r="D5" s="340" t="s">
        <v>30</v>
      </c>
      <c r="E5" s="328" t="s">
        <v>21</v>
      </c>
      <c r="F5" s="329"/>
      <c r="G5" s="329"/>
      <c r="H5" s="330"/>
      <c r="I5" s="340" t="s">
        <v>22</v>
      </c>
      <c r="J5" s="335" t="s">
        <v>69</v>
      </c>
      <c r="K5" s="335"/>
      <c r="L5" s="335"/>
    </row>
    <row r="6" spans="1:12">
      <c r="A6" s="337"/>
      <c r="B6" s="339"/>
      <c r="C6" s="341"/>
      <c r="D6" s="341"/>
      <c r="E6" s="331"/>
      <c r="F6" s="332"/>
      <c r="G6" s="332"/>
      <c r="H6" s="333"/>
      <c r="I6" s="341"/>
      <c r="J6" s="137" t="s">
        <v>230</v>
      </c>
      <c r="K6" s="138" t="s">
        <v>231</v>
      </c>
      <c r="L6" s="138" t="s">
        <v>232</v>
      </c>
    </row>
    <row r="7" spans="1:12">
      <c r="A7" s="167">
        <v>1</v>
      </c>
      <c r="B7" s="9">
        <v>2</v>
      </c>
      <c r="C7" s="9">
        <v>3</v>
      </c>
      <c r="D7" s="9">
        <v>4</v>
      </c>
      <c r="E7" s="9">
        <v>5</v>
      </c>
      <c r="F7" s="168">
        <v>6</v>
      </c>
      <c r="G7" s="9">
        <v>7</v>
      </c>
      <c r="H7" s="123">
        <v>8</v>
      </c>
      <c r="I7" s="123">
        <v>9</v>
      </c>
      <c r="J7" s="123">
        <v>10</v>
      </c>
      <c r="K7" s="123">
        <v>11</v>
      </c>
      <c r="L7" s="123">
        <v>12</v>
      </c>
    </row>
    <row r="8" spans="1:12" s="90" customFormat="1">
      <c r="A8" s="169" t="s">
        <v>31</v>
      </c>
      <c r="B8" s="170"/>
      <c r="C8" s="170"/>
      <c r="D8" s="170"/>
      <c r="E8" s="170"/>
      <c r="F8" s="171"/>
      <c r="G8" s="172"/>
      <c r="H8" s="173"/>
      <c r="I8" s="173"/>
      <c r="J8" s="174">
        <f>J9</f>
        <v>2196.75</v>
      </c>
      <c r="K8" s="174">
        <f t="shared" ref="K8:L8" si="0">K9</f>
        <v>1599.9999999999998</v>
      </c>
      <c r="L8" s="174">
        <f t="shared" si="0"/>
        <v>1623.1999999999998</v>
      </c>
    </row>
    <row r="9" spans="1:12" ht="31.5">
      <c r="A9" s="169" t="s">
        <v>261</v>
      </c>
      <c r="B9" s="170">
        <v>919</v>
      </c>
      <c r="C9" s="175"/>
      <c r="D9" s="175"/>
      <c r="E9" s="9"/>
      <c r="F9" s="9"/>
      <c r="G9" s="9"/>
      <c r="H9" s="9"/>
      <c r="I9" s="176"/>
      <c r="J9" s="174">
        <f>J10+J60+J79+J85+J104+J111+J69</f>
        <v>2196.75</v>
      </c>
      <c r="K9" s="174">
        <f>K10+K60+K79+K85+K104+K111</f>
        <v>1599.9999999999998</v>
      </c>
      <c r="L9" s="174">
        <f>L10+L60+L79+L85+L104+L111</f>
        <v>1623.1999999999998</v>
      </c>
    </row>
    <row r="10" spans="1:12">
      <c r="A10" s="169" t="s">
        <v>23</v>
      </c>
      <c r="B10" s="170">
        <v>919</v>
      </c>
      <c r="C10" s="170" t="s">
        <v>24</v>
      </c>
      <c r="D10" s="170"/>
      <c r="E10" s="177"/>
      <c r="F10" s="177"/>
      <c r="G10" s="177"/>
      <c r="H10" s="177"/>
      <c r="I10" s="171"/>
      <c r="J10" s="174">
        <f>J11+J20+J41+J47</f>
        <v>955.32199999999989</v>
      </c>
      <c r="K10" s="174">
        <f>K11+K20+K41+K47</f>
        <v>389.59999999999997</v>
      </c>
      <c r="L10" s="174">
        <f>L11+L20+L41+L47</f>
        <v>341.9</v>
      </c>
    </row>
    <row r="11" spans="1:12" ht="31.5">
      <c r="A11" s="178" t="s">
        <v>70</v>
      </c>
      <c r="B11" s="170">
        <v>919</v>
      </c>
      <c r="C11" s="177" t="s">
        <v>24</v>
      </c>
      <c r="D11" s="177" t="s">
        <v>63</v>
      </c>
      <c r="E11" s="177"/>
      <c r="F11" s="177"/>
      <c r="G11" s="177"/>
      <c r="H11" s="177"/>
      <c r="I11" s="179"/>
      <c r="J11" s="180">
        <f>J12</f>
        <v>323.2</v>
      </c>
      <c r="K11" s="180">
        <f t="shared" ref="K11:L15" si="1">K12</f>
        <v>131.19999999999999</v>
      </c>
      <c r="L11" s="180">
        <f t="shared" si="1"/>
        <v>124.3</v>
      </c>
    </row>
    <row r="12" spans="1:12">
      <c r="A12" s="152" t="s">
        <v>228</v>
      </c>
      <c r="B12" s="170">
        <v>919</v>
      </c>
      <c r="C12" s="9" t="s">
        <v>24</v>
      </c>
      <c r="D12" s="9" t="s">
        <v>63</v>
      </c>
      <c r="E12" s="9" t="s">
        <v>71</v>
      </c>
      <c r="F12" s="9"/>
      <c r="G12" s="9"/>
      <c r="H12" s="9"/>
      <c r="I12" s="124"/>
      <c r="J12" s="181">
        <f>J13</f>
        <v>323.2</v>
      </c>
      <c r="K12" s="181">
        <f t="shared" si="1"/>
        <v>131.19999999999999</v>
      </c>
      <c r="L12" s="181">
        <f t="shared" si="1"/>
        <v>124.3</v>
      </c>
    </row>
    <row r="13" spans="1:12">
      <c r="A13" s="130" t="s">
        <v>226</v>
      </c>
      <c r="B13" s="170">
        <v>919</v>
      </c>
      <c r="C13" s="9" t="s">
        <v>24</v>
      </c>
      <c r="D13" s="9" t="s">
        <v>63</v>
      </c>
      <c r="E13" s="9">
        <v>65</v>
      </c>
      <c r="F13" s="9">
        <v>1</v>
      </c>
      <c r="G13" s="177"/>
      <c r="H13" s="177"/>
      <c r="I13" s="179"/>
      <c r="J13" s="181">
        <f>J14+J17</f>
        <v>323.2</v>
      </c>
      <c r="K13" s="181">
        <f t="shared" ref="K13:L13" si="2">K14+K17</f>
        <v>131.19999999999999</v>
      </c>
      <c r="L13" s="181">
        <f t="shared" si="2"/>
        <v>124.3</v>
      </c>
    </row>
    <row r="14" spans="1:12">
      <c r="A14" s="153" t="s">
        <v>166</v>
      </c>
      <c r="B14" s="170">
        <v>919</v>
      </c>
      <c r="C14" s="123" t="s">
        <v>24</v>
      </c>
      <c r="D14" s="123" t="s">
        <v>63</v>
      </c>
      <c r="E14" s="123" t="s">
        <v>71</v>
      </c>
      <c r="F14" s="123" t="s">
        <v>36</v>
      </c>
      <c r="G14" s="123" t="s">
        <v>74</v>
      </c>
      <c r="H14" s="123" t="s">
        <v>75</v>
      </c>
      <c r="I14" s="179"/>
      <c r="J14" s="181">
        <f>J15</f>
        <v>113</v>
      </c>
      <c r="K14" s="181">
        <f t="shared" si="1"/>
        <v>131.19999999999999</v>
      </c>
      <c r="L14" s="181">
        <f t="shared" si="1"/>
        <v>124.3</v>
      </c>
    </row>
    <row r="15" spans="1:12" ht="47.25">
      <c r="A15" s="153" t="s">
        <v>157</v>
      </c>
      <c r="B15" s="170">
        <v>919</v>
      </c>
      <c r="C15" s="123" t="s">
        <v>24</v>
      </c>
      <c r="D15" s="123" t="s">
        <v>63</v>
      </c>
      <c r="E15" s="123" t="s">
        <v>71</v>
      </c>
      <c r="F15" s="123" t="s">
        <v>36</v>
      </c>
      <c r="G15" s="123" t="s">
        <v>74</v>
      </c>
      <c r="H15" s="123" t="s">
        <v>75</v>
      </c>
      <c r="I15" s="124" t="s">
        <v>159</v>
      </c>
      <c r="J15" s="181">
        <f>J16</f>
        <v>113</v>
      </c>
      <c r="K15" s="181">
        <f t="shared" si="1"/>
        <v>131.19999999999999</v>
      </c>
      <c r="L15" s="181">
        <f t="shared" si="1"/>
        <v>124.3</v>
      </c>
    </row>
    <row r="16" spans="1:12" ht="21" customHeight="1">
      <c r="A16" s="153" t="s">
        <v>158</v>
      </c>
      <c r="B16" s="170">
        <v>919</v>
      </c>
      <c r="C16" s="123" t="s">
        <v>24</v>
      </c>
      <c r="D16" s="123" t="s">
        <v>63</v>
      </c>
      <c r="E16" s="123" t="s">
        <v>71</v>
      </c>
      <c r="F16" s="123" t="s">
        <v>36</v>
      </c>
      <c r="G16" s="123" t="s">
        <v>74</v>
      </c>
      <c r="H16" s="123" t="s">
        <v>75</v>
      </c>
      <c r="I16" s="124" t="s">
        <v>160</v>
      </c>
      <c r="J16" s="181">
        <v>113</v>
      </c>
      <c r="K16" s="181">
        <v>131.19999999999999</v>
      </c>
      <c r="L16" s="181">
        <v>124.3</v>
      </c>
    </row>
    <row r="17" spans="1:12" ht="39" customHeight="1">
      <c r="A17" s="130" t="s">
        <v>297</v>
      </c>
      <c r="B17" s="170">
        <v>919</v>
      </c>
      <c r="C17" s="123" t="s">
        <v>24</v>
      </c>
      <c r="D17" s="123" t="s">
        <v>63</v>
      </c>
      <c r="E17" s="123" t="s">
        <v>71</v>
      </c>
      <c r="F17" s="123" t="s">
        <v>36</v>
      </c>
      <c r="G17" s="123" t="s">
        <v>74</v>
      </c>
      <c r="H17" s="123" t="s">
        <v>296</v>
      </c>
      <c r="I17" s="124"/>
      <c r="J17" s="181">
        <f>J18</f>
        <v>210.2</v>
      </c>
      <c r="K17" s="181">
        <f t="shared" ref="K17:L17" si="3">K18</f>
        <v>0</v>
      </c>
      <c r="L17" s="181">
        <f t="shared" si="3"/>
        <v>0</v>
      </c>
    </row>
    <row r="18" spans="1:12" ht="35.25" customHeight="1">
      <c r="A18" s="153" t="s">
        <v>157</v>
      </c>
      <c r="B18" s="170">
        <v>919</v>
      </c>
      <c r="C18" s="123" t="s">
        <v>24</v>
      </c>
      <c r="D18" s="123" t="s">
        <v>63</v>
      </c>
      <c r="E18" s="123" t="s">
        <v>71</v>
      </c>
      <c r="F18" s="123" t="s">
        <v>36</v>
      </c>
      <c r="G18" s="123" t="s">
        <v>74</v>
      </c>
      <c r="H18" s="123" t="s">
        <v>296</v>
      </c>
      <c r="I18" s="124" t="s">
        <v>159</v>
      </c>
      <c r="J18" s="181">
        <f>J19</f>
        <v>210.2</v>
      </c>
      <c r="K18" s="181">
        <f t="shared" ref="K18:L18" si="4">K19</f>
        <v>0</v>
      </c>
      <c r="L18" s="181">
        <f t="shared" si="4"/>
        <v>0</v>
      </c>
    </row>
    <row r="19" spans="1:12" ht="21" customHeight="1">
      <c r="A19" s="153" t="s">
        <v>158</v>
      </c>
      <c r="B19" s="170">
        <v>919</v>
      </c>
      <c r="C19" s="123" t="s">
        <v>24</v>
      </c>
      <c r="D19" s="123" t="s">
        <v>63</v>
      </c>
      <c r="E19" s="123" t="s">
        <v>71</v>
      </c>
      <c r="F19" s="123" t="s">
        <v>36</v>
      </c>
      <c r="G19" s="123" t="s">
        <v>74</v>
      </c>
      <c r="H19" s="123" t="s">
        <v>296</v>
      </c>
      <c r="I19" s="124" t="s">
        <v>160</v>
      </c>
      <c r="J19" s="181">
        <v>210.2</v>
      </c>
      <c r="K19" s="181">
        <v>0</v>
      </c>
      <c r="L19" s="181">
        <v>0</v>
      </c>
    </row>
    <row r="20" spans="1:12" ht="47.25">
      <c r="A20" s="182" t="s">
        <v>112</v>
      </c>
      <c r="B20" s="170">
        <v>919</v>
      </c>
      <c r="C20" s="177" t="s">
        <v>24</v>
      </c>
      <c r="D20" s="177" t="s">
        <v>25</v>
      </c>
      <c r="E20" s="177"/>
      <c r="F20" s="177"/>
      <c r="G20" s="177"/>
      <c r="H20" s="177"/>
      <c r="I20" s="179"/>
      <c r="J20" s="180">
        <f>J21+J36</f>
        <v>628.9</v>
      </c>
      <c r="K20" s="180">
        <f>K21+K36</f>
        <v>255.89999999999998</v>
      </c>
      <c r="L20" s="180">
        <f>L21+L36</f>
        <v>215.1</v>
      </c>
    </row>
    <row r="21" spans="1:12">
      <c r="A21" s="152" t="s">
        <v>228</v>
      </c>
      <c r="B21" s="170">
        <v>919</v>
      </c>
      <c r="C21" s="9" t="s">
        <v>24</v>
      </c>
      <c r="D21" s="9" t="s">
        <v>25</v>
      </c>
      <c r="E21" s="9" t="s">
        <v>71</v>
      </c>
      <c r="F21" s="9"/>
      <c r="G21" s="9"/>
      <c r="H21" s="9"/>
      <c r="I21" s="124"/>
      <c r="J21" s="181">
        <f>J22</f>
        <v>628.79999999999995</v>
      </c>
      <c r="K21" s="181">
        <f>K22</f>
        <v>255.79999999999998</v>
      </c>
      <c r="L21" s="181">
        <f>L22</f>
        <v>215</v>
      </c>
    </row>
    <row r="22" spans="1:12" ht="18.600000000000001" customHeight="1">
      <c r="A22" s="152" t="s">
        <v>229</v>
      </c>
      <c r="B22" s="170">
        <v>919</v>
      </c>
      <c r="C22" s="123" t="s">
        <v>24</v>
      </c>
      <c r="D22" s="123" t="s">
        <v>25</v>
      </c>
      <c r="E22" s="123" t="s">
        <v>71</v>
      </c>
      <c r="F22" s="123" t="s">
        <v>37</v>
      </c>
      <c r="G22" s="177"/>
      <c r="H22" s="177"/>
      <c r="I22" s="179"/>
      <c r="J22" s="181">
        <f>J24+J26+J31</f>
        <v>628.79999999999995</v>
      </c>
      <c r="K22" s="181">
        <f t="shared" ref="K22:L22" si="5">K24+K26+K31</f>
        <v>255.79999999999998</v>
      </c>
      <c r="L22" s="181">
        <f t="shared" si="5"/>
        <v>215</v>
      </c>
    </row>
    <row r="23" spans="1:12">
      <c r="A23" s="153" t="s">
        <v>76</v>
      </c>
      <c r="B23" s="170">
        <v>919</v>
      </c>
      <c r="C23" s="123" t="s">
        <v>24</v>
      </c>
      <c r="D23" s="123" t="s">
        <v>25</v>
      </c>
      <c r="E23" s="123" t="s">
        <v>71</v>
      </c>
      <c r="F23" s="123" t="s">
        <v>37</v>
      </c>
      <c r="G23" s="123" t="s">
        <v>74</v>
      </c>
      <c r="H23" s="123" t="s">
        <v>77</v>
      </c>
      <c r="I23" s="179"/>
      <c r="J23" s="181">
        <f t="shared" ref="J23:L24" si="6">J24</f>
        <v>67.5</v>
      </c>
      <c r="K23" s="181">
        <f t="shared" si="6"/>
        <v>192.2</v>
      </c>
      <c r="L23" s="181">
        <f t="shared" si="6"/>
        <v>152.30000000000001</v>
      </c>
    </row>
    <row r="24" spans="1:12" ht="49.5" customHeight="1">
      <c r="A24" s="153" t="s">
        <v>157</v>
      </c>
      <c r="B24" s="170">
        <v>919</v>
      </c>
      <c r="C24" s="123" t="s">
        <v>24</v>
      </c>
      <c r="D24" s="123" t="s">
        <v>25</v>
      </c>
      <c r="E24" s="123" t="s">
        <v>71</v>
      </c>
      <c r="F24" s="123" t="s">
        <v>37</v>
      </c>
      <c r="G24" s="123" t="s">
        <v>74</v>
      </c>
      <c r="H24" s="123" t="s">
        <v>77</v>
      </c>
      <c r="I24" s="124" t="s">
        <v>159</v>
      </c>
      <c r="J24" s="181">
        <f t="shared" si="6"/>
        <v>67.5</v>
      </c>
      <c r="K24" s="181">
        <f t="shared" si="6"/>
        <v>192.2</v>
      </c>
      <c r="L24" s="181">
        <f t="shared" si="6"/>
        <v>152.30000000000001</v>
      </c>
    </row>
    <row r="25" spans="1:12">
      <c r="A25" s="153" t="s">
        <v>158</v>
      </c>
      <c r="B25" s="170">
        <v>919</v>
      </c>
      <c r="C25" s="123" t="s">
        <v>24</v>
      </c>
      <c r="D25" s="123" t="s">
        <v>25</v>
      </c>
      <c r="E25" s="123" t="s">
        <v>71</v>
      </c>
      <c r="F25" s="123" t="s">
        <v>37</v>
      </c>
      <c r="G25" s="123" t="s">
        <v>74</v>
      </c>
      <c r="H25" s="123" t="s">
        <v>77</v>
      </c>
      <c r="I25" s="124" t="s">
        <v>160</v>
      </c>
      <c r="J25" s="181">
        <v>67.5</v>
      </c>
      <c r="K25" s="181">
        <v>192.2</v>
      </c>
      <c r="L25" s="181">
        <v>152.30000000000001</v>
      </c>
    </row>
    <row r="26" spans="1:12">
      <c r="A26" s="130" t="s">
        <v>78</v>
      </c>
      <c r="B26" s="170">
        <v>919</v>
      </c>
      <c r="C26" s="123" t="s">
        <v>24</v>
      </c>
      <c r="D26" s="123" t="s">
        <v>25</v>
      </c>
      <c r="E26" s="123" t="s">
        <v>71</v>
      </c>
      <c r="F26" s="123" t="s">
        <v>37</v>
      </c>
      <c r="G26" s="123" t="s">
        <v>74</v>
      </c>
      <c r="H26" s="123" t="s">
        <v>79</v>
      </c>
      <c r="I26" s="124"/>
      <c r="J26" s="181">
        <f>J27+J29</f>
        <v>277.2</v>
      </c>
      <c r="K26" s="181">
        <f>K27+K29</f>
        <v>63.6</v>
      </c>
      <c r="L26" s="181">
        <f>L27+L29</f>
        <v>62.7</v>
      </c>
    </row>
    <row r="27" spans="1:12" ht="21.75" customHeight="1">
      <c r="A27" s="130" t="s">
        <v>153</v>
      </c>
      <c r="B27" s="170">
        <v>919</v>
      </c>
      <c r="C27" s="123" t="s">
        <v>24</v>
      </c>
      <c r="D27" s="123" t="s">
        <v>25</v>
      </c>
      <c r="E27" s="123" t="s">
        <v>71</v>
      </c>
      <c r="F27" s="123" t="s">
        <v>37</v>
      </c>
      <c r="G27" s="123" t="s">
        <v>74</v>
      </c>
      <c r="H27" s="123" t="s">
        <v>79</v>
      </c>
      <c r="I27" s="124" t="s">
        <v>155</v>
      </c>
      <c r="J27" s="181">
        <f t="shared" ref="J27:L27" si="7">J28</f>
        <v>241.7</v>
      </c>
      <c r="K27" s="181">
        <f t="shared" si="7"/>
        <v>28.1</v>
      </c>
      <c r="L27" s="181">
        <f t="shared" si="7"/>
        <v>27.2</v>
      </c>
    </row>
    <row r="28" spans="1:12" ht="31.5">
      <c r="A28" s="130" t="s">
        <v>154</v>
      </c>
      <c r="B28" s="170">
        <v>919</v>
      </c>
      <c r="C28" s="123" t="s">
        <v>24</v>
      </c>
      <c r="D28" s="123" t="s">
        <v>25</v>
      </c>
      <c r="E28" s="123" t="s">
        <v>71</v>
      </c>
      <c r="F28" s="123" t="s">
        <v>37</v>
      </c>
      <c r="G28" s="123" t="s">
        <v>74</v>
      </c>
      <c r="H28" s="123" t="s">
        <v>79</v>
      </c>
      <c r="I28" s="9" t="s">
        <v>156</v>
      </c>
      <c r="J28" s="181">
        <v>241.7</v>
      </c>
      <c r="K28" s="181">
        <v>28.1</v>
      </c>
      <c r="L28" s="181">
        <v>27.2</v>
      </c>
    </row>
    <row r="29" spans="1:12" s="90" customFormat="1">
      <c r="A29" s="158" t="s">
        <v>161</v>
      </c>
      <c r="B29" s="170">
        <v>919</v>
      </c>
      <c r="C29" s="9" t="s">
        <v>24</v>
      </c>
      <c r="D29" s="9" t="s">
        <v>25</v>
      </c>
      <c r="E29" s="123" t="s">
        <v>71</v>
      </c>
      <c r="F29" s="123" t="s">
        <v>37</v>
      </c>
      <c r="G29" s="123" t="s">
        <v>74</v>
      </c>
      <c r="H29" s="123" t="s">
        <v>79</v>
      </c>
      <c r="I29" s="168" t="s">
        <v>162</v>
      </c>
      <c r="J29" s="94">
        <f>J30</f>
        <v>35.5</v>
      </c>
      <c r="K29" s="94">
        <f>K30</f>
        <v>35.5</v>
      </c>
      <c r="L29" s="94">
        <f>L30</f>
        <v>35.5</v>
      </c>
    </row>
    <row r="30" spans="1:12" s="90" customFormat="1">
      <c r="A30" s="158" t="s">
        <v>163</v>
      </c>
      <c r="B30" s="170">
        <v>919</v>
      </c>
      <c r="C30" s="9" t="s">
        <v>24</v>
      </c>
      <c r="D30" s="9" t="s">
        <v>25</v>
      </c>
      <c r="E30" s="9" t="s">
        <v>71</v>
      </c>
      <c r="F30" s="123" t="s">
        <v>37</v>
      </c>
      <c r="G30" s="123" t="s">
        <v>74</v>
      </c>
      <c r="H30" s="123" t="s">
        <v>79</v>
      </c>
      <c r="I30" s="168" t="s">
        <v>165</v>
      </c>
      <c r="J30" s="94">
        <v>35.5</v>
      </c>
      <c r="K30" s="94">
        <v>35.5</v>
      </c>
      <c r="L30" s="94">
        <v>35.5</v>
      </c>
    </row>
    <row r="31" spans="1:12" s="90" customFormat="1" ht="37.5" customHeight="1">
      <c r="A31" s="130" t="s">
        <v>297</v>
      </c>
      <c r="B31" s="170">
        <v>919</v>
      </c>
      <c r="C31" s="9" t="s">
        <v>24</v>
      </c>
      <c r="D31" s="9" t="s">
        <v>25</v>
      </c>
      <c r="E31" s="124" t="s">
        <v>71</v>
      </c>
      <c r="F31" s="123" t="s">
        <v>37</v>
      </c>
      <c r="G31" s="123" t="s">
        <v>74</v>
      </c>
      <c r="H31" s="123" t="s">
        <v>296</v>
      </c>
      <c r="I31" s="183"/>
      <c r="J31" s="94">
        <f>J32+J34</f>
        <v>284.10000000000002</v>
      </c>
      <c r="K31" s="94">
        <f t="shared" ref="K31:L31" si="8">K32+K34</f>
        <v>0</v>
      </c>
      <c r="L31" s="94">
        <f t="shared" si="8"/>
        <v>0</v>
      </c>
    </row>
    <row r="32" spans="1:12" s="90" customFormat="1" ht="47.25">
      <c r="A32" s="153" t="s">
        <v>157</v>
      </c>
      <c r="B32" s="170">
        <v>919</v>
      </c>
      <c r="C32" s="9" t="s">
        <v>24</v>
      </c>
      <c r="D32" s="9" t="s">
        <v>25</v>
      </c>
      <c r="E32" s="124" t="s">
        <v>71</v>
      </c>
      <c r="F32" s="123" t="s">
        <v>37</v>
      </c>
      <c r="G32" s="123" t="s">
        <v>74</v>
      </c>
      <c r="H32" s="123" t="s">
        <v>296</v>
      </c>
      <c r="I32" s="183" t="s">
        <v>159</v>
      </c>
      <c r="J32" s="94">
        <f>J33</f>
        <v>284.10000000000002</v>
      </c>
      <c r="K32" s="94">
        <f t="shared" ref="K32:L32" si="9">K33</f>
        <v>0</v>
      </c>
      <c r="L32" s="94">
        <f t="shared" si="9"/>
        <v>0</v>
      </c>
    </row>
    <row r="33" spans="1:12" s="90" customFormat="1">
      <c r="A33" s="153" t="s">
        <v>158</v>
      </c>
      <c r="B33" s="170">
        <v>919</v>
      </c>
      <c r="C33" s="9" t="s">
        <v>24</v>
      </c>
      <c r="D33" s="9" t="s">
        <v>25</v>
      </c>
      <c r="E33" s="124" t="s">
        <v>71</v>
      </c>
      <c r="F33" s="123" t="s">
        <v>37</v>
      </c>
      <c r="G33" s="123" t="s">
        <v>74</v>
      </c>
      <c r="H33" s="123" t="s">
        <v>296</v>
      </c>
      <c r="I33" s="183" t="s">
        <v>160</v>
      </c>
      <c r="J33" s="94">
        <v>284.10000000000002</v>
      </c>
      <c r="K33" s="94">
        <v>0</v>
      </c>
      <c r="L33" s="94">
        <v>0</v>
      </c>
    </row>
    <row r="34" spans="1:12" s="90" customFormat="1" ht="22.5" customHeight="1">
      <c r="A34" s="130" t="s">
        <v>153</v>
      </c>
      <c r="B34" s="170">
        <v>919</v>
      </c>
      <c r="C34" s="9" t="s">
        <v>24</v>
      </c>
      <c r="D34" s="9" t="s">
        <v>25</v>
      </c>
      <c r="E34" s="124" t="s">
        <v>71</v>
      </c>
      <c r="F34" s="123" t="s">
        <v>37</v>
      </c>
      <c r="G34" s="123" t="s">
        <v>74</v>
      </c>
      <c r="H34" s="123" t="s">
        <v>296</v>
      </c>
      <c r="I34" s="183" t="s">
        <v>155</v>
      </c>
      <c r="J34" s="94">
        <f>J35</f>
        <v>0</v>
      </c>
      <c r="K34" s="94">
        <f t="shared" ref="K34:L34" si="10">K35</f>
        <v>0</v>
      </c>
      <c r="L34" s="94">
        <f t="shared" si="10"/>
        <v>0</v>
      </c>
    </row>
    <row r="35" spans="1:12" s="90" customFormat="1" ht="31.5">
      <c r="A35" s="130" t="s">
        <v>154</v>
      </c>
      <c r="B35" s="170">
        <v>919</v>
      </c>
      <c r="C35" s="9" t="s">
        <v>24</v>
      </c>
      <c r="D35" s="9" t="s">
        <v>25</v>
      </c>
      <c r="E35" s="124" t="s">
        <v>71</v>
      </c>
      <c r="F35" s="123" t="s">
        <v>37</v>
      </c>
      <c r="G35" s="123" t="s">
        <v>74</v>
      </c>
      <c r="H35" s="123" t="s">
        <v>296</v>
      </c>
      <c r="I35" s="183" t="s">
        <v>156</v>
      </c>
      <c r="J35" s="94">
        <v>0</v>
      </c>
      <c r="K35" s="94">
        <v>0</v>
      </c>
      <c r="L35" s="94">
        <v>0</v>
      </c>
    </row>
    <row r="36" spans="1:12" s="82" customFormat="1" ht="31.5">
      <c r="A36" s="152" t="s">
        <v>271</v>
      </c>
      <c r="B36" s="170">
        <v>919</v>
      </c>
      <c r="C36" s="9" t="s">
        <v>24</v>
      </c>
      <c r="D36" s="9" t="s">
        <v>25</v>
      </c>
      <c r="E36" s="124">
        <v>89</v>
      </c>
      <c r="F36" s="123"/>
      <c r="G36" s="123"/>
      <c r="H36" s="123"/>
      <c r="I36" s="183"/>
      <c r="J36" s="181">
        <f>J37</f>
        <v>0.1</v>
      </c>
      <c r="K36" s="181">
        <f t="shared" ref="K36:L39" si="11">K37</f>
        <v>0.1</v>
      </c>
      <c r="L36" s="181">
        <f t="shared" si="11"/>
        <v>0.1</v>
      </c>
    </row>
    <row r="37" spans="1:12" s="82" customFormat="1" ht="47.25">
      <c r="A37" s="152" t="s">
        <v>272</v>
      </c>
      <c r="B37" s="170">
        <v>919</v>
      </c>
      <c r="C37" s="9" t="s">
        <v>24</v>
      </c>
      <c r="D37" s="9" t="s">
        <v>25</v>
      </c>
      <c r="E37" s="124">
        <v>89</v>
      </c>
      <c r="F37" s="123" t="s">
        <v>36</v>
      </c>
      <c r="G37" s="123"/>
      <c r="H37" s="123"/>
      <c r="I37" s="183"/>
      <c r="J37" s="181">
        <f>J38</f>
        <v>0.1</v>
      </c>
      <c r="K37" s="181">
        <f t="shared" si="11"/>
        <v>0.1</v>
      </c>
      <c r="L37" s="181">
        <f t="shared" si="11"/>
        <v>0.1</v>
      </c>
    </row>
    <row r="38" spans="1:12" s="82" customFormat="1" ht="70.5" customHeight="1">
      <c r="A38" s="184" t="s">
        <v>227</v>
      </c>
      <c r="B38" s="170">
        <v>919</v>
      </c>
      <c r="C38" s="9" t="s">
        <v>24</v>
      </c>
      <c r="D38" s="9" t="s">
        <v>25</v>
      </c>
      <c r="E38" s="124">
        <v>89</v>
      </c>
      <c r="F38" s="123" t="s">
        <v>36</v>
      </c>
      <c r="G38" s="123" t="s">
        <v>74</v>
      </c>
      <c r="H38" s="123" t="s">
        <v>81</v>
      </c>
      <c r="I38" s="183"/>
      <c r="J38" s="181">
        <f>J39</f>
        <v>0.1</v>
      </c>
      <c r="K38" s="181">
        <f t="shared" si="11"/>
        <v>0.1</v>
      </c>
      <c r="L38" s="181">
        <f t="shared" si="11"/>
        <v>0.1</v>
      </c>
    </row>
    <row r="39" spans="1:12" s="82" customFormat="1" ht="18" customHeight="1">
      <c r="A39" s="130" t="s">
        <v>153</v>
      </c>
      <c r="B39" s="170">
        <v>919</v>
      </c>
      <c r="C39" s="9" t="s">
        <v>24</v>
      </c>
      <c r="D39" s="9" t="s">
        <v>25</v>
      </c>
      <c r="E39" s="124" t="s">
        <v>86</v>
      </c>
      <c r="F39" s="123" t="s">
        <v>36</v>
      </c>
      <c r="G39" s="123" t="s">
        <v>74</v>
      </c>
      <c r="H39" s="123" t="s">
        <v>81</v>
      </c>
      <c r="I39" s="183" t="s">
        <v>155</v>
      </c>
      <c r="J39" s="181">
        <f>J40</f>
        <v>0.1</v>
      </c>
      <c r="K39" s="181">
        <f t="shared" si="11"/>
        <v>0.1</v>
      </c>
      <c r="L39" s="181">
        <f t="shared" si="11"/>
        <v>0.1</v>
      </c>
    </row>
    <row r="40" spans="1:12" s="82" customFormat="1" ht="35.25" customHeight="1">
      <c r="A40" s="130" t="s">
        <v>154</v>
      </c>
      <c r="B40" s="170">
        <v>919</v>
      </c>
      <c r="C40" s="9" t="s">
        <v>24</v>
      </c>
      <c r="D40" s="9" t="s">
        <v>25</v>
      </c>
      <c r="E40" s="124" t="s">
        <v>86</v>
      </c>
      <c r="F40" s="123" t="s">
        <v>36</v>
      </c>
      <c r="G40" s="123" t="s">
        <v>74</v>
      </c>
      <c r="H40" s="123" t="s">
        <v>81</v>
      </c>
      <c r="I40" s="183" t="s">
        <v>156</v>
      </c>
      <c r="J40" s="181">
        <v>0.1</v>
      </c>
      <c r="K40" s="181">
        <v>0.1</v>
      </c>
      <c r="L40" s="181">
        <v>0.1</v>
      </c>
    </row>
    <row r="41" spans="1:12">
      <c r="A41" s="178" t="s">
        <v>82</v>
      </c>
      <c r="B41" s="170">
        <v>919</v>
      </c>
      <c r="C41" s="148" t="s">
        <v>24</v>
      </c>
      <c r="D41" s="148" t="s">
        <v>83</v>
      </c>
      <c r="E41" s="148"/>
      <c r="F41" s="185"/>
      <c r="G41" s="185"/>
      <c r="H41" s="186"/>
      <c r="I41" s="186"/>
      <c r="J41" s="180">
        <f>J42</f>
        <v>0.72199999999999998</v>
      </c>
      <c r="K41" s="180">
        <f t="shared" ref="K41:L45" si="12">K42</f>
        <v>1</v>
      </c>
      <c r="L41" s="180">
        <f t="shared" si="12"/>
        <v>1</v>
      </c>
    </row>
    <row r="42" spans="1:12" ht="31.5">
      <c r="A42" s="129" t="s">
        <v>271</v>
      </c>
      <c r="B42" s="170">
        <v>919</v>
      </c>
      <c r="C42" s="123" t="s">
        <v>24</v>
      </c>
      <c r="D42" s="123" t="s">
        <v>83</v>
      </c>
      <c r="E42" s="124">
        <v>89</v>
      </c>
      <c r="F42" s="123"/>
      <c r="G42" s="123"/>
      <c r="H42" s="125"/>
      <c r="I42" s="125"/>
      <c r="J42" s="181">
        <f>J43</f>
        <v>0.72199999999999998</v>
      </c>
      <c r="K42" s="181">
        <f t="shared" si="12"/>
        <v>1</v>
      </c>
      <c r="L42" s="181">
        <f t="shared" si="12"/>
        <v>1</v>
      </c>
    </row>
    <row r="43" spans="1:12" ht="47.25">
      <c r="A43" s="187" t="s">
        <v>272</v>
      </c>
      <c r="B43" s="170">
        <v>919</v>
      </c>
      <c r="C43" s="123" t="s">
        <v>24</v>
      </c>
      <c r="D43" s="123" t="s">
        <v>83</v>
      </c>
      <c r="E43" s="124">
        <v>89</v>
      </c>
      <c r="F43" s="123" t="s">
        <v>36</v>
      </c>
      <c r="G43" s="123"/>
      <c r="H43" s="125"/>
      <c r="I43" s="125"/>
      <c r="J43" s="181">
        <f>J44</f>
        <v>0.72199999999999998</v>
      </c>
      <c r="K43" s="181">
        <f t="shared" si="12"/>
        <v>1</v>
      </c>
      <c r="L43" s="181">
        <f t="shared" si="12"/>
        <v>1</v>
      </c>
    </row>
    <row r="44" spans="1:12" ht="31.5">
      <c r="A44" s="130" t="s">
        <v>273</v>
      </c>
      <c r="B44" s="170">
        <v>919</v>
      </c>
      <c r="C44" s="123" t="s">
        <v>24</v>
      </c>
      <c r="D44" s="123" t="s">
        <v>83</v>
      </c>
      <c r="E44" s="124">
        <v>89</v>
      </c>
      <c r="F44" s="123" t="s">
        <v>36</v>
      </c>
      <c r="G44" s="123" t="s">
        <v>74</v>
      </c>
      <c r="H44" s="123" t="s">
        <v>84</v>
      </c>
      <c r="I44" s="125"/>
      <c r="J44" s="181">
        <f>J45</f>
        <v>0.72199999999999998</v>
      </c>
      <c r="K44" s="181">
        <f t="shared" si="12"/>
        <v>1</v>
      </c>
      <c r="L44" s="181">
        <f t="shared" si="12"/>
        <v>1</v>
      </c>
    </row>
    <row r="45" spans="1:12">
      <c r="A45" s="158" t="s">
        <v>161</v>
      </c>
      <c r="B45" s="170">
        <v>919</v>
      </c>
      <c r="C45" s="123" t="s">
        <v>24</v>
      </c>
      <c r="D45" s="123" t="s">
        <v>83</v>
      </c>
      <c r="E45" s="124">
        <v>89</v>
      </c>
      <c r="F45" s="123" t="s">
        <v>36</v>
      </c>
      <c r="G45" s="123" t="s">
        <v>74</v>
      </c>
      <c r="H45" s="123" t="s">
        <v>84</v>
      </c>
      <c r="I45" s="125" t="s">
        <v>162</v>
      </c>
      <c r="J45" s="181">
        <f>J46</f>
        <v>0.72199999999999998</v>
      </c>
      <c r="K45" s="181">
        <f t="shared" si="12"/>
        <v>1</v>
      </c>
      <c r="L45" s="181">
        <f t="shared" si="12"/>
        <v>1</v>
      </c>
    </row>
    <row r="46" spans="1:12" ht="17.25" customHeight="1">
      <c r="A46" s="130" t="s">
        <v>85</v>
      </c>
      <c r="B46" s="170">
        <v>919</v>
      </c>
      <c r="C46" s="123" t="s">
        <v>24</v>
      </c>
      <c r="D46" s="123" t="s">
        <v>83</v>
      </c>
      <c r="E46" s="123" t="s">
        <v>86</v>
      </c>
      <c r="F46" s="123" t="s">
        <v>36</v>
      </c>
      <c r="G46" s="123" t="s">
        <v>74</v>
      </c>
      <c r="H46" s="123" t="s">
        <v>84</v>
      </c>
      <c r="I46" s="125" t="s">
        <v>87</v>
      </c>
      <c r="J46" s="181">
        <v>0.72199999999999998</v>
      </c>
      <c r="K46" s="181">
        <v>1</v>
      </c>
      <c r="L46" s="181">
        <v>1</v>
      </c>
    </row>
    <row r="47" spans="1:12">
      <c r="A47" s="130" t="s">
        <v>88</v>
      </c>
      <c r="B47" s="170">
        <v>919</v>
      </c>
      <c r="C47" s="188" t="s">
        <v>24</v>
      </c>
      <c r="D47" s="148" t="s">
        <v>68</v>
      </c>
      <c r="E47" s="9"/>
      <c r="F47" s="9"/>
      <c r="G47" s="9"/>
      <c r="H47" s="9"/>
      <c r="I47" s="168"/>
      <c r="J47" s="174">
        <f>J48+J52+J56</f>
        <v>2.5</v>
      </c>
      <c r="K47" s="174">
        <f t="shared" ref="K47:L47" si="13">K48+K52+K56</f>
        <v>1.5</v>
      </c>
      <c r="L47" s="174">
        <f t="shared" si="13"/>
        <v>1.5</v>
      </c>
    </row>
    <row r="48" spans="1:12" ht="37.5" customHeight="1">
      <c r="A48" s="150" t="s">
        <v>290</v>
      </c>
      <c r="B48" s="170">
        <v>919</v>
      </c>
      <c r="C48" s="9" t="s">
        <v>24</v>
      </c>
      <c r="D48" s="9" t="s">
        <v>68</v>
      </c>
      <c r="E48" s="9" t="s">
        <v>24</v>
      </c>
      <c r="F48" s="9"/>
      <c r="G48" s="9"/>
      <c r="H48" s="9"/>
      <c r="I48" s="168"/>
      <c r="J48" s="94">
        <f>J49</f>
        <v>1</v>
      </c>
      <c r="K48" s="94">
        <f t="shared" ref="K48:L50" si="14">K49</f>
        <v>1</v>
      </c>
      <c r="L48" s="94">
        <f t="shared" si="14"/>
        <v>1</v>
      </c>
    </row>
    <row r="49" spans="1:12" s="90" customFormat="1">
      <c r="A49" s="150" t="s">
        <v>89</v>
      </c>
      <c r="B49" s="170">
        <v>919</v>
      </c>
      <c r="C49" s="9" t="s">
        <v>24</v>
      </c>
      <c r="D49" s="9" t="s">
        <v>68</v>
      </c>
      <c r="E49" s="9" t="s">
        <v>24</v>
      </c>
      <c r="F49" s="9" t="s">
        <v>72</v>
      </c>
      <c r="G49" s="9" t="s">
        <v>74</v>
      </c>
      <c r="H49" s="9" t="s">
        <v>90</v>
      </c>
      <c r="I49" s="9"/>
      <c r="J49" s="94">
        <f>J50</f>
        <v>1</v>
      </c>
      <c r="K49" s="94">
        <f t="shared" si="14"/>
        <v>1</v>
      </c>
      <c r="L49" s="94">
        <f t="shared" si="14"/>
        <v>1</v>
      </c>
    </row>
    <row r="50" spans="1:12" s="90" customFormat="1" ht="16.5" customHeight="1">
      <c r="A50" s="130" t="s">
        <v>153</v>
      </c>
      <c r="B50" s="170">
        <v>919</v>
      </c>
      <c r="C50" s="9" t="s">
        <v>24</v>
      </c>
      <c r="D50" s="9" t="s">
        <v>68</v>
      </c>
      <c r="E50" s="9" t="s">
        <v>24</v>
      </c>
      <c r="F50" s="9" t="s">
        <v>72</v>
      </c>
      <c r="G50" s="9" t="s">
        <v>74</v>
      </c>
      <c r="H50" s="9" t="s">
        <v>90</v>
      </c>
      <c r="I50" s="9" t="s">
        <v>155</v>
      </c>
      <c r="J50" s="94">
        <f>J51</f>
        <v>1</v>
      </c>
      <c r="K50" s="94">
        <f t="shared" si="14"/>
        <v>1</v>
      </c>
      <c r="L50" s="94">
        <f t="shared" si="14"/>
        <v>1</v>
      </c>
    </row>
    <row r="51" spans="1:12" s="90" customFormat="1" ht="31.5">
      <c r="A51" s="130" t="s">
        <v>154</v>
      </c>
      <c r="B51" s="170">
        <v>919</v>
      </c>
      <c r="C51" s="9" t="s">
        <v>24</v>
      </c>
      <c r="D51" s="9" t="s">
        <v>68</v>
      </c>
      <c r="E51" s="9" t="s">
        <v>24</v>
      </c>
      <c r="F51" s="9" t="s">
        <v>72</v>
      </c>
      <c r="G51" s="9" t="s">
        <v>74</v>
      </c>
      <c r="H51" s="9" t="s">
        <v>90</v>
      </c>
      <c r="I51" s="9" t="s">
        <v>156</v>
      </c>
      <c r="J51" s="94">
        <v>1</v>
      </c>
      <c r="K51" s="94">
        <v>1</v>
      </c>
      <c r="L51" s="94">
        <v>1</v>
      </c>
    </row>
    <row r="52" spans="1:12" s="90" customFormat="1" ht="33.75" customHeight="1">
      <c r="A52" s="130" t="s">
        <v>287</v>
      </c>
      <c r="B52" s="170">
        <v>919</v>
      </c>
      <c r="C52" s="9" t="s">
        <v>24</v>
      </c>
      <c r="D52" s="9" t="s">
        <v>68</v>
      </c>
      <c r="E52" s="9" t="s">
        <v>91</v>
      </c>
      <c r="F52" s="9"/>
      <c r="G52" s="9"/>
      <c r="H52" s="9"/>
      <c r="I52" s="9"/>
      <c r="J52" s="94">
        <f>J53</f>
        <v>0.5</v>
      </c>
      <c r="K52" s="94">
        <f t="shared" ref="K52:L54" si="15">K53</f>
        <v>0.5</v>
      </c>
      <c r="L52" s="94">
        <f t="shared" si="15"/>
        <v>0.5</v>
      </c>
    </row>
    <row r="53" spans="1:12" s="90" customFormat="1">
      <c r="A53" s="130" t="s">
        <v>92</v>
      </c>
      <c r="B53" s="170">
        <v>919</v>
      </c>
      <c r="C53" s="9" t="s">
        <v>24</v>
      </c>
      <c r="D53" s="9" t="s">
        <v>68</v>
      </c>
      <c r="E53" s="9" t="s">
        <v>91</v>
      </c>
      <c r="F53" s="9" t="s">
        <v>72</v>
      </c>
      <c r="G53" s="9" t="s">
        <v>74</v>
      </c>
      <c r="H53" s="9" t="s">
        <v>93</v>
      </c>
      <c r="I53" s="9"/>
      <c r="J53" s="94">
        <f>J54</f>
        <v>0.5</v>
      </c>
      <c r="K53" s="94">
        <f t="shared" si="15"/>
        <v>0.5</v>
      </c>
      <c r="L53" s="94">
        <f t="shared" si="15"/>
        <v>0.5</v>
      </c>
    </row>
    <row r="54" spans="1:12" s="90" customFormat="1" ht="31.5">
      <c r="A54" s="130" t="s">
        <v>153</v>
      </c>
      <c r="B54" s="170">
        <v>919</v>
      </c>
      <c r="C54" s="9" t="s">
        <v>24</v>
      </c>
      <c r="D54" s="9" t="s">
        <v>68</v>
      </c>
      <c r="E54" s="9" t="s">
        <v>91</v>
      </c>
      <c r="F54" s="9" t="s">
        <v>72</v>
      </c>
      <c r="G54" s="9" t="s">
        <v>74</v>
      </c>
      <c r="H54" s="9" t="s">
        <v>93</v>
      </c>
      <c r="I54" s="9" t="s">
        <v>155</v>
      </c>
      <c r="J54" s="94">
        <f>J55</f>
        <v>0.5</v>
      </c>
      <c r="K54" s="94">
        <f t="shared" si="15"/>
        <v>0.5</v>
      </c>
      <c r="L54" s="94">
        <f t="shared" si="15"/>
        <v>0.5</v>
      </c>
    </row>
    <row r="55" spans="1:12" s="90" customFormat="1" ht="31.5">
      <c r="A55" s="130" t="s">
        <v>154</v>
      </c>
      <c r="B55" s="170">
        <v>919</v>
      </c>
      <c r="C55" s="9" t="s">
        <v>24</v>
      </c>
      <c r="D55" s="9" t="s">
        <v>68</v>
      </c>
      <c r="E55" s="9" t="s">
        <v>91</v>
      </c>
      <c r="F55" s="9" t="s">
        <v>72</v>
      </c>
      <c r="G55" s="9" t="s">
        <v>74</v>
      </c>
      <c r="H55" s="9" t="s">
        <v>93</v>
      </c>
      <c r="I55" s="9" t="s">
        <v>156</v>
      </c>
      <c r="J55" s="94">
        <v>0.5</v>
      </c>
      <c r="K55" s="94">
        <v>0.5</v>
      </c>
      <c r="L55" s="94">
        <v>0.5</v>
      </c>
    </row>
    <row r="56" spans="1:12" s="90" customFormat="1" ht="34.5" customHeight="1">
      <c r="A56" s="130" t="s">
        <v>288</v>
      </c>
      <c r="B56" s="170">
        <v>919</v>
      </c>
      <c r="C56" s="9" t="s">
        <v>24</v>
      </c>
      <c r="D56" s="9" t="s">
        <v>68</v>
      </c>
      <c r="E56" s="9" t="s">
        <v>120</v>
      </c>
      <c r="F56" s="9"/>
      <c r="G56" s="9"/>
      <c r="H56" s="9"/>
      <c r="I56" s="9"/>
      <c r="J56" s="94">
        <f t="shared" ref="J56:L58" si="16">J57</f>
        <v>1</v>
      </c>
      <c r="K56" s="94">
        <f t="shared" si="16"/>
        <v>0</v>
      </c>
      <c r="L56" s="94">
        <f t="shared" si="16"/>
        <v>0</v>
      </c>
    </row>
    <row r="57" spans="1:12" ht="18" customHeight="1">
      <c r="A57" s="130" t="s">
        <v>144</v>
      </c>
      <c r="B57" s="170">
        <v>919</v>
      </c>
      <c r="C57" s="189" t="s">
        <v>24</v>
      </c>
      <c r="D57" s="189" t="s">
        <v>68</v>
      </c>
      <c r="E57" s="189" t="s">
        <v>120</v>
      </c>
      <c r="F57" s="189" t="s">
        <v>72</v>
      </c>
      <c r="G57" s="189" t="s">
        <v>74</v>
      </c>
      <c r="H57" s="189" t="s">
        <v>145</v>
      </c>
      <c r="I57" s="189"/>
      <c r="J57" s="94">
        <f t="shared" si="16"/>
        <v>1</v>
      </c>
      <c r="K57" s="94">
        <f t="shared" si="16"/>
        <v>0</v>
      </c>
      <c r="L57" s="94">
        <f t="shared" si="16"/>
        <v>0</v>
      </c>
    </row>
    <row r="58" spans="1:12" ht="18" customHeight="1">
      <c r="A58" s="130" t="s">
        <v>153</v>
      </c>
      <c r="B58" s="170">
        <v>919</v>
      </c>
      <c r="C58" s="189" t="s">
        <v>24</v>
      </c>
      <c r="D58" s="189" t="s">
        <v>68</v>
      </c>
      <c r="E58" s="189" t="s">
        <v>120</v>
      </c>
      <c r="F58" s="189" t="s">
        <v>72</v>
      </c>
      <c r="G58" s="189" t="s">
        <v>74</v>
      </c>
      <c r="H58" s="189" t="s">
        <v>145</v>
      </c>
      <c r="I58" s="190" t="s">
        <v>155</v>
      </c>
      <c r="J58" s="94">
        <f t="shared" si="16"/>
        <v>1</v>
      </c>
      <c r="K58" s="94">
        <f t="shared" si="16"/>
        <v>0</v>
      </c>
      <c r="L58" s="94">
        <f t="shared" si="16"/>
        <v>0</v>
      </c>
    </row>
    <row r="59" spans="1:12" ht="18.75" customHeight="1">
      <c r="A59" s="130" t="s">
        <v>154</v>
      </c>
      <c r="B59" s="170">
        <v>919</v>
      </c>
      <c r="C59" s="190" t="s">
        <v>24</v>
      </c>
      <c r="D59" s="190" t="s">
        <v>68</v>
      </c>
      <c r="E59" s="190" t="s">
        <v>120</v>
      </c>
      <c r="F59" s="190" t="s">
        <v>72</v>
      </c>
      <c r="G59" s="190" t="s">
        <v>74</v>
      </c>
      <c r="H59" s="190" t="s">
        <v>145</v>
      </c>
      <c r="I59" s="190" t="s">
        <v>156</v>
      </c>
      <c r="J59" s="94">
        <v>1</v>
      </c>
      <c r="K59" s="94">
        <v>0</v>
      </c>
      <c r="L59" s="94">
        <v>0</v>
      </c>
    </row>
    <row r="60" spans="1:12">
      <c r="A60" s="178" t="s">
        <v>94</v>
      </c>
      <c r="B60" s="170">
        <v>919</v>
      </c>
      <c r="C60" s="148" t="s">
        <v>63</v>
      </c>
      <c r="D60" s="148"/>
      <c r="E60" s="186"/>
      <c r="F60" s="148"/>
      <c r="G60" s="148"/>
      <c r="H60" s="148"/>
      <c r="I60" s="191"/>
      <c r="J60" s="180">
        <f>J61</f>
        <v>78.7</v>
      </c>
      <c r="K60" s="180">
        <f>K61</f>
        <v>78.8</v>
      </c>
      <c r="L60" s="180">
        <f>L61</f>
        <v>80.599999999999994</v>
      </c>
    </row>
    <row r="61" spans="1:12">
      <c r="A61" s="182" t="s">
        <v>95</v>
      </c>
      <c r="B61" s="170">
        <v>919</v>
      </c>
      <c r="C61" s="192" t="s">
        <v>63</v>
      </c>
      <c r="D61" s="192" t="s">
        <v>64</v>
      </c>
      <c r="E61" s="179"/>
      <c r="F61" s="177"/>
      <c r="G61" s="177"/>
      <c r="H61" s="177"/>
      <c r="I61" s="193"/>
      <c r="J61" s="180">
        <f>J64</f>
        <v>78.7</v>
      </c>
      <c r="K61" s="180">
        <f>K64</f>
        <v>78.8</v>
      </c>
      <c r="L61" s="180">
        <f>L64</f>
        <v>80.599999999999994</v>
      </c>
    </row>
    <row r="62" spans="1:12" ht="31.5">
      <c r="A62" s="129" t="s">
        <v>271</v>
      </c>
      <c r="B62" s="170">
        <v>919</v>
      </c>
      <c r="C62" s="168" t="s">
        <v>63</v>
      </c>
      <c r="D62" s="168" t="s">
        <v>64</v>
      </c>
      <c r="E62" s="9">
        <v>89</v>
      </c>
      <c r="F62" s="9"/>
      <c r="G62" s="9"/>
      <c r="H62" s="9"/>
      <c r="I62" s="122"/>
      <c r="J62" s="181">
        <f t="shared" ref="J62:L63" si="17">J63</f>
        <v>78.7</v>
      </c>
      <c r="K62" s="181">
        <f t="shared" si="17"/>
        <v>78.8</v>
      </c>
      <c r="L62" s="181">
        <f t="shared" si="17"/>
        <v>80.599999999999994</v>
      </c>
    </row>
    <row r="63" spans="1:12" ht="47.25">
      <c r="A63" s="187" t="s">
        <v>272</v>
      </c>
      <c r="B63" s="170">
        <v>919</v>
      </c>
      <c r="C63" s="168" t="s">
        <v>63</v>
      </c>
      <c r="D63" s="168" t="s">
        <v>64</v>
      </c>
      <c r="E63" s="9">
        <v>89</v>
      </c>
      <c r="F63" s="9">
        <v>1</v>
      </c>
      <c r="G63" s="9"/>
      <c r="H63" s="9"/>
      <c r="I63" s="122"/>
      <c r="J63" s="181">
        <f t="shared" si="17"/>
        <v>78.7</v>
      </c>
      <c r="K63" s="181">
        <f t="shared" si="17"/>
        <v>78.8</v>
      </c>
      <c r="L63" s="181">
        <f t="shared" si="17"/>
        <v>80.599999999999994</v>
      </c>
    </row>
    <row r="64" spans="1:12" ht="31.5">
      <c r="A64" s="194" t="s">
        <v>96</v>
      </c>
      <c r="B64" s="170">
        <v>919</v>
      </c>
      <c r="C64" s="168" t="s">
        <v>63</v>
      </c>
      <c r="D64" s="168" t="s">
        <v>64</v>
      </c>
      <c r="E64" s="195">
        <v>89</v>
      </c>
      <c r="F64" s="9">
        <v>1</v>
      </c>
      <c r="G64" s="9" t="s">
        <v>74</v>
      </c>
      <c r="H64" s="9">
        <v>51180</v>
      </c>
      <c r="I64" s="122"/>
      <c r="J64" s="92">
        <f>J65+J67</f>
        <v>78.7</v>
      </c>
      <c r="K64" s="92">
        <f>K65+K67</f>
        <v>78.8</v>
      </c>
      <c r="L64" s="92">
        <f>L65+L67</f>
        <v>80.599999999999994</v>
      </c>
    </row>
    <row r="65" spans="1:12" ht="47.25">
      <c r="A65" s="153" t="s">
        <v>157</v>
      </c>
      <c r="B65" s="170">
        <v>919</v>
      </c>
      <c r="C65" s="168" t="s">
        <v>63</v>
      </c>
      <c r="D65" s="168" t="s">
        <v>64</v>
      </c>
      <c r="E65" s="195">
        <v>89</v>
      </c>
      <c r="F65" s="9">
        <v>1</v>
      </c>
      <c r="G65" s="9" t="s">
        <v>74</v>
      </c>
      <c r="H65" s="9" t="s">
        <v>97</v>
      </c>
      <c r="I65" s="122" t="s">
        <v>159</v>
      </c>
      <c r="J65" s="92">
        <f>J66</f>
        <v>75.900000000000006</v>
      </c>
      <c r="K65" s="92">
        <f>K66</f>
        <v>74.8</v>
      </c>
      <c r="L65" s="92">
        <f>L66</f>
        <v>76.599999999999994</v>
      </c>
    </row>
    <row r="66" spans="1:12">
      <c r="A66" s="153" t="s">
        <v>158</v>
      </c>
      <c r="B66" s="170">
        <v>919</v>
      </c>
      <c r="C66" s="168" t="s">
        <v>63</v>
      </c>
      <c r="D66" s="168" t="s">
        <v>64</v>
      </c>
      <c r="E66" s="195">
        <v>89</v>
      </c>
      <c r="F66" s="9">
        <v>1</v>
      </c>
      <c r="G66" s="9" t="s">
        <v>74</v>
      </c>
      <c r="H66" s="9" t="s">
        <v>97</v>
      </c>
      <c r="I66" s="122" t="s">
        <v>160</v>
      </c>
      <c r="J66" s="92">
        <v>75.900000000000006</v>
      </c>
      <c r="K66" s="92">
        <v>74.8</v>
      </c>
      <c r="L66" s="92">
        <v>76.599999999999994</v>
      </c>
    </row>
    <row r="67" spans="1:12" ht="19.5" customHeight="1">
      <c r="A67" s="130" t="s">
        <v>153</v>
      </c>
      <c r="B67" s="170">
        <v>919</v>
      </c>
      <c r="C67" s="168" t="s">
        <v>63</v>
      </c>
      <c r="D67" s="168" t="s">
        <v>64</v>
      </c>
      <c r="E67" s="195">
        <v>89</v>
      </c>
      <c r="F67" s="9">
        <v>1</v>
      </c>
      <c r="G67" s="9" t="s">
        <v>74</v>
      </c>
      <c r="H67" s="9">
        <v>51180</v>
      </c>
      <c r="I67" s="122" t="s">
        <v>155</v>
      </c>
      <c r="J67" s="92">
        <f t="shared" ref="J67:L67" si="18">J68</f>
        <v>2.8</v>
      </c>
      <c r="K67" s="92">
        <f t="shared" si="18"/>
        <v>4</v>
      </c>
      <c r="L67" s="92">
        <f t="shared" si="18"/>
        <v>4</v>
      </c>
    </row>
    <row r="68" spans="1:12" ht="31.5">
      <c r="A68" s="130" t="s">
        <v>154</v>
      </c>
      <c r="B68" s="170">
        <v>919</v>
      </c>
      <c r="C68" s="168" t="s">
        <v>63</v>
      </c>
      <c r="D68" s="168" t="s">
        <v>64</v>
      </c>
      <c r="E68" s="195">
        <v>89</v>
      </c>
      <c r="F68" s="9">
        <v>1</v>
      </c>
      <c r="G68" s="9" t="s">
        <v>74</v>
      </c>
      <c r="H68" s="9">
        <v>51180</v>
      </c>
      <c r="I68" s="122" t="s">
        <v>156</v>
      </c>
      <c r="J68" s="92">
        <v>2.8</v>
      </c>
      <c r="K68" s="92">
        <v>4</v>
      </c>
      <c r="L68" s="92">
        <v>4</v>
      </c>
    </row>
    <row r="69" spans="1:12">
      <c r="A69" s="178" t="s">
        <v>302</v>
      </c>
      <c r="B69" s="170">
        <v>919</v>
      </c>
      <c r="C69" s="192" t="s">
        <v>64</v>
      </c>
      <c r="D69" s="192"/>
      <c r="E69" s="192"/>
      <c r="F69" s="177"/>
      <c r="G69" s="177"/>
      <c r="H69" s="177"/>
      <c r="I69" s="193"/>
      <c r="J69" s="196">
        <f>J70</f>
        <v>28.027999999999999</v>
      </c>
      <c r="K69" s="196">
        <f t="shared" ref="K69:L71" si="19">K70</f>
        <v>0</v>
      </c>
      <c r="L69" s="196">
        <f t="shared" si="19"/>
        <v>0</v>
      </c>
    </row>
    <row r="70" spans="1:12" ht="31.5">
      <c r="A70" s="178" t="s">
        <v>303</v>
      </c>
      <c r="B70" s="170">
        <v>919</v>
      </c>
      <c r="C70" s="192" t="s">
        <v>64</v>
      </c>
      <c r="D70" s="192" t="s">
        <v>66</v>
      </c>
      <c r="E70" s="192"/>
      <c r="F70" s="177"/>
      <c r="G70" s="177"/>
      <c r="H70" s="177"/>
      <c r="I70" s="193"/>
      <c r="J70" s="196">
        <f>J71</f>
        <v>28.027999999999999</v>
      </c>
      <c r="K70" s="196">
        <f t="shared" si="19"/>
        <v>0</v>
      </c>
      <c r="L70" s="196">
        <f t="shared" si="19"/>
        <v>0</v>
      </c>
    </row>
    <row r="71" spans="1:12" ht="31.5">
      <c r="A71" s="129" t="s">
        <v>271</v>
      </c>
      <c r="B71" s="170">
        <v>919</v>
      </c>
      <c r="C71" s="168" t="s">
        <v>64</v>
      </c>
      <c r="D71" s="168" t="s">
        <v>66</v>
      </c>
      <c r="E71" s="168" t="s">
        <v>86</v>
      </c>
      <c r="F71" s="9"/>
      <c r="G71" s="9"/>
      <c r="H71" s="9"/>
      <c r="I71" s="122"/>
      <c r="J71" s="92">
        <f>J72</f>
        <v>28.027999999999999</v>
      </c>
      <c r="K71" s="92">
        <f t="shared" si="19"/>
        <v>0</v>
      </c>
      <c r="L71" s="92">
        <f t="shared" si="19"/>
        <v>0</v>
      </c>
    </row>
    <row r="72" spans="1:12" ht="47.25">
      <c r="A72" s="187" t="s">
        <v>272</v>
      </c>
      <c r="B72" s="170">
        <v>919</v>
      </c>
      <c r="C72" s="168" t="s">
        <v>64</v>
      </c>
      <c r="D72" s="168" t="s">
        <v>66</v>
      </c>
      <c r="E72" s="168" t="s">
        <v>86</v>
      </c>
      <c r="F72" s="9" t="s">
        <v>36</v>
      </c>
      <c r="G72" s="9"/>
      <c r="H72" s="9"/>
      <c r="I72" s="122"/>
      <c r="J72" s="92">
        <f>J73+J76</f>
        <v>28.027999999999999</v>
      </c>
      <c r="K72" s="92">
        <f t="shared" ref="K72:L72" si="20">K73+K76</f>
        <v>0</v>
      </c>
      <c r="L72" s="92">
        <f t="shared" si="20"/>
        <v>0</v>
      </c>
    </row>
    <row r="73" spans="1:12" ht="31.5">
      <c r="A73" s="130" t="s">
        <v>273</v>
      </c>
      <c r="B73" s="170">
        <v>919</v>
      </c>
      <c r="C73" s="168" t="s">
        <v>64</v>
      </c>
      <c r="D73" s="168" t="s">
        <v>66</v>
      </c>
      <c r="E73" s="168" t="s">
        <v>86</v>
      </c>
      <c r="F73" s="9" t="s">
        <v>36</v>
      </c>
      <c r="G73" s="9" t="s">
        <v>74</v>
      </c>
      <c r="H73" s="9" t="s">
        <v>84</v>
      </c>
      <c r="I73" s="122"/>
      <c r="J73" s="92">
        <f>J74</f>
        <v>0.27800000000000002</v>
      </c>
      <c r="K73" s="92">
        <f t="shared" ref="K73:L74" si="21">K74</f>
        <v>0</v>
      </c>
      <c r="L73" s="92">
        <f t="shared" si="21"/>
        <v>0</v>
      </c>
    </row>
    <row r="74" spans="1:12" ht="21" customHeight="1">
      <c r="A74" s="130" t="s">
        <v>153</v>
      </c>
      <c r="B74" s="170">
        <v>919</v>
      </c>
      <c r="C74" s="168" t="s">
        <v>64</v>
      </c>
      <c r="D74" s="168" t="s">
        <v>66</v>
      </c>
      <c r="E74" s="168" t="s">
        <v>86</v>
      </c>
      <c r="F74" s="9" t="s">
        <v>36</v>
      </c>
      <c r="G74" s="9" t="s">
        <v>74</v>
      </c>
      <c r="H74" s="9" t="s">
        <v>84</v>
      </c>
      <c r="I74" s="122" t="s">
        <v>155</v>
      </c>
      <c r="J74" s="92">
        <f>J75</f>
        <v>0.27800000000000002</v>
      </c>
      <c r="K74" s="92">
        <f t="shared" si="21"/>
        <v>0</v>
      </c>
      <c r="L74" s="92">
        <f t="shared" si="21"/>
        <v>0</v>
      </c>
    </row>
    <row r="75" spans="1:12" ht="31.5">
      <c r="A75" s="130" t="s">
        <v>154</v>
      </c>
      <c r="B75" s="170">
        <v>919</v>
      </c>
      <c r="C75" s="168" t="s">
        <v>64</v>
      </c>
      <c r="D75" s="168" t="s">
        <v>66</v>
      </c>
      <c r="E75" s="168" t="s">
        <v>86</v>
      </c>
      <c r="F75" s="9" t="s">
        <v>36</v>
      </c>
      <c r="G75" s="9" t="s">
        <v>74</v>
      </c>
      <c r="H75" s="9" t="s">
        <v>84</v>
      </c>
      <c r="I75" s="122" t="s">
        <v>156</v>
      </c>
      <c r="J75" s="92">
        <v>0.27800000000000002</v>
      </c>
      <c r="K75" s="92">
        <v>0</v>
      </c>
      <c r="L75" s="92">
        <v>0</v>
      </c>
    </row>
    <row r="76" spans="1:12">
      <c r="A76" s="130" t="s">
        <v>304</v>
      </c>
      <c r="B76" s="170">
        <v>919</v>
      </c>
      <c r="C76" s="168" t="s">
        <v>64</v>
      </c>
      <c r="D76" s="168" t="s">
        <v>66</v>
      </c>
      <c r="E76" s="168" t="s">
        <v>86</v>
      </c>
      <c r="F76" s="9" t="s">
        <v>36</v>
      </c>
      <c r="G76" s="9" t="s">
        <v>74</v>
      </c>
      <c r="H76" s="9" t="s">
        <v>305</v>
      </c>
      <c r="I76" s="122"/>
      <c r="J76" s="92">
        <f>J77</f>
        <v>27.75</v>
      </c>
      <c r="K76" s="92">
        <f t="shared" ref="K76:L77" si="22">K77</f>
        <v>0</v>
      </c>
      <c r="L76" s="92">
        <f t="shared" si="22"/>
        <v>0</v>
      </c>
    </row>
    <row r="77" spans="1:12" ht="31.5">
      <c r="A77" s="130" t="s">
        <v>153</v>
      </c>
      <c r="B77" s="170">
        <v>919</v>
      </c>
      <c r="C77" s="168" t="s">
        <v>64</v>
      </c>
      <c r="D77" s="168" t="s">
        <v>66</v>
      </c>
      <c r="E77" s="168" t="s">
        <v>86</v>
      </c>
      <c r="F77" s="9" t="s">
        <v>36</v>
      </c>
      <c r="G77" s="9" t="s">
        <v>74</v>
      </c>
      <c r="H77" s="9" t="s">
        <v>305</v>
      </c>
      <c r="I77" s="122" t="s">
        <v>155</v>
      </c>
      <c r="J77" s="92">
        <f>J78</f>
        <v>27.75</v>
      </c>
      <c r="K77" s="92">
        <f t="shared" si="22"/>
        <v>0</v>
      </c>
      <c r="L77" s="92">
        <f t="shared" si="22"/>
        <v>0</v>
      </c>
    </row>
    <row r="78" spans="1:12" ht="31.5">
      <c r="A78" s="130" t="s">
        <v>154</v>
      </c>
      <c r="B78" s="170">
        <v>919</v>
      </c>
      <c r="C78" s="168" t="s">
        <v>64</v>
      </c>
      <c r="D78" s="168" t="s">
        <v>66</v>
      </c>
      <c r="E78" s="168" t="s">
        <v>86</v>
      </c>
      <c r="F78" s="9" t="s">
        <v>36</v>
      </c>
      <c r="G78" s="9" t="s">
        <v>74</v>
      </c>
      <c r="H78" s="9" t="s">
        <v>305</v>
      </c>
      <c r="I78" s="122" t="s">
        <v>156</v>
      </c>
      <c r="J78" s="92">
        <v>27.75</v>
      </c>
      <c r="K78" s="92">
        <v>0</v>
      </c>
      <c r="L78" s="92">
        <v>0</v>
      </c>
    </row>
    <row r="79" spans="1:12">
      <c r="A79" s="182" t="s">
        <v>98</v>
      </c>
      <c r="B79" s="170">
        <v>919</v>
      </c>
      <c r="C79" s="192" t="s">
        <v>25</v>
      </c>
      <c r="D79" s="192"/>
      <c r="E79" s="177"/>
      <c r="F79" s="177"/>
      <c r="G79" s="177"/>
      <c r="H79" s="177"/>
      <c r="I79" s="177"/>
      <c r="J79" s="196">
        <f t="shared" ref="J79:L83" si="23">J80</f>
        <v>706.8</v>
      </c>
      <c r="K79" s="196">
        <f t="shared" si="23"/>
        <v>757.8</v>
      </c>
      <c r="L79" s="196">
        <f t="shared" si="23"/>
        <v>814.1</v>
      </c>
    </row>
    <row r="80" spans="1:12">
      <c r="A80" s="182" t="s">
        <v>99</v>
      </c>
      <c r="B80" s="170">
        <v>919</v>
      </c>
      <c r="C80" s="177" t="s">
        <v>25</v>
      </c>
      <c r="D80" s="177" t="s">
        <v>66</v>
      </c>
      <c r="E80" s="197"/>
      <c r="F80" s="197"/>
      <c r="G80" s="197"/>
      <c r="H80" s="197"/>
      <c r="I80" s="177"/>
      <c r="J80" s="92">
        <f t="shared" si="23"/>
        <v>706.8</v>
      </c>
      <c r="K80" s="92">
        <f t="shared" si="23"/>
        <v>757.8</v>
      </c>
      <c r="L80" s="92">
        <f t="shared" si="23"/>
        <v>814.1</v>
      </c>
    </row>
    <row r="81" spans="1:12" ht="47.25">
      <c r="A81" s="129" t="s">
        <v>289</v>
      </c>
      <c r="B81" s="170">
        <v>919</v>
      </c>
      <c r="C81" s="123" t="s">
        <v>25</v>
      </c>
      <c r="D81" s="123" t="s">
        <v>66</v>
      </c>
      <c r="E81" s="123" t="s">
        <v>68</v>
      </c>
      <c r="F81" s="123"/>
      <c r="G81" s="123"/>
      <c r="H81" s="123"/>
      <c r="I81" s="9"/>
      <c r="J81" s="92">
        <f>J82</f>
        <v>706.8</v>
      </c>
      <c r="K81" s="92">
        <f>K82</f>
        <v>757.8</v>
      </c>
      <c r="L81" s="92">
        <f>L82</f>
        <v>814.1</v>
      </c>
    </row>
    <row r="82" spans="1:12" ht="47.25">
      <c r="A82" s="117" t="s">
        <v>256</v>
      </c>
      <c r="B82" s="170">
        <v>919</v>
      </c>
      <c r="C82" s="123" t="s">
        <v>25</v>
      </c>
      <c r="D82" s="123" t="s">
        <v>66</v>
      </c>
      <c r="E82" s="123" t="s">
        <v>68</v>
      </c>
      <c r="F82" s="123" t="s">
        <v>72</v>
      </c>
      <c r="G82" s="123" t="s">
        <v>74</v>
      </c>
      <c r="H82" s="123" t="s">
        <v>100</v>
      </c>
      <c r="I82" s="9"/>
      <c r="J82" s="92">
        <f t="shared" si="23"/>
        <v>706.8</v>
      </c>
      <c r="K82" s="92">
        <f t="shared" si="23"/>
        <v>757.8</v>
      </c>
      <c r="L82" s="92">
        <f t="shared" si="23"/>
        <v>814.1</v>
      </c>
    </row>
    <row r="83" spans="1:12" ht="18.75" customHeight="1">
      <c r="A83" s="130" t="s">
        <v>153</v>
      </c>
      <c r="B83" s="170">
        <v>919</v>
      </c>
      <c r="C83" s="123" t="s">
        <v>25</v>
      </c>
      <c r="D83" s="123" t="s">
        <v>66</v>
      </c>
      <c r="E83" s="123" t="s">
        <v>68</v>
      </c>
      <c r="F83" s="123" t="s">
        <v>72</v>
      </c>
      <c r="G83" s="123" t="s">
        <v>74</v>
      </c>
      <c r="H83" s="123" t="s">
        <v>100</v>
      </c>
      <c r="I83" s="9" t="s">
        <v>155</v>
      </c>
      <c r="J83" s="92">
        <f t="shared" si="23"/>
        <v>706.8</v>
      </c>
      <c r="K83" s="92">
        <f t="shared" si="23"/>
        <v>757.8</v>
      </c>
      <c r="L83" s="92">
        <f t="shared" si="23"/>
        <v>814.1</v>
      </c>
    </row>
    <row r="84" spans="1:12" ht="33.75" customHeight="1">
      <c r="A84" s="130" t="s">
        <v>154</v>
      </c>
      <c r="B84" s="170">
        <v>919</v>
      </c>
      <c r="C84" s="123" t="s">
        <v>25</v>
      </c>
      <c r="D84" s="123" t="s">
        <v>66</v>
      </c>
      <c r="E84" s="123" t="s">
        <v>68</v>
      </c>
      <c r="F84" s="123" t="s">
        <v>72</v>
      </c>
      <c r="G84" s="123" t="s">
        <v>74</v>
      </c>
      <c r="H84" s="123" t="s">
        <v>100</v>
      </c>
      <c r="I84" s="9" t="s">
        <v>156</v>
      </c>
      <c r="J84" s="198">
        <v>706.8</v>
      </c>
      <c r="K84" s="198">
        <v>757.8</v>
      </c>
      <c r="L84" s="198">
        <v>814.1</v>
      </c>
    </row>
    <row r="85" spans="1:12">
      <c r="A85" s="182" t="s">
        <v>28</v>
      </c>
      <c r="B85" s="170">
        <v>919</v>
      </c>
      <c r="C85" s="177" t="s">
        <v>27</v>
      </c>
      <c r="D85" s="177"/>
      <c r="E85" s="177"/>
      <c r="F85" s="177"/>
      <c r="G85" s="177"/>
      <c r="H85" s="93"/>
      <c r="I85" s="93"/>
      <c r="J85" s="174">
        <f>J86+J92</f>
        <v>159</v>
      </c>
      <c r="K85" s="174">
        <f>K86+K92</f>
        <v>94.2</v>
      </c>
      <c r="L85" s="174">
        <f>L86+L92</f>
        <v>98.1</v>
      </c>
    </row>
    <row r="86" spans="1:12">
      <c r="A86" s="182" t="s">
        <v>101</v>
      </c>
      <c r="B86" s="170">
        <v>919</v>
      </c>
      <c r="C86" s="177" t="s">
        <v>27</v>
      </c>
      <c r="D86" s="177" t="s">
        <v>63</v>
      </c>
      <c r="E86" s="177"/>
      <c r="F86" s="177"/>
      <c r="G86" s="177"/>
      <c r="H86" s="173"/>
      <c r="I86" s="173"/>
      <c r="J86" s="174">
        <f>J87</f>
        <v>0.4</v>
      </c>
      <c r="K86" s="174">
        <f t="shared" ref="K86:L86" si="24">K87</f>
        <v>0.4</v>
      </c>
      <c r="L86" s="174">
        <f t="shared" si="24"/>
        <v>0.4</v>
      </c>
    </row>
    <row r="87" spans="1:12" ht="31.5">
      <c r="A87" s="129" t="s">
        <v>271</v>
      </c>
      <c r="B87" s="170">
        <v>919</v>
      </c>
      <c r="C87" s="9" t="s">
        <v>27</v>
      </c>
      <c r="D87" s="9" t="s">
        <v>63</v>
      </c>
      <c r="E87" s="9" t="s">
        <v>86</v>
      </c>
      <c r="F87" s="9"/>
      <c r="G87" s="9"/>
      <c r="H87" s="93"/>
      <c r="I87" s="93"/>
      <c r="J87" s="94">
        <f>J88</f>
        <v>0.4</v>
      </c>
      <c r="K87" s="94">
        <f t="shared" ref="K87:L87" si="25">K88</f>
        <v>0.4</v>
      </c>
      <c r="L87" s="94">
        <f t="shared" si="25"/>
        <v>0.4</v>
      </c>
    </row>
    <row r="88" spans="1:12" ht="47.25">
      <c r="A88" s="187" t="s">
        <v>272</v>
      </c>
      <c r="B88" s="170">
        <v>919</v>
      </c>
      <c r="C88" s="9" t="s">
        <v>27</v>
      </c>
      <c r="D88" s="9" t="s">
        <v>63</v>
      </c>
      <c r="E88" s="9" t="s">
        <v>86</v>
      </c>
      <c r="F88" s="9" t="s">
        <v>36</v>
      </c>
      <c r="G88" s="9"/>
      <c r="H88" s="93"/>
      <c r="I88" s="93"/>
      <c r="J88" s="94">
        <f>J89</f>
        <v>0.4</v>
      </c>
      <c r="K88" s="94">
        <f t="shared" ref="K88:L88" si="26">K89</f>
        <v>0.4</v>
      </c>
      <c r="L88" s="94">
        <f t="shared" si="26"/>
        <v>0.4</v>
      </c>
    </row>
    <row r="89" spans="1:12" ht="49.15" customHeight="1">
      <c r="A89" s="150" t="s">
        <v>257</v>
      </c>
      <c r="B89" s="170">
        <v>919</v>
      </c>
      <c r="C89" s="9" t="s">
        <v>27</v>
      </c>
      <c r="D89" s="9" t="s">
        <v>63</v>
      </c>
      <c r="E89" s="9">
        <v>89</v>
      </c>
      <c r="F89" s="9">
        <v>1</v>
      </c>
      <c r="G89" s="9" t="s">
        <v>74</v>
      </c>
      <c r="H89" s="9" t="s">
        <v>102</v>
      </c>
      <c r="I89" s="122"/>
      <c r="J89" s="94">
        <f t="shared" ref="J89:L90" si="27">J90</f>
        <v>0.4</v>
      </c>
      <c r="K89" s="94">
        <f t="shared" si="27"/>
        <v>0.4</v>
      </c>
      <c r="L89" s="94">
        <f t="shared" si="27"/>
        <v>0.4</v>
      </c>
    </row>
    <row r="90" spans="1:12" ht="19.5" customHeight="1">
      <c r="A90" s="130" t="s">
        <v>153</v>
      </c>
      <c r="B90" s="170">
        <v>919</v>
      </c>
      <c r="C90" s="9" t="s">
        <v>27</v>
      </c>
      <c r="D90" s="9" t="s">
        <v>63</v>
      </c>
      <c r="E90" s="9">
        <v>89</v>
      </c>
      <c r="F90" s="9">
        <v>1</v>
      </c>
      <c r="G90" s="9" t="s">
        <v>74</v>
      </c>
      <c r="H90" s="9" t="s">
        <v>102</v>
      </c>
      <c r="I90" s="122" t="s">
        <v>155</v>
      </c>
      <c r="J90" s="94">
        <f t="shared" si="27"/>
        <v>0.4</v>
      </c>
      <c r="K90" s="94">
        <f t="shared" si="27"/>
        <v>0.4</v>
      </c>
      <c r="L90" s="94">
        <f t="shared" si="27"/>
        <v>0.4</v>
      </c>
    </row>
    <row r="91" spans="1:12" ht="31.5">
      <c r="A91" s="130" t="s">
        <v>154</v>
      </c>
      <c r="B91" s="170">
        <v>919</v>
      </c>
      <c r="C91" s="9" t="s">
        <v>27</v>
      </c>
      <c r="D91" s="9" t="s">
        <v>63</v>
      </c>
      <c r="E91" s="9">
        <v>89</v>
      </c>
      <c r="F91" s="9">
        <v>1</v>
      </c>
      <c r="G91" s="9" t="s">
        <v>74</v>
      </c>
      <c r="H91" s="9" t="s">
        <v>102</v>
      </c>
      <c r="I91" s="122" t="s">
        <v>156</v>
      </c>
      <c r="J91" s="94">
        <v>0.4</v>
      </c>
      <c r="K91" s="94">
        <v>0.4</v>
      </c>
      <c r="L91" s="94">
        <v>0.4</v>
      </c>
    </row>
    <row r="92" spans="1:12">
      <c r="A92" s="182" t="s">
        <v>103</v>
      </c>
      <c r="B92" s="170">
        <v>919</v>
      </c>
      <c r="C92" s="177" t="s">
        <v>27</v>
      </c>
      <c r="D92" s="177" t="s">
        <v>64</v>
      </c>
      <c r="E92" s="177"/>
      <c r="F92" s="177"/>
      <c r="G92" s="185"/>
      <c r="H92" s="173"/>
      <c r="I92" s="173"/>
      <c r="J92" s="174">
        <f>J93</f>
        <v>158.6</v>
      </c>
      <c r="K92" s="174">
        <f>K93</f>
        <v>93.8</v>
      </c>
      <c r="L92" s="174">
        <f>L93</f>
        <v>97.699999999999989</v>
      </c>
    </row>
    <row r="93" spans="1:12" ht="31.5">
      <c r="A93" s="129" t="s">
        <v>271</v>
      </c>
      <c r="B93" s="170">
        <v>919</v>
      </c>
      <c r="C93" s="9" t="s">
        <v>27</v>
      </c>
      <c r="D93" s="9" t="s">
        <v>64</v>
      </c>
      <c r="E93" s="9" t="s">
        <v>86</v>
      </c>
      <c r="F93" s="9"/>
      <c r="G93" s="185"/>
      <c r="H93" s="93"/>
      <c r="I93" s="93"/>
      <c r="J93" s="94">
        <f>J94</f>
        <v>158.6</v>
      </c>
      <c r="K93" s="94">
        <f t="shared" ref="K93:L93" si="28">K94</f>
        <v>93.8</v>
      </c>
      <c r="L93" s="94">
        <f t="shared" si="28"/>
        <v>97.699999999999989</v>
      </c>
    </row>
    <row r="94" spans="1:12" ht="47.25">
      <c r="A94" s="187" t="s">
        <v>272</v>
      </c>
      <c r="B94" s="170">
        <v>919</v>
      </c>
      <c r="C94" s="9" t="s">
        <v>27</v>
      </c>
      <c r="D94" s="9" t="s">
        <v>64</v>
      </c>
      <c r="E94" s="9" t="s">
        <v>86</v>
      </c>
      <c r="F94" s="159">
        <v>1</v>
      </c>
      <c r="G94" s="185"/>
      <c r="H94" s="93"/>
      <c r="I94" s="93"/>
      <c r="J94" s="94">
        <f>J95+J98+J101</f>
        <v>158.6</v>
      </c>
      <c r="K94" s="94">
        <f t="shared" ref="K94:L94" si="29">K95+K98+K101</f>
        <v>93.8</v>
      </c>
      <c r="L94" s="94">
        <f t="shared" si="29"/>
        <v>97.699999999999989</v>
      </c>
    </row>
    <row r="95" spans="1:12">
      <c r="A95" s="130" t="s">
        <v>104</v>
      </c>
      <c r="B95" s="170">
        <v>919</v>
      </c>
      <c r="C95" s="9" t="s">
        <v>27</v>
      </c>
      <c r="D95" s="9" t="s">
        <v>64</v>
      </c>
      <c r="E95" s="9" t="s">
        <v>86</v>
      </c>
      <c r="F95" s="159">
        <v>1</v>
      </c>
      <c r="G95" s="123" t="s">
        <v>74</v>
      </c>
      <c r="H95" s="159">
        <v>43010</v>
      </c>
      <c r="I95" s="93"/>
      <c r="J95" s="94">
        <f>J96</f>
        <v>70</v>
      </c>
      <c r="K95" s="94">
        <f t="shared" ref="K95:L95" si="30">K96</f>
        <v>84.3</v>
      </c>
      <c r="L95" s="94">
        <f t="shared" si="30"/>
        <v>87.6</v>
      </c>
    </row>
    <row r="96" spans="1:12" ht="17.25" customHeight="1">
      <c r="A96" s="130" t="s">
        <v>153</v>
      </c>
      <c r="B96" s="170">
        <v>919</v>
      </c>
      <c r="C96" s="9" t="s">
        <v>27</v>
      </c>
      <c r="D96" s="9" t="s">
        <v>64</v>
      </c>
      <c r="E96" s="9" t="s">
        <v>86</v>
      </c>
      <c r="F96" s="159">
        <v>1</v>
      </c>
      <c r="G96" s="123" t="s">
        <v>74</v>
      </c>
      <c r="H96" s="159">
        <v>43010</v>
      </c>
      <c r="I96" s="159">
        <v>200</v>
      </c>
      <c r="J96" s="94">
        <f>J97</f>
        <v>70</v>
      </c>
      <c r="K96" s="94">
        <f>K97</f>
        <v>84.3</v>
      </c>
      <c r="L96" s="94">
        <f>L97</f>
        <v>87.6</v>
      </c>
    </row>
    <row r="97" spans="1:12" ht="31.5">
      <c r="A97" s="130" t="s">
        <v>154</v>
      </c>
      <c r="B97" s="170">
        <v>919</v>
      </c>
      <c r="C97" s="9" t="s">
        <v>27</v>
      </c>
      <c r="D97" s="9" t="s">
        <v>64</v>
      </c>
      <c r="E97" s="9" t="s">
        <v>86</v>
      </c>
      <c r="F97" s="159">
        <v>1</v>
      </c>
      <c r="G97" s="123" t="s">
        <v>74</v>
      </c>
      <c r="H97" s="159">
        <v>43010</v>
      </c>
      <c r="I97" s="159">
        <v>240</v>
      </c>
      <c r="J97" s="198">
        <v>70</v>
      </c>
      <c r="K97" s="198">
        <v>84.3</v>
      </c>
      <c r="L97" s="198">
        <v>87.6</v>
      </c>
    </row>
    <row r="98" spans="1:12" ht="19.5" customHeight="1">
      <c r="A98" s="130" t="s">
        <v>238</v>
      </c>
      <c r="B98" s="170">
        <v>919</v>
      </c>
      <c r="C98" s="9" t="s">
        <v>27</v>
      </c>
      <c r="D98" s="9" t="s">
        <v>64</v>
      </c>
      <c r="E98" s="9" t="s">
        <v>86</v>
      </c>
      <c r="F98" s="159">
        <v>1</v>
      </c>
      <c r="G98" s="123" t="s">
        <v>74</v>
      </c>
      <c r="H98" s="159">
        <v>43040</v>
      </c>
      <c r="I98" s="93"/>
      <c r="J98" s="94">
        <f>J99</f>
        <v>58.6</v>
      </c>
      <c r="K98" s="94">
        <f t="shared" ref="K98:L99" si="31">K99</f>
        <v>9.5</v>
      </c>
      <c r="L98" s="94">
        <f t="shared" si="31"/>
        <v>10.1</v>
      </c>
    </row>
    <row r="99" spans="1:12" ht="16.5" customHeight="1">
      <c r="A99" s="130" t="s">
        <v>153</v>
      </c>
      <c r="B99" s="170">
        <v>919</v>
      </c>
      <c r="C99" s="9" t="s">
        <v>27</v>
      </c>
      <c r="D99" s="9" t="s">
        <v>64</v>
      </c>
      <c r="E99" s="9" t="s">
        <v>86</v>
      </c>
      <c r="F99" s="159">
        <v>1</v>
      </c>
      <c r="G99" s="123" t="s">
        <v>74</v>
      </c>
      <c r="H99" s="159">
        <v>43040</v>
      </c>
      <c r="I99" s="159">
        <v>200</v>
      </c>
      <c r="J99" s="94">
        <f>J100</f>
        <v>58.6</v>
      </c>
      <c r="K99" s="94">
        <f t="shared" si="31"/>
        <v>9.5</v>
      </c>
      <c r="L99" s="94">
        <f t="shared" si="31"/>
        <v>10.1</v>
      </c>
    </row>
    <row r="100" spans="1:12" ht="31.5" customHeight="1">
      <c r="A100" s="130" t="s">
        <v>154</v>
      </c>
      <c r="B100" s="170">
        <v>919</v>
      </c>
      <c r="C100" s="9" t="s">
        <v>27</v>
      </c>
      <c r="D100" s="9" t="s">
        <v>64</v>
      </c>
      <c r="E100" s="9" t="s">
        <v>86</v>
      </c>
      <c r="F100" s="159">
        <v>1</v>
      </c>
      <c r="G100" s="123" t="s">
        <v>74</v>
      </c>
      <c r="H100" s="159">
        <v>43040</v>
      </c>
      <c r="I100" s="159">
        <v>240</v>
      </c>
      <c r="J100" s="198">
        <v>58.6</v>
      </c>
      <c r="K100" s="198">
        <v>9.5</v>
      </c>
      <c r="L100" s="198">
        <v>10.1</v>
      </c>
    </row>
    <row r="101" spans="1:12" ht="18" customHeight="1">
      <c r="A101" s="130" t="s">
        <v>294</v>
      </c>
      <c r="B101" s="170">
        <v>919</v>
      </c>
      <c r="C101" s="9" t="s">
        <v>27</v>
      </c>
      <c r="D101" s="9" t="s">
        <v>64</v>
      </c>
      <c r="E101" s="9" t="s">
        <v>86</v>
      </c>
      <c r="F101" s="159">
        <v>1</v>
      </c>
      <c r="G101" s="123" t="s">
        <v>74</v>
      </c>
      <c r="H101" s="159" t="s">
        <v>295</v>
      </c>
      <c r="I101" s="159"/>
      <c r="J101" s="198">
        <f>J102</f>
        <v>30</v>
      </c>
      <c r="K101" s="198">
        <f t="shared" ref="K101:L102" si="32">K102</f>
        <v>0</v>
      </c>
      <c r="L101" s="198">
        <f t="shared" si="32"/>
        <v>0</v>
      </c>
    </row>
    <row r="102" spans="1:12" ht="21.75" customHeight="1">
      <c r="A102" s="130" t="s">
        <v>153</v>
      </c>
      <c r="B102" s="170">
        <v>919</v>
      </c>
      <c r="C102" s="9" t="s">
        <v>27</v>
      </c>
      <c r="D102" s="9" t="s">
        <v>64</v>
      </c>
      <c r="E102" s="9" t="s">
        <v>86</v>
      </c>
      <c r="F102" s="159">
        <v>1</v>
      </c>
      <c r="G102" s="123" t="s">
        <v>74</v>
      </c>
      <c r="H102" s="159" t="s">
        <v>295</v>
      </c>
      <c r="I102" s="159">
        <v>200</v>
      </c>
      <c r="J102" s="198">
        <f>J103</f>
        <v>30</v>
      </c>
      <c r="K102" s="198">
        <f t="shared" si="32"/>
        <v>0</v>
      </c>
      <c r="L102" s="198">
        <f t="shared" si="32"/>
        <v>0</v>
      </c>
    </row>
    <row r="103" spans="1:12" ht="36" customHeight="1">
      <c r="A103" s="130" t="s">
        <v>154</v>
      </c>
      <c r="B103" s="170">
        <v>919</v>
      </c>
      <c r="C103" s="9" t="s">
        <v>27</v>
      </c>
      <c r="D103" s="9" t="s">
        <v>64</v>
      </c>
      <c r="E103" s="9" t="s">
        <v>86</v>
      </c>
      <c r="F103" s="159">
        <v>1</v>
      </c>
      <c r="G103" s="123" t="s">
        <v>74</v>
      </c>
      <c r="H103" s="159" t="s">
        <v>295</v>
      </c>
      <c r="I103" s="159">
        <v>240</v>
      </c>
      <c r="J103" s="198">
        <f>30</f>
        <v>30</v>
      </c>
      <c r="K103" s="198"/>
      <c r="L103" s="198"/>
    </row>
    <row r="104" spans="1:12">
      <c r="A104" s="182" t="s">
        <v>105</v>
      </c>
      <c r="B104" s="170">
        <v>919</v>
      </c>
      <c r="C104" s="177" t="s">
        <v>67</v>
      </c>
      <c r="D104" s="177"/>
      <c r="E104" s="179"/>
      <c r="F104" s="177"/>
      <c r="G104" s="177"/>
      <c r="H104" s="177"/>
      <c r="I104" s="193"/>
      <c r="J104" s="180">
        <f t="shared" ref="J104:L109" si="33">J105</f>
        <v>265.60000000000002</v>
      </c>
      <c r="K104" s="180">
        <f t="shared" si="33"/>
        <v>276.3</v>
      </c>
      <c r="L104" s="180">
        <f t="shared" si="33"/>
        <v>285.2</v>
      </c>
    </row>
    <row r="105" spans="1:12">
      <c r="A105" s="199" t="s">
        <v>39</v>
      </c>
      <c r="B105" s="170">
        <v>919</v>
      </c>
      <c r="C105" s="177" t="s">
        <v>67</v>
      </c>
      <c r="D105" s="177" t="s">
        <v>24</v>
      </c>
      <c r="E105" s="193"/>
      <c r="F105" s="177"/>
      <c r="G105" s="177"/>
      <c r="H105" s="177"/>
      <c r="I105" s="193"/>
      <c r="J105" s="180">
        <f t="shared" si="33"/>
        <v>265.60000000000002</v>
      </c>
      <c r="K105" s="180">
        <f t="shared" si="33"/>
        <v>276.3</v>
      </c>
      <c r="L105" s="180">
        <f t="shared" si="33"/>
        <v>285.2</v>
      </c>
    </row>
    <row r="106" spans="1:12" ht="31.5">
      <c r="A106" s="129" t="s">
        <v>271</v>
      </c>
      <c r="B106" s="170">
        <v>919</v>
      </c>
      <c r="C106" s="9" t="s">
        <v>67</v>
      </c>
      <c r="D106" s="9" t="s">
        <v>24</v>
      </c>
      <c r="E106" s="9">
        <v>89</v>
      </c>
      <c r="F106" s="9"/>
      <c r="G106" s="9"/>
      <c r="H106" s="9"/>
      <c r="I106" s="122"/>
      <c r="J106" s="181">
        <f t="shared" si="33"/>
        <v>265.60000000000002</v>
      </c>
      <c r="K106" s="181">
        <f t="shared" si="33"/>
        <v>276.3</v>
      </c>
      <c r="L106" s="181">
        <f t="shared" si="33"/>
        <v>285.2</v>
      </c>
    </row>
    <row r="107" spans="1:12" ht="47.25">
      <c r="A107" s="187" t="s">
        <v>272</v>
      </c>
      <c r="B107" s="170">
        <v>919</v>
      </c>
      <c r="C107" s="9" t="s">
        <v>67</v>
      </c>
      <c r="D107" s="9" t="s">
        <v>24</v>
      </c>
      <c r="E107" s="9">
        <v>89</v>
      </c>
      <c r="F107" s="9">
        <v>1</v>
      </c>
      <c r="G107" s="9"/>
      <c r="H107" s="9"/>
      <c r="I107" s="122"/>
      <c r="J107" s="181">
        <f t="shared" si="33"/>
        <v>265.60000000000002</v>
      </c>
      <c r="K107" s="181">
        <f t="shared" si="33"/>
        <v>276.3</v>
      </c>
      <c r="L107" s="181">
        <f t="shared" si="33"/>
        <v>285.2</v>
      </c>
    </row>
    <row r="108" spans="1:12">
      <c r="A108" s="152" t="s">
        <v>148</v>
      </c>
      <c r="B108" s="170">
        <v>919</v>
      </c>
      <c r="C108" s="200" t="s">
        <v>67</v>
      </c>
      <c r="D108" s="200" t="s">
        <v>24</v>
      </c>
      <c r="E108" s="156">
        <v>89</v>
      </c>
      <c r="F108" s="123">
        <v>1</v>
      </c>
      <c r="G108" s="123" t="s">
        <v>74</v>
      </c>
      <c r="H108" s="123" t="s">
        <v>107</v>
      </c>
      <c r="I108" s="156"/>
      <c r="J108" s="181">
        <f t="shared" si="33"/>
        <v>265.60000000000002</v>
      </c>
      <c r="K108" s="181">
        <f t="shared" si="33"/>
        <v>276.3</v>
      </c>
      <c r="L108" s="181">
        <f t="shared" si="33"/>
        <v>285.2</v>
      </c>
    </row>
    <row r="109" spans="1:12">
      <c r="A109" s="152" t="s">
        <v>149</v>
      </c>
      <c r="B109" s="170">
        <v>919</v>
      </c>
      <c r="C109" s="200" t="s">
        <v>67</v>
      </c>
      <c r="D109" s="200" t="s">
        <v>24</v>
      </c>
      <c r="E109" s="156">
        <v>89</v>
      </c>
      <c r="F109" s="123">
        <v>1</v>
      </c>
      <c r="G109" s="123" t="s">
        <v>74</v>
      </c>
      <c r="H109" s="123" t="s">
        <v>107</v>
      </c>
      <c r="I109" s="156" t="s">
        <v>151</v>
      </c>
      <c r="J109" s="181">
        <f t="shared" si="33"/>
        <v>265.60000000000002</v>
      </c>
      <c r="K109" s="181">
        <f t="shared" si="33"/>
        <v>276.3</v>
      </c>
      <c r="L109" s="181">
        <f t="shared" si="33"/>
        <v>285.2</v>
      </c>
    </row>
    <row r="110" spans="1:12">
      <c r="A110" s="152" t="s">
        <v>150</v>
      </c>
      <c r="B110" s="170">
        <v>919</v>
      </c>
      <c r="C110" s="200" t="s">
        <v>67</v>
      </c>
      <c r="D110" s="200" t="s">
        <v>24</v>
      </c>
      <c r="E110" s="156">
        <v>89</v>
      </c>
      <c r="F110" s="123">
        <v>1</v>
      </c>
      <c r="G110" s="123" t="s">
        <v>74</v>
      </c>
      <c r="H110" s="123" t="s">
        <v>107</v>
      </c>
      <c r="I110" s="156" t="s">
        <v>152</v>
      </c>
      <c r="J110" s="201">
        <v>265.60000000000002</v>
      </c>
      <c r="K110" s="201">
        <v>276.3</v>
      </c>
      <c r="L110" s="201">
        <v>285.2</v>
      </c>
    </row>
    <row r="111" spans="1:12">
      <c r="A111" s="178" t="s">
        <v>26</v>
      </c>
      <c r="B111" s="170">
        <v>919</v>
      </c>
      <c r="C111" s="202" t="s">
        <v>68</v>
      </c>
      <c r="D111" s="202"/>
      <c r="E111" s="191"/>
      <c r="F111" s="148"/>
      <c r="G111" s="148"/>
      <c r="H111" s="148"/>
      <c r="I111" s="191"/>
      <c r="J111" s="180">
        <f t="shared" ref="J111:L116" si="34">J112</f>
        <v>3.3</v>
      </c>
      <c r="K111" s="180">
        <f t="shared" si="34"/>
        <v>3.3</v>
      </c>
      <c r="L111" s="180">
        <f t="shared" si="34"/>
        <v>3.3</v>
      </c>
    </row>
    <row r="112" spans="1:12">
      <c r="A112" s="178" t="s">
        <v>108</v>
      </c>
      <c r="B112" s="170">
        <v>919</v>
      </c>
      <c r="C112" s="148">
        <v>13</v>
      </c>
      <c r="D112" s="148" t="s">
        <v>24</v>
      </c>
      <c r="E112" s="186"/>
      <c r="F112" s="148"/>
      <c r="G112" s="148"/>
      <c r="H112" s="148"/>
      <c r="I112" s="191"/>
      <c r="J112" s="180">
        <f t="shared" si="34"/>
        <v>3.3</v>
      </c>
      <c r="K112" s="180">
        <f t="shared" si="34"/>
        <v>3.3</v>
      </c>
      <c r="L112" s="180">
        <f t="shared" si="34"/>
        <v>3.3</v>
      </c>
    </row>
    <row r="113" spans="1:12" ht="31.5">
      <c r="A113" s="129" t="s">
        <v>271</v>
      </c>
      <c r="B113" s="170">
        <v>919</v>
      </c>
      <c r="C113" s="123" t="s">
        <v>68</v>
      </c>
      <c r="D113" s="123" t="s">
        <v>24</v>
      </c>
      <c r="E113" s="9">
        <v>89</v>
      </c>
      <c r="F113" s="9"/>
      <c r="G113" s="123"/>
      <c r="H113" s="123"/>
      <c r="I113" s="156"/>
      <c r="J113" s="181">
        <f t="shared" si="34"/>
        <v>3.3</v>
      </c>
      <c r="K113" s="181">
        <f t="shared" si="34"/>
        <v>3.3</v>
      </c>
      <c r="L113" s="181">
        <f t="shared" si="34"/>
        <v>3.3</v>
      </c>
    </row>
    <row r="114" spans="1:12" ht="47.25">
      <c r="A114" s="187" t="s">
        <v>272</v>
      </c>
      <c r="B114" s="170">
        <v>919</v>
      </c>
      <c r="C114" s="123" t="s">
        <v>68</v>
      </c>
      <c r="D114" s="123" t="s">
        <v>24</v>
      </c>
      <c r="E114" s="9">
        <v>89</v>
      </c>
      <c r="F114" s="9">
        <v>1</v>
      </c>
      <c r="G114" s="123"/>
      <c r="H114" s="123"/>
      <c r="I114" s="156"/>
      <c r="J114" s="181">
        <f t="shared" si="34"/>
        <v>3.3</v>
      </c>
      <c r="K114" s="181">
        <f t="shared" si="34"/>
        <v>3.3</v>
      </c>
      <c r="L114" s="181">
        <f t="shared" si="34"/>
        <v>3.3</v>
      </c>
    </row>
    <row r="115" spans="1:12">
      <c r="A115" s="130" t="s">
        <v>109</v>
      </c>
      <c r="B115" s="170">
        <v>919</v>
      </c>
      <c r="C115" s="123">
        <v>13</v>
      </c>
      <c r="D115" s="123" t="s">
        <v>24</v>
      </c>
      <c r="E115" s="125">
        <v>89</v>
      </c>
      <c r="F115" s="123">
        <v>1</v>
      </c>
      <c r="G115" s="123" t="s">
        <v>74</v>
      </c>
      <c r="H115" s="123">
        <v>41240</v>
      </c>
      <c r="I115" s="156"/>
      <c r="J115" s="203">
        <f t="shared" si="34"/>
        <v>3.3</v>
      </c>
      <c r="K115" s="203">
        <f t="shared" si="34"/>
        <v>3.3</v>
      </c>
      <c r="L115" s="203">
        <f t="shared" si="34"/>
        <v>3.3</v>
      </c>
    </row>
    <row r="116" spans="1:12">
      <c r="A116" s="130" t="s">
        <v>146</v>
      </c>
      <c r="B116" s="170">
        <v>919</v>
      </c>
      <c r="C116" s="123">
        <v>13</v>
      </c>
      <c r="D116" s="123" t="s">
        <v>24</v>
      </c>
      <c r="E116" s="125">
        <v>89</v>
      </c>
      <c r="F116" s="123">
        <v>1</v>
      </c>
      <c r="G116" s="123" t="s">
        <v>74</v>
      </c>
      <c r="H116" s="123" t="s">
        <v>114</v>
      </c>
      <c r="I116" s="156" t="s">
        <v>147</v>
      </c>
      <c r="J116" s="203">
        <f t="shared" si="34"/>
        <v>3.3</v>
      </c>
      <c r="K116" s="203">
        <f t="shared" si="34"/>
        <v>3.3</v>
      </c>
      <c r="L116" s="203">
        <f t="shared" si="34"/>
        <v>3.3</v>
      </c>
    </row>
    <row r="117" spans="1:12">
      <c r="A117" s="35" t="s">
        <v>110</v>
      </c>
      <c r="B117" s="31">
        <v>919</v>
      </c>
      <c r="C117" s="3">
        <v>13</v>
      </c>
      <c r="D117" s="3" t="s">
        <v>24</v>
      </c>
      <c r="E117" s="37">
        <v>89</v>
      </c>
      <c r="F117" s="3">
        <v>1</v>
      </c>
      <c r="G117" s="3" t="s">
        <v>74</v>
      </c>
      <c r="H117" s="3">
        <v>41240</v>
      </c>
      <c r="I117" s="27">
        <v>730</v>
      </c>
      <c r="J117" s="39">
        <v>3.3</v>
      </c>
      <c r="K117" s="39">
        <v>3.3</v>
      </c>
      <c r="L117" s="39">
        <v>3.3</v>
      </c>
    </row>
    <row r="118" spans="1:12">
      <c r="A118" s="35" t="s">
        <v>291</v>
      </c>
      <c r="B118" s="31">
        <v>919</v>
      </c>
      <c r="C118" s="3" t="s">
        <v>292</v>
      </c>
      <c r="D118" s="3" t="s">
        <v>292</v>
      </c>
      <c r="E118" s="37" t="s">
        <v>27</v>
      </c>
      <c r="F118" s="3" t="s">
        <v>37</v>
      </c>
      <c r="G118" s="3" t="s">
        <v>24</v>
      </c>
      <c r="H118" s="3" t="s">
        <v>293</v>
      </c>
      <c r="I118" s="27"/>
      <c r="J118" s="39">
        <v>0</v>
      </c>
      <c r="K118" s="39">
        <f>K119</f>
        <v>38</v>
      </c>
      <c r="L118" s="39">
        <f>L119</f>
        <v>77</v>
      </c>
    </row>
    <row r="119" spans="1:12">
      <c r="A119" s="35" t="s">
        <v>85</v>
      </c>
      <c r="B119" s="31">
        <v>919</v>
      </c>
      <c r="C119" s="3" t="s">
        <v>292</v>
      </c>
      <c r="D119" s="3" t="s">
        <v>292</v>
      </c>
      <c r="E119" s="37" t="s">
        <v>27</v>
      </c>
      <c r="F119" s="3" t="s">
        <v>37</v>
      </c>
      <c r="G119" s="3" t="s">
        <v>24</v>
      </c>
      <c r="H119" s="3" t="s">
        <v>293</v>
      </c>
      <c r="I119" s="27" t="s">
        <v>87</v>
      </c>
      <c r="J119" s="39">
        <v>0</v>
      </c>
      <c r="K119" s="39">
        <v>38</v>
      </c>
      <c r="L119" s="39">
        <v>77</v>
      </c>
    </row>
  </sheetData>
  <autoFilter ref="A7:L119"/>
  <mergeCells count="10">
    <mergeCell ref="E5:H6"/>
    <mergeCell ref="H1:L1"/>
    <mergeCell ref="A3:L3"/>
    <mergeCell ref="H2:J2"/>
    <mergeCell ref="J5:L5"/>
    <mergeCell ref="A5:A6"/>
    <mergeCell ref="B5:B6"/>
    <mergeCell ref="C5:C6"/>
    <mergeCell ref="D5:D6"/>
    <mergeCell ref="I5:I6"/>
  </mergeCells>
  <phoneticPr fontId="6" type="noConversion"/>
  <conditionalFormatting sqref="G41">
    <cfRule type="expression" dxfId="39" priority="75" stopIfTrue="1">
      <formula>$C41=""</formula>
    </cfRule>
    <cfRule type="expression" dxfId="38" priority="76" stopIfTrue="1">
      <formula>$D41&lt;&gt;""</formula>
    </cfRule>
  </conditionalFormatting>
  <conditionalFormatting sqref="A41">
    <cfRule type="expression" dxfId="37" priority="72" stopIfTrue="1">
      <formula>$F41=""</formula>
    </cfRule>
    <cfRule type="expression" dxfId="36" priority="73" stopIfTrue="1">
      <formula>#REF!&lt;&gt;""</formula>
    </cfRule>
    <cfRule type="expression" dxfId="35" priority="74" stopIfTrue="1">
      <formula>AND($G41="",$F41&lt;&gt;"")</formula>
    </cfRule>
  </conditionalFormatting>
  <conditionalFormatting sqref="F41">
    <cfRule type="expression" dxfId="34" priority="70" stopIfTrue="1">
      <formula>$C41=""</formula>
    </cfRule>
    <cfRule type="expression" dxfId="33" priority="71" stopIfTrue="1">
      <formula>$D41&lt;&gt;""</formula>
    </cfRule>
  </conditionalFormatting>
  <conditionalFormatting sqref="A47">
    <cfRule type="expression" dxfId="32" priority="67" stopIfTrue="1">
      <formula>$F47=""</formula>
    </cfRule>
    <cfRule type="expression" dxfId="31" priority="68" stopIfTrue="1">
      <formula>$H47&lt;&gt;""</formula>
    </cfRule>
    <cfRule type="expression" dxfId="30" priority="69" stopIfTrue="1">
      <formula>AND($G47="",$F47&lt;&gt;"")</formula>
    </cfRule>
  </conditionalFormatting>
  <conditionalFormatting sqref="C47">
    <cfRule type="expression" dxfId="29" priority="64" stopIfTrue="1">
      <formula>$F47=""</formula>
    </cfRule>
    <cfRule type="expression" dxfId="28" priority="65" stopIfTrue="1">
      <formula>#REF!&lt;&gt;""</formula>
    </cfRule>
    <cfRule type="expression" dxfId="27" priority="66" stopIfTrue="1">
      <formula>AND($G47="",$F47&lt;&gt;"")</formula>
    </cfRule>
  </conditionalFormatting>
  <conditionalFormatting sqref="F92:F93">
    <cfRule type="expression" dxfId="26" priority="57" stopIfTrue="1">
      <formula>$C92=""</formula>
    </cfRule>
    <cfRule type="expression" dxfId="25" priority="58" stopIfTrue="1">
      <formula>$D92&lt;&gt;""</formula>
    </cfRule>
  </conditionalFormatting>
  <conditionalFormatting sqref="G92:G94">
    <cfRule type="expression" dxfId="24" priority="55" stopIfTrue="1">
      <formula>$C92=""</formula>
    </cfRule>
    <cfRule type="expression" dxfId="23" priority="56" stopIfTrue="1">
      <formula>$D92&lt;&gt;""</formula>
    </cfRule>
  </conditionalFormatting>
  <conditionalFormatting sqref="A95 A98">
    <cfRule type="expression" dxfId="22" priority="52" stopIfTrue="1">
      <formula>$F95=""</formula>
    </cfRule>
    <cfRule type="expression" dxfId="21" priority="54" stopIfTrue="1">
      <formula>AND($G95="",$F95&lt;&gt;"")</formula>
    </cfRule>
  </conditionalFormatting>
  <conditionalFormatting sqref="A98">
    <cfRule type="expression" dxfId="20" priority="36" stopIfTrue="1">
      <formula>$F98=""</formula>
    </cfRule>
    <cfRule type="expression" dxfId="19" priority="38" stopIfTrue="1">
      <formula>AND($G98="",$F98&lt;&gt;"")</formula>
    </cfRule>
  </conditionalFormatting>
  <conditionalFormatting sqref="F92:F93">
    <cfRule type="expression" dxfId="18" priority="34" stopIfTrue="1">
      <formula>$C92=""</formula>
    </cfRule>
    <cfRule type="expression" dxfId="17" priority="35" stopIfTrue="1">
      <formula>$D92&lt;&gt;""</formula>
    </cfRule>
  </conditionalFormatting>
  <conditionalFormatting sqref="G92:G94">
    <cfRule type="expression" dxfId="16" priority="32" stopIfTrue="1">
      <formula>$C92=""</formula>
    </cfRule>
    <cfRule type="expression" dxfId="15" priority="33" stopIfTrue="1">
      <formula>$D92&lt;&gt;""</formula>
    </cfRule>
  </conditionalFormatting>
  <conditionalFormatting sqref="A41">
    <cfRule type="expression" dxfId="14" priority="29" stopIfTrue="1">
      <formula>$F41=""</formula>
    </cfRule>
    <cfRule type="expression" dxfId="13" priority="30" stopIfTrue="1">
      <formula>#REF!&lt;&gt;""</formula>
    </cfRule>
    <cfRule type="expression" dxfId="12" priority="31" stopIfTrue="1">
      <formula>AND($G41="",$F41&lt;&gt;"")</formula>
    </cfRule>
  </conditionalFormatting>
  <conditionalFormatting sqref="G41">
    <cfRule type="expression" dxfId="11" priority="27" stopIfTrue="1">
      <formula>$C41=""</formula>
    </cfRule>
    <cfRule type="expression" dxfId="10" priority="28" stopIfTrue="1">
      <formula>$D41&lt;&gt;""</formula>
    </cfRule>
  </conditionalFormatting>
  <conditionalFormatting sqref="F41">
    <cfRule type="expression" dxfId="9" priority="25" stopIfTrue="1">
      <formula>$C41=""</formula>
    </cfRule>
    <cfRule type="expression" dxfId="8" priority="26" stopIfTrue="1">
      <formula>$D41&lt;&gt;""</formula>
    </cfRule>
  </conditionalFormatting>
  <conditionalFormatting sqref="A38">
    <cfRule type="expression" dxfId="7" priority="1" stopIfTrue="1">
      <formula>$F38=""</formula>
    </cfRule>
    <cfRule type="expression" dxfId="6" priority="2" stopIfTrue="1">
      <formula>#REF!&lt;&gt;""</formula>
    </cfRule>
    <cfRule type="expression" dxfId="5" priority="3" stopIfTrue="1">
      <formula>AND($G38="",$F38&lt;&gt;"")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A95 A98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A98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51"/>
  <sheetViews>
    <sheetView view="pageBreakPreview" zoomScaleNormal="100" zoomScaleSheetLayoutView="100" workbookViewId="0">
      <selection activeCell="J82" sqref="J82"/>
    </sheetView>
  </sheetViews>
  <sheetFormatPr defaultColWidth="9.140625" defaultRowHeight="15"/>
  <cols>
    <col min="1" max="1" width="54.85546875" style="115" customWidth="1"/>
    <col min="2" max="8" width="9.140625" style="72"/>
    <col min="9" max="9" width="9.140625" style="72" customWidth="1"/>
    <col min="10" max="10" width="14.7109375" style="72" customWidth="1"/>
    <col min="11" max="11" width="11.7109375" style="72" customWidth="1"/>
    <col min="12" max="12" width="11" style="72" customWidth="1"/>
    <col min="13" max="53" width="9.140625" style="1"/>
    <col min="54" max="16384" width="9.140625" style="72"/>
  </cols>
  <sheetData>
    <row r="1" spans="1:53" ht="15.75">
      <c r="A1" s="131"/>
      <c r="B1" s="132"/>
      <c r="C1" s="133"/>
      <c r="D1" s="133"/>
      <c r="E1" s="134"/>
      <c r="F1" s="134"/>
      <c r="G1" s="134"/>
      <c r="H1" s="134"/>
      <c r="I1" s="348" t="s">
        <v>168</v>
      </c>
      <c r="J1" s="348"/>
      <c r="K1" s="348"/>
      <c r="L1" s="348"/>
    </row>
    <row r="2" spans="1:53" ht="15.75">
      <c r="A2" s="131"/>
      <c r="B2" s="132"/>
      <c r="C2" s="135"/>
      <c r="D2" s="135"/>
      <c r="E2" s="135"/>
      <c r="F2" s="135"/>
      <c r="G2" s="135"/>
      <c r="H2" s="135"/>
      <c r="I2" s="135"/>
      <c r="J2" s="135"/>
      <c r="K2" s="136"/>
      <c r="L2" s="136"/>
    </row>
    <row r="3" spans="1:53" ht="96" customHeight="1">
      <c r="A3" s="349" t="s">
        <v>275</v>
      </c>
      <c r="B3" s="349"/>
      <c r="C3" s="349"/>
      <c r="D3" s="349"/>
      <c r="E3" s="349"/>
      <c r="F3" s="349"/>
      <c r="G3" s="349"/>
      <c r="H3" s="349"/>
      <c r="I3" s="349"/>
      <c r="J3" s="349"/>
      <c r="K3" s="349"/>
      <c r="L3" s="349"/>
      <c r="M3" s="342"/>
      <c r="N3" s="342"/>
      <c r="O3" s="342"/>
      <c r="P3" s="342"/>
      <c r="Q3" s="342"/>
      <c r="R3" s="342"/>
      <c r="S3" s="342"/>
      <c r="T3" s="342"/>
    </row>
    <row r="4" spans="1:53" ht="15.75">
      <c r="A4" s="322"/>
      <c r="B4" s="322"/>
      <c r="C4" s="322"/>
      <c r="D4" s="322"/>
      <c r="E4" s="322"/>
      <c r="F4" s="322"/>
      <c r="G4" s="322"/>
      <c r="H4" s="322"/>
      <c r="I4" s="322"/>
      <c r="J4" s="322"/>
      <c r="K4" s="136"/>
      <c r="L4" s="136"/>
    </row>
    <row r="5" spans="1:53" ht="15.75">
      <c r="A5" s="350" t="s">
        <v>18</v>
      </c>
      <c r="B5" s="352" t="s">
        <v>21</v>
      </c>
      <c r="C5" s="353"/>
      <c r="D5" s="353"/>
      <c r="E5" s="354"/>
      <c r="F5" s="346" t="s">
        <v>22</v>
      </c>
      <c r="G5" s="346" t="s">
        <v>19</v>
      </c>
      <c r="H5" s="346" t="s">
        <v>30</v>
      </c>
      <c r="I5" s="346" t="s">
        <v>29</v>
      </c>
      <c r="J5" s="345" t="s">
        <v>69</v>
      </c>
      <c r="K5" s="345"/>
      <c r="L5" s="345"/>
    </row>
    <row r="6" spans="1:53" ht="19.899999999999999" customHeight="1">
      <c r="A6" s="351"/>
      <c r="B6" s="355"/>
      <c r="C6" s="356"/>
      <c r="D6" s="356"/>
      <c r="E6" s="357"/>
      <c r="F6" s="347"/>
      <c r="G6" s="347"/>
      <c r="H6" s="347"/>
      <c r="I6" s="347"/>
      <c r="J6" s="137" t="s">
        <v>230</v>
      </c>
      <c r="K6" s="138" t="s">
        <v>231</v>
      </c>
      <c r="L6" s="138" t="s">
        <v>232</v>
      </c>
    </row>
    <row r="7" spans="1:53" s="95" customFormat="1" ht="15.75">
      <c r="A7" s="139">
        <v>1</v>
      </c>
      <c r="B7" s="140">
        <v>2</v>
      </c>
      <c r="C7" s="140">
        <v>3</v>
      </c>
      <c r="D7" s="140">
        <v>4</v>
      </c>
      <c r="E7" s="141">
        <v>5</v>
      </c>
      <c r="F7" s="140">
        <v>6</v>
      </c>
      <c r="G7" s="142">
        <v>7</v>
      </c>
      <c r="H7" s="140">
        <v>8</v>
      </c>
      <c r="I7" s="140">
        <v>9</v>
      </c>
      <c r="J7" s="143" t="s">
        <v>67</v>
      </c>
      <c r="K7" s="143" t="s">
        <v>83</v>
      </c>
      <c r="L7" s="144" t="s">
        <v>240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97" customFormat="1" ht="19.899999999999999" customHeight="1">
      <c r="A8" s="145" t="s">
        <v>31</v>
      </c>
      <c r="B8" s="146"/>
      <c r="C8" s="146"/>
      <c r="D8" s="146"/>
      <c r="E8" s="147"/>
      <c r="F8" s="148"/>
      <c r="G8" s="149"/>
      <c r="H8" s="146"/>
      <c r="I8" s="146"/>
      <c r="J8" s="308">
        <f>J37+J80+J9+J16+J23+J30</f>
        <v>2196.75</v>
      </c>
      <c r="K8" s="308">
        <f>K37+K80+K9+K16+K23+K30</f>
        <v>1600</v>
      </c>
      <c r="L8" s="308">
        <f>L37+L80+L9+L16+L23+L30</f>
        <v>1623.2000000000003</v>
      </c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  <c r="BA8" s="96"/>
    </row>
    <row r="9" spans="1:53" s="97" customFormat="1" ht="39.75" customHeight="1">
      <c r="A9" s="150" t="s">
        <v>286</v>
      </c>
      <c r="B9" s="123" t="s">
        <v>24</v>
      </c>
      <c r="C9" s="123"/>
      <c r="D9" s="123"/>
      <c r="E9" s="123"/>
      <c r="F9" s="123"/>
      <c r="G9" s="123"/>
      <c r="H9" s="123"/>
      <c r="I9" s="123"/>
      <c r="J9" s="94">
        <f t="shared" ref="J9:J14" si="0">J10</f>
        <v>1</v>
      </c>
      <c r="K9" s="94">
        <f t="shared" ref="K9:L14" si="1">K10</f>
        <v>1</v>
      </c>
      <c r="L9" s="94">
        <f t="shared" si="1"/>
        <v>1</v>
      </c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</row>
    <row r="10" spans="1:53" s="97" customFormat="1" ht="34.5" customHeight="1">
      <c r="A10" s="150" t="s">
        <v>89</v>
      </c>
      <c r="B10" s="123" t="s">
        <v>24</v>
      </c>
      <c r="C10" s="123" t="s">
        <v>72</v>
      </c>
      <c r="D10" s="123" t="s">
        <v>74</v>
      </c>
      <c r="E10" s="123" t="s">
        <v>90</v>
      </c>
      <c r="F10" s="123"/>
      <c r="G10" s="123"/>
      <c r="H10" s="123"/>
      <c r="I10" s="123"/>
      <c r="J10" s="94">
        <f t="shared" si="0"/>
        <v>1</v>
      </c>
      <c r="K10" s="94">
        <f t="shared" si="1"/>
        <v>1</v>
      </c>
      <c r="L10" s="94">
        <f t="shared" si="1"/>
        <v>1</v>
      </c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  <c r="AO10" s="96"/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</row>
    <row r="11" spans="1:53" s="97" customFormat="1" ht="19.899999999999999" customHeight="1">
      <c r="A11" s="130" t="s">
        <v>153</v>
      </c>
      <c r="B11" s="123" t="s">
        <v>24</v>
      </c>
      <c r="C11" s="123" t="s">
        <v>72</v>
      </c>
      <c r="D11" s="123" t="s">
        <v>74</v>
      </c>
      <c r="E11" s="123" t="s">
        <v>90</v>
      </c>
      <c r="F11" s="123" t="s">
        <v>155</v>
      </c>
      <c r="G11" s="123"/>
      <c r="H11" s="123"/>
      <c r="I11" s="123"/>
      <c r="J11" s="94">
        <f t="shared" si="0"/>
        <v>1</v>
      </c>
      <c r="K11" s="94">
        <f t="shared" si="1"/>
        <v>1</v>
      </c>
      <c r="L11" s="94">
        <f t="shared" si="1"/>
        <v>1</v>
      </c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</row>
    <row r="12" spans="1:53" s="97" customFormat="1" ht="37.5" customHeight="1">
      <c r="A12" s="130" t="s">
        <v>154</v>
      </c>
      <c r="B12" s="123" t="s">
        <v>24</v>
      </c>
      <c r="C12" s="123" t="s">
        <v>72</v>
      </c>
      <c r="D12" s="123" t="s">
        <v>74</v>
      </c>
      <c r="E12" s="123" t="s">
        <v>90</v>
      </c>
      <c r="F12" s="123" t="s">
        <v>156</v>
      </c>
      <c r="G12" s="123"/>
      <c r="H12" s="123"/>
      <c r="I12" s="123"/>
      <c r="J12" s="94">
        <f t="shared" si="0"/>
        <v>1</v>
      </c>
      <c r="K12" s="94">
        <f t="shared" si="1"/>
        <v>1</v>
      </c>
      <c r="L12" s="94">
        <f t="shared" si="1"/>
        <v>1</v>
      </c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</row>
    <row r="13" spans="1:53" s="97" customFormat="1" ht="19.899999999999999" customHeight="1">
      <c r="A13" s="151" t="s">
        <v>23</v>
      </c>
      <c r="B13" s="123" t="s">
        <v>24</v>
      </c>
      <c r="C13" s="123" t="s">
        <v>72</v>
      </c>
      <c r="D13" s="123" t="s">
        <v>74</v>
      </c>
      <c r="E13" s="123" t="s">
        <v>90</v>
      </c>
      <c r="F13" s="123" t="s">
        <v>156</v>
      </c>
      <c r="G13" s="123" t="s">
        <v>24</v>
      </c>
      <c r="H13" s="123"/>
      <c r="I13" s="123"/>
      <c r="J13" s="94">
        <f t="shared" si="0"/>
        <v>1</v>
      </c>
      <c r="K13" s="94">
        <f t="shared" si="1"/>
        <v>1</v>
      </c>
      <c r="L13" s="94">
        <f t="shared" si="1"/>
        <v>1</v>
      </c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</row>
    <row r="14" spans="1:53" s="97" customFormat="1" ht="19.899999999999999" customHeight="1">
      <c r="A14" s="151" t="s">
        <v>88</v>
      </c>
      <c r="B14" s="123" t="s">
        <v>24</v>
      </c>
      <c r="C14" s="123" t="s">
        <v>72</v>
      </c>
      <c r="D14" s="123" t="s">
        <v>74</v>
      </c>
      <c r="E14" s="123" t="s">
        <v>90</v>
      </c>
      <c r="F14" s="123" t="s">
        <v>156</v>
      </c>
      <c r="G14" s="123" t="s">
        <v>24</v>
      </c>
      <c r="H14" s="123" t="s">
        <v>68</v>
      </c>
      <c r="I14" s="123"/>
      <c r="J14" s="94">
        <f t="shared" si="0"/>
        <v>1</v>
      </c>
      <c r="K14" s="94">
        <f t="shared" si="1"/>
        <v>1</v>
      </c>
      <c r="L14" s="94">
        <f t="shared" si="1"/>
        <v>1</v>
      </c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96"/>
      <c r="AS14" s="96"/>
      <c r="AT14" s="96"/>
      <c r="AU14" s="96"/>
      <c r="AV14" s="96"/>
      <c r="AW14" s="96"/>
      <c r="AX14" s="96"/>
      <c r="AY14" s="96"/>
      <c r="AZ14" s="96"/>
      <c r="BA14" s="96"/>
    </row>
    <row r="15" spans="1:53" s="97" customFormat="1" ht="51.75" customHeight="1">
      <c r="A15" s="102" t="s">
        <v>261</v>
      </c>
      <c r="B15" s="22" t="s">
        <v>24</v>
      </c>
      <c r="C15" s="14" t="s">
        <v>72</v>
      </c>
      <c r="D15" s="5" t="s">
        <v>74</v>
      </c>
      <c r="E15" s="103" t="s">
        <v>90</v>
      </c>
      <c r="F15" s="14" t="s">
        <v>156</v>
      </c>
      <c r="G15" s="104" t="s">
        <v>24</v>
      </c>
      <c r="H15" s="6" t="s">
        <v>68</v>
      </c>
      <c r="I15" s="5" t="s">
        <v>284</v>
      </c>
      <c r="J15" s="105">
        <f>'Прил 5'!J51</f>
        <v>1</v>
      </c>
      <c r="K15" s="105">
        <f>'Прил 5'!K51</f>
        <v>1</v>
      </c>
      <c r="L15" s="105">
        <f>'Прил 5'!L51</f>
        <v>1</v>
      </c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6"/>
      <c r="AP15" s="96"/>
      <c r="AQ15" s="96"/>
      <c r="AR15" s="96"/>
      <c r="AS15" s="96"/>
      <c r="AT15" s="96"/>
      <c r="AU15" s="96"/>
      <c r="AV15" s="96"/>
      <c r="AW15" s="96"/>
      <c r="AX15" s="96"/>
      <c r="AY15" s="96"/>
      <c r="AZ15" s="96"/>
      <c r="BA15" s="96"/>
    </row>
    <row r="16" spans="1:53" s="97" customFormat="1" ht="66.75" customHeight="1">
      <c r="A16" s="8" t="s">
        <v>287</v>
      </c>
      <c r="B16" s="3" t="s">
        <v>91</v>
      </c>
      <c r="C16" s="3"/>
      <c r="D16" s="3"/>
      <c r="E16" s="3"/>
      <c r="F16" s="123"/>
      <c r="G16" s="3"/>
      <c r="H16" s="3"/>
      <c r="I16" s="3"/>
      <c r="J16" s="38">
        <f t="shared" ref="J16:J21" si="2">J17</f>
        <v>0.5</v>
      </c>
      <c r="K16" s="38">
        <f t="shared" ref="K16:L21" si="3">K17</f>
        <v>0.5</v>
      </c>
      <c r="L16" s="38">
        <f t="shared" si="3"/>
        <v>0.5</v>
      </c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96"/>
      <c r="BA16" s="96"/>
    </row>
    <row r="17" spans="1:53" s="97" customFormat="1" ht="21" customHeight="1">
      <c r="A17" s="34" t="s">
        <v>92</v>
      </c>
      <c r="B17" s="3" t="s">
        <v>91</v>
      </c>
      <c r="C17" s="3" t="s">
        <v>72</v>
      </c>
      <c r="D17" s="3" t="s">
        <v>74</v>
      </c>
      <c r="E17" s="3" t="s">
        <v>93</v>
      </c>
      <c r="F17" s="123"/>
      <c r="G17" s="3"/>
      <c r="H17" s="3"/>
      <c r="I17" s="3"/>
      <c r="J17" s="38">
        <f t="shared" si="2"/>
        <v>0.5</v>
      </c>
      <c r="K17" s="38">
        <f t="shared" si="3"/>
        <v>0.5</v>
      </c>
      <c r="L17" s="38">
        <f t="shared" si="3"/>
        <v>0.5</v>
      </c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  <c r="AT17" s="96"/>
      <c r="AU17" s="96"/>
      <c r="AV17" s="96"/>
      <c r="AW17" s="96"/>
      <c r="AX17" s="96"/>
      <c r="AY17" s="96"/>
      <c r="AZ17" s="96"/>
      <c r="BA17" s="96"/>
    </row>
    <row r="18" spans="1:53" s="97" customFormat="1" ht="34.5" customHeight="1">
      <c r="A18" s="8" t="s">
        <v>153</v>
      </c>
      <c r="B18" s="3" t="s">
        <v>91</v>
      </c>
      <c r="C18" s="3" t="s">
        <v>72</v>
      </c>
      <c r="D18" s="3" t="s">
        <v>74</v>
      </c>
      <c r="E18" s="3" t="s">
        <v>93</v>
      </c>
      <c r="F18" s="123" t="s">
        <v>155</v>
      </c>
      <c r="G18" s="3"/>
      <c r="H18" s="3"/>
      <c r="I18" s="3"/>
      <c r="J18" s="38">
        <f t="shared" si="2"/>
        <v>0.5</v>
      </c>
      <c r="K18" s="38">
        <f t="shared" si="3"/>
        <v>0.5</v>
      </c>
      <c r="L18" s="38">
        <f t="shared" si="3"/>
        <v>0.5</v>
      </c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96"/>
      <c r="AU18" s="96"/>
      <c r="AV18" s="96"/>
      <c r="AW18" s="96"/>
      <c r="AX18" s="96"/>
      <c r="AY18" s="96"/>
      <c r="AZ18" s="96"/>
      <c r="BA18" s="96"/>
    </row>
    <row r="19" spans="1:53" s="97" customFormat="1" ht="19.899999999999999" customHeight="1">
      <c r="A19" s="8" t="s">
        <v>154</v>
      </c>
      <c r="B19" s="3" t="s">
        <v>91</v>
      </c>
      <c r="C19" s="3" t="s">
        <v>72</v>
      </c>
      <c r="D19" s="3" t="s">
        <v>74</v>
      </c>
      <c r="E19" s="3" t="s">
        <v>93</v>
      </c>
      <c r="F19" s="123" t="s">
        <v>156</v>
      </c>
      <c r="G19" s="3"/>
      <c r="H19" s="3"/>
      <c r="I19" s="3"/>
      <c r="J19" s="38">
        <f t="shared" si="2"/>
        <v>0.5</v>
      </c>
      <c r="K19" s="38">
        <f t="shared" si="3"/>
        <v>0.5</v>
      </c>
      <c r="L19" s="38">
        <f t="shared" si="3"/>
        <v>0.5</v>
      </c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</row>
    <row r="20" spans="1:53" s="97" customFormat="1" ht="19.899999999999999" customHeight="1">
      <c r="A20" s="99" t="s">
        <v>23</v>
      </c>
      <c r="B20" s="3" t="s">
        <v>91</v>
      </c>
      <c r="C20" s="3" t="s">
        <v>72</v>
      </c>
      <c r="D20" s="3" t="s">
        <v>74</v>
      </c>
      <c r="E20" s="3" t="s">
        <v>93</v>
      </c>
      <c r="F20" s="123" t="s">
        <v>156</v>
      </c>
      <c r="G20" s="3" t="s">
        <v>24</v>
      </c>
      <c r="H20" s="3"/>
      <c r="I20" s="3"/>
      <c r="J20" s="38">
        <f t="shared" si="2"/>
        <v>0.5</v>
      </c>
      <c r="K20" s="38">
        <f t="shared" si="3"/>
        <v>0.5</v>
      </c>
      <c r="L20" s="38">
        <f t="shared" si="3"/>
        <v>0.5</v>
      </c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</row>
    <row r="21" spans="1:53" s="97" customFormat="1" ht="19.899999999999999" customHeight="1">
      <c r="A21" s="128" t="s">
        <v>88</v>
      </c>
      <c r="B21" s="3" t="s">
        <v>91</v>
      </c>
      <c r="C21" s="3" t="s">
        <v>72</v>
      </c>
      <c r="D21" s="3" t="s">
        <v>74</v>
      </c>
      <c r="E21" s="3" t="s">
        <v>93</v>
      </c>
      <c r="F21" s="123" t="s">
        <v>156</v>
      </c>
      <c r="G21" s="3" t="s">
        <v>24</v>
      </c>
      <c r="H21" s="3" t="s">
        <v>68</v>
      </c>
      <c r="I21" s="3"/>
      <c r="J21" s="38">
        <f t="shared" si="2"/>
        <v>0.5</v>
      </c>
      <c r="K21" s="38">
        <f t="shared" si="3"/>
        <v>0.5</v>
      </c>
      <c r="L21" s="38">
        <f t="shared" si="3"/>
        <v>0.5</v>
      </c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</row>
    <row r="22" spans="1:53" s="97" customFormat="1" ht="45.75" customHeight="1">
      <c r="A22" s="102" t="s">
        <v>261</v>
      </c>
      <c r="B22" s="22" t="s">
        <v>91</v>
      </c>
      <c r="C22" s="14" t="s">
        <v>72</v>
      </c>
      <c r="D22" s="5" t="s">
        <v>74</v>
      </c>
      <c r="E22" s="103" t="s">
        <v>93</v>
      </c>
      <c r="F22" s="14" t="s">
        <v>156</v>
      </c>
      <c r="G22" s="104" t="s">
        <v>24</v>
      </c>
      <c r="H22" s="6" t="s">
        <v>68</v>
      </c>
      <c r="I22" s="5" t="s">
        <v>284</v>
      </c>
      <c r="J22" s="105">
        <f>'Прил 5'!J55</f>
        <v>0.5</v>
      </c>
      <c r="K22" s="105">
        <f>'Прил 5'!K55</f>
        <v>0.5</v>
      </c>
      <c r="L22" s="105">
        <f>'Прил 5'!L55</f>
        <v>0.5</v>
      </c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  <c r="AZ22" s="96"/>
      <c r="BA22" s="96"/>
    </row>
    <row r="23" spans="1:53" s="97" customFormat="1" ht="72" customHeight="1">
      <c r="A23" s="129" t="s">
        <v>289</v>
      </c>
      <c r="B23" s="123" t="s">
        <v>68</v>
      </c>
      <c r="C23" s="123"/>
      <c r="D23" s="123"/>
      <c r="E23" s="123"/>
      <c r="F23" s="123"/>
      <c r="G23" s="3"/>
      <c r="H23" s="3"/>
      <c r="I23" s="3"/>
      <c r="J23" s="38">
        <f t="shared" ref="J23:J28" si="4">J24</f>
        <v>706.8</v>
      </c>
      <c r="K23" s="38">
        <f t="shared" ref="K23:L28" si="5">K24</f>
        <v>757.8</v>
      </c>
      <c r="L23" s="38">
        <f t="shared" si="5"/>
        <v>814.1</v>
      </c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</row>
    <row r="24" spans="1:53" s="97" customFormat="1" ht="81.75" customHeight="1">
      <c r="A24" s="117" t="s">
        <v>256</v>
      </c>
      <c r="B24" s="123" t="s">
        <v>68</v>
      </c>
      <c r="C24" s="123" t="s">
        <v>72</v>
      </c>
      <c r="D24" s="123" t="s">
        <v>74</v>
      </c>
      <c r="E24" s="125" t="s">
        <v>100</v>
      </c>
      <c r="F24" s="123"/>
      <c r="G24" s="19"/>
      <c r="H24" s="3"/>
      <c r="I24" s="3"/>
      <c r="J24" s="38">
        <f t="shared" si="4"/>
        <v>706.8</v>
      </c>
      <c r="K24" s="38">
        <f t="shared" si="5"/>
        <v>757.8</v>
      </c>
      <c r="L24" s="38">
        <f t="shared" si="5"/>
        <v>814.1</v>
      </c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/>
      <c r="AT24" s="96"/>
      <c r="AU24" s="96"/>
      <c r="AV24" s="96"/>
      <c r="AW24" s="96"/>
      <c r="AX24" s="96"/>
      <c r="AY24" s="96"/>
      <c r="AZ24" s="96"/>
      <c r="BA24" s="96"/>
    </row>
    <row r="25" spans="1:53" s="97" customFormat="1" ht="19.899999999999999" customHeight="1">
      <c r="A25" s="130" t="s">
        <v>154</v>
      </c>
      <c r="B25" s="123" t="s">
        <v>68</v>
      </c>
      <c r="C25" s="123" t="s">
        <v>72</v>
      </c>
      <c r="D25" s="123" t="s">
        <v>74</v>
      </c>
      <c r="E25" s="125" t="s">
        <v>100</v>
      </c>
      <c r="F25" s="123" t="s">
        <v>155</v>
      </c>
      <c r="G25" s="19"/>
      <c r="H25" s="3"/>
      <c r="I25" s="3"/>
      <c r="J25" s="38">
        <f t="shared" si="4"/>
        <v>706.8</v>
      </c>
      <c r="K25" s="38">
        <f t="shared" si="5"/>
        <v>757.8</v>
      </c>
      <c r="L25" s="38">
        <f t="shared" si="5"/>
        <v>814.1</v>
      </c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</row>
    <row r="26" spans="1:53" s="97" customFormat="1" ht="19.899999999999999" customHeight="1">
      <c r="A26" s="130" t="s">
        <v>80</v>
      </c>
      <c r="B26" s="123" t="s">
        <v>68</v>
      </c>
      <c r="C26" s="123" t="s">
        <v>72</v>
      </c>
      <c r="D26" s="123" t="s">
        <v>74</v>
      </c>
      <c r="E26" s="125" t="s">
        <v>100</v>
      </c>
      <c r="F26" s="123" t="s">
        <v>156</v>
      </c>
      <c r="G26" s="19"/>
      <c r="H26" s="3"/>
      <c r="I26" s="3"/>
      <c r="J26" s="38">
        <f t="shared" si="4"/>
        <v>706.8</v>
      </c>
      <c r="K26" s="38">
        <f t="shared" si="5"/>
        <v>757.8</v>
      </c>
      <c r="L26" s="38">
        <f t="shared" si="5"/>
        <v>814.1</v>
      </c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</row>
    <row r="27" spans="1:53" s="97" customFormat="1" ht="19.899999999999999" customHeight="1">
      <c r="A27" s="130" t="s">
        <v>98</v>
      </c>
      <c r="B27" s="123" t="s">
        <v>68</v>
      </c>
      <c r="C27" s="123" t="s">
        <v>72</v>
      </c>
      <c r="D27" s="123" t="s">
        <v>74</v>
      </c>
      <c r="E27" s="125" t="s">
        <v>100</v>
      </c>
      <c r="F27" s="123" t="s">
        <v>156</v>
      </c>
      <c r="G27" s="19" t="s">
        <v>25</v>
      </c>
      <c r="H27" s="3"/>
      <c r="I27" s="3"/>
      <c r="J27" s="38">
        <f t="shared" si="4"/>
        <v>706.8</v>
      </c>
      <c r="K27" s="38">
        <f t="shared" si="5"/>
        <v>757.8</v>
      </c>
      <c r="L27" s="38">
        <f t="shared" si="5"/>
        <v>814.1</v>
      </c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</row>
    <row r="28" spans="1:53" s="97" customFormat="1" ht="19.899999999999999" customHeight="1">
      <c r="A28" s="130" t="s">
        <v>99</v>
      </c>
      <c r="B28" s="123" t="s">
        <v>68</v>
      </c>
      <c r="C28" s="123" t="s">
        <v>72</v>
      </c>
      <c r="D28" s="123" t="s">
        <v>74</v>
      </c>
      <c r="E28" s="125" t="s">
        <v>100</v>
      </c>
      <c r="F28" s="123" t="s">
        <v>156</v>
      </c>
      <c r="G28" s="19" t="s">
        <v>25</v>
      </c>
      <c r="H28" s="3" t="s">
        <v>66</v>
      </c>
      <c r="I28" s="3"/>
      <c r="J28" s="38">
        <f t="shared" si="4"/>
        <v>706.8</v>
      </c>
      <c r="K28" s="38">
        <f t="shared" si="5"/>
        <v>757.8</v>
      </c>
      <c r="L28" s="38">
        <f t="shared" si="5"/>
        <v>814.1</v>
      </c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</row>
    <row r="29" spans="1:53" s="97" customFormat="1" ht="51.75" customHeight="1">
      <c r="A29" s="102" t="s">
        <v>261</v>
      </c>
      <c r="B29" s="5" t="s">
        <v>68</v>
      </c>
      <c r="C29" s="14" t="s">
        <v>72</v>
      </c>
      <c r="D29" s="5" t="s">
        <v>74</v>
      </c>
      <c r="E29" s="109" t="s">
        <v>100</v>
      </c>
      <c r="F29" s="14" t="s">
        <v>156</v>
      </c>
      <c r="G29" s="104" t="s">
        <v>25</v>
      </c>
      <c r="H29" s="6" t="s">
        <v>66</v>
      </c>
      <c r="I29" s="5" t="s">
        <v>284</v>
      </c>
      <c r="J29" s="105">
        <f>'Прил 5'!J84</f>
        <v>706.8</v>
      </c>
      <c r="K29" s="105">
        <f>'Прил 5'!K84</f>
        <v>757.8</v>
      </c>
      <c r="L29" s="105">
        <f>'Прил 5'!L84</f>
        <v>814.1</v>
      </c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</row>
    <row r="30" spans="1:53" s="97" customFormat="1" ht="67.5" customHeight="1">
      <c r="A30" s="8" t="s">
        <v>288</v>
      </c>
      <c r="B30" s="3" t="s">
        <v>120</v>
      </c>
      <c r="C30" s="3"/>
      <c r="D30" s="3"/>
      <c r="E30" s="3"/>
      <c r="F30" s="123"/>
      <c r="G30" s="3"/>
      <c r="H30" s="3"/>
      <c r="I30" s="3"/>
      <c r="J30" s="38">
        <f t="shared" ref="J30:J35" si="6">J31</f>
        <v>1</v>
      </c>
      <c r="K30" s="38">
        <f t="shared" ref="K30:L35" si="7">K31</f>
        <v>0</v>
      </c>
      <c r="L30" s="38">
        <f t="shared" si="7"/>
        <v>0</v>
      </c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</row>
    <row r="31" spans="1:53" s="97" customFormat="1" ht="36" customHeight="1">
      <c r="A31" s="34" t="s">
        <v>144</v>
      </c>
      <c r="B31" s="3" t="s">
        <v>120</v>
      </c>
      <c r="C31" s="3" t="s">
        <v>72</v>
      </c>
      <c r="D31" s="3" t="s">
        <v>74</v>
      </c>
      <c r="E31" s="3" t="s">
        <v>145</v>
      </c>
      <c r="F31" s="123"/>
      <c r="G31" s="3"/>
      <c r="H31" s="3"/>
      <c r="I31" s="3"/>
      <c r="J31" s="38">
        <f t="shared" si="6"/>
        <v>1</v>
      </c>
      <c r="K31" s="38">
        <f t="shared" si="7"/>
        <v>0</v>
      </c>
      <c r="L31" s="38">
        <f t="shared" si="7"/>
        <v>0</v>
      </c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96"/>
      <c r="AR31" s="96"/>
      <c r="AS31" s="96"/>
      <c r="AT31" s="96"/>
      <c r="AU31" s="96"/>
      <c r="AV31" s="96"/>
      <c r="AW31" s="96"/>
      <c r="AX31" s="96"/>
      <c r="AY31" s="96"/>
      <c r="AZ31" s="96"/>
      <c r="BA31" s="96"/>
    </row>
    <row r="32" spans="1:53" s="97" customFormat="1" ht="34.5" customHeight="1">
      <c r="A32" s="8" t="s">
        <v>153</v>
      </c>
      <c r="B32" s="3" t="s">
        <v>120</v>
      </c>
      <c r="C32" s="3" t="s">
        <v>72</v>
      </c>
      <c r="D32" s="3" t="s">
        <v>74</v>
      </c>
      <c r="E32" s="3" t="s">
        <v>145</v>
      </c>
      <c r="F32" s="123" t="s">
        <v>155</v>
      </c>
      <c r="G32" s="3"/>
      <c r="H32" s="3"/>
      <c r="I32" s="3"/>
      <c r="J32" s="38">
        <f t="shared" si="6"/>
        <v>1</v>
      </c>
      <c r="K32" s="38">
        <f t="shared" si="7"/>
        <v>0</v>
      </c>
      <c r="L32" s="38">
        <f t="shared" si="7"/>
        <v>0</v>
      </c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  <c r="AT32" s="96"/>
      <c r="AU32" s="96"/>
      <c r="AV32" s="96"/>
      <c r="AW32" s="96"/>
      <c r="AX32" s="96"/>
      <c r="AY32" s="96"/>
      <c r="AZ32" s="96"/>
      <c r="BA32" s="96"/>
    </row>
    <row r="33" spans="1:53" s="97" customFormat="1" ht="19.899999999999999" customHeight="1">
      <c r="A33" s="8" t="s">
        <v>154</v>
      </c>
      <c r="B33" s="3" t="s">
        <v>120</v>
      </c>
      <c r="C33" s="3" t="s">
        <v>72</v>
      </c>
      <c r="D33" s="3" t="s">
        <v>74</v>
      </c>
      <c r="E33" s="3" t="s">
        <v>145</v>
      </c>
      <c r="F33" s="123" t="s">
        <v>156</v>
      </c>
      <c r="G33" s="3"/>
      <c r="H33" s="3"/>
      <c r="I33" s="3"/>
      <c r="J33" s="38">
        <f t="shared" si="6"/>
        <v>1</v>
      </c>
      <c r="K33" s="38">
        <f t="shared" si="7"/>
        <v>0</v>
      </c>
      <c r="L33" s="38">
        <f t="shared" si="7"/>
        <v>0</v>
      </c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</row>
    <row r="34" spans="1:53" s="97" customFormat="1" ht="19.899999999999999" customHeight="1">
      <c r="A34" s="99" t="s">
        <v>23</v>
      </c>
      <c r="B34" s="3" t="s">
        <v>120</v>
      </c>
      <c r="C34" s="3" t="s">
        <v>72</v>
      </c>
      <c r="D34" s="3" t="s">
        <v>74</v>
      </c>
      <c r="E34" s="3" t="s">
        <v>145</v>
      </c>
      <c r="F34" s="123" t="s">
        <v>156</v>
      </c>
      <c r="G34" s="3" t="s">
        <v>24</v>
      </c>
      <c r="H34" s="3"/>
      <c r="I34" s="3"/>
      <c r="J34" s="38">
        <f t="shared" si="6"/>
        <v>1</v>
      </c>
      <c r="K34" s="38">
        <f t="shared" si="7"/>
        <v>0</v>
      </c>
      <c r="L34" s="38">
        <f t="shared" si="7"/>
        <v>0</v>
      </c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96"/>
      <c r="AU34" s="96"/>
      <c r="AV34" s="96"/>
      <c r="AW34" s="96"/>
      <c r="AX34" s="96"/>
      <c r="AY34" s="96"/>
      <c r="AZ34" s="96"/>
      <c r="BA34" s="96"/>
    </row>
    <row r="35" spans="1:53" s="97" customFormat="1" ht="19.899999999999999" customHeight="1">
      <c r="A35" s="128" t="s">
        <v>88</v>
      </c>
      <c r="B35" s="3" t="s">
        <v>120</v>
      </c>
      <c r="C35" s="3" t="s">
        <v>72</v>
      </c>
      <c r="D35" s="3" t="s">
        <v>74</v>
      </c>
      <c r="E35" s="3" t="s">
        <v>145</v>
      </c>
      <c r="F35" s="123" t="s">
        <v>156</v>
      </c>
      <c r="G35" s="3" t="s">
        <v>24</v>
      </c>
      <c r="H35" s="3" t="s">
        <v>68</v>
      </c>
      <c r="I35" s="3"/>
      <c r="J35" s="38">
        <f t="shared" si="6"/>
        <v>1</v>
      </c>
      <c r="K35" s="38">
        <f t="shared" si="7"/>
        <v>0</v>
      </c>
      <c r="L35" s="38">
        <f t="shared" si="7"/>
        <v>0</v>
      </c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6"/>
      <c r="BA35" s="96"/>
    </row>
    <row r="36" spans="1:53" s="97" customFormat="1" ht="19.899999999999999" customHeight="1">
      <c r="A36" s="102" t="s">
        <v>261</v>
      </c>
      <c r="B36" s="5" t="s">
        <v>120</v>
      </c>
      <c r="C36" s="14" t="s">
        <v>72</v>
      </c>
      <c r="D36" s="5" t="s">
        <v>74</v>
      </c>
      <c r="E36" s="5" t="s">
        <v>145</v>
      </c>
      <c r="F36" s="14" t="s">
        <v>156</v>
      </c>
      <c r="G36" s="104" t="s">
        <v>24</v>
      </c>
      <c r="H36" s="6" t="s">
        <v>68</v>
      </c>
      <c r="I36" s="5" t="s">
        <v>284</v>
      </c>
      <c r="J36" s="105">
        <f>'Прил 5'!J59</f>
        <v>1</v>
      </c>
      <c r="K36" s="105">
        <f>'Прил 5'!K59</f>
        <v>0</v>
      </c>
      <c r="L36" s="105">
        <f>'Прил 5'!L59</f>
        <v>0</v>
      </c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</row>
    <row r="37" spans="1:53" ht="23.25" customHeight="1">
      <c r="A37" s="152" t="s">
        <v>239</v>
      </c>
      <c r="B37" s="126" t="s">
        <v>71</v>
      </c>
      <c r="C37" s="9"/>
      <c r="D37" s="123"/>
      <c r="E37" s="125"/>
      <c r="F37" s="123"/>
      <c r="G37" s="98"/>
      <c r="H37" s="18"/>
      <c r="I37" s="11"/>
      <c r="J37" s="40">
        <f>J38+J51</f>
        <v>952</v>
      </c>
      <c r="K37" s="40">
        <f>K38+K51</f>
        <v>387</v>
      </c>
      <c r="L37" s="40">
        <f>L38+L51</f>
        <v>339.3</v>
      </c>
      <c r="M37" s="118"/>
      <c r="N37" s="118"/>
      <c r="O37" s="118"/>
    </row>
    <row r="38" spans="1:53" ht="15.75">
      <c r="A38" s="151" t="s">
        <v>226</v>
      </c>
      <c r="B38" s="126">
        <v>65</v>
      </c>
      <c r="C38" s="9">
        <v>1</v>
      </c>
      <c r="D38" s="9"/>
      <c r="E38" s="124"/>
      <c r="F38" s="9"/>
      <c r="G38" s="98"/>
      <c r="H38" s="18"/>
      <c r="I38" s="11"/>
      <c r="J38" s="40">
        <f>J39+J45</f>
        <v>323.2</v>
      </c>
      <c r="K38" s="40">
        <f t="shared" ref="K38:L38" si="8">K39+K45</f>
        <v>131.19999999999999</v>
      </c>
      <c r="L38" s="40">
        <f t="shared" si="8"/>
        <v>124.3</v>
      </c>
    </row>
    <row r="39" spans="1:53" ht="31.5">
      <c r="A39" s="151" t="s">
        <v>73</v>
      </c>
      <c r="B39" s="127" t="s">
        <v>71</v>
      </c>
      <c r="C39" s="123" t="s">
        <v>36</v>
      </c>
      <c r="D39" s="123" t="s">
        <v>74</v>
      </c>
      <c r="E39" s="125" t="s">
        <v>75</v>
      </c>
      <c r="F39" s="123"/>
      <c r="G39" s="19"/>
      <c r="H39" s="3"/>
      <c r="I39" s="3"/>
      <c r="J39" s="40">
        <f>J42</f>
        <v>113</v>
      </c>
      <c r="K39" s="40">
        <f>K42</f>
        <v>131.19999999999999</v>
      </c>
      <c r="L39" s="41">
        <f>L42</f>
        <v>124.3</v>
      </c>
    </row>
    <row r="40" spans="1:53" ht="78.75">
      <c r="A40" s="153" t="s">
        <v>157</v>
      </c>
      <c r="B40" s="126">
        <v>65</v>
      </c>
      <c r="C40" s="9">
        <v>1</v>
      </c>
      <c r="D40" s="123" t="s">
        <v>74</v>
      </c>
      <c r="E40" s="124">
        <v>41150</v>
      </c>
      <c r="F40" s="123" t="s">
        <v>159</v>
      </c>
      <c r="G40" s="3"/>
      <c r="H40" s="3"/>
      <c r="I40" s="3"/>
      <c r="J40" s="40">
        <f>J41</f>
        <v>113</v>
      </c>
      <c r="K40" s="40">
        <f t="shared" ref="K40:L40" si="9">K41</f>
        <v>131.19999999999999</v>
      </c>
      <c r="L40" s="40">
        <f t="shared" si="9"/>
        <v>124.3</v>
      </c>
    </row>
    <row r="41" spans="1:53" ht="31.5">
      <c r="A41" s="153" t="s">
        <v>158</v>
      </c>
      <c r="B41" s="126">
        <v>65</v>
      </c>
      <c r="C41" s="9">
        <v>1</v>
      </c>
      <c r="D41" s="123" t="s">
        <v>74</v>
      </c>
      <c r="E41" s="124">
        <v>41150</v>
      </c>
      <c r="F41" s="123" t="s">
        <v>160</v>
      </c>
      <c r="G41" s="3"/>
      <c r="H41" s="3"/>
      <c r="I41" s="3"/>
      <c r="J41" s="40">
        <f>J42</f>
        <v>113</v>
      </c>
      <c r="K41" s="40">
        <f t="shared" ref="K41:L41" si="10">K42</f>
        <v>131.19999999999999</v>
      </c>
      <c r="L41" s="40">
        <f t="shared" si="10"/>
        <v>124.3</v>
      </c>
    </row>
    <row r="42" spans="1:53" ht="15.75">
      <c r="A42" s="151" t="s">
        <v>23</v>
      </c>
      <c r="B42" s="126">
        <v>65</v>
      </c>
      <c r="C42" s="9">
        <v>1</v>
      </c>
      <c r="D42" s="123" t="s">
        <v>74</v>
      </c>
      <c r="E42" s="124">
        <v>41150</v>
      </c>
      <c r="F42" s="9" t="s">
        <v>160</v>
      </c>
      <c r="G42" s="100" t="s">
        <v>24</v>
      </c>
      <c r="H42" s="20"/>
      <c r="I42" s="3"/>
      <c r="J42" s="40">
        <f>J43</f>
        <v>113</v>
      </c>
      <c r="K42" s="40">
        <f t="shared" ref="K42:L43" si="11">K43</f>
        <v>131.19999999999999</v>
      </c>
      <c r="L42" s="41">
        <f t="shared" si="11"/>
        <v>124.3</v>
      </c>
    </row>
    <row r="43" spans="1:53" ht="47.25">
      <c r="A43" s="151" t="s">
        <v>70</v>
      </c>
      <c r="B43" s="126">
        <v>65</v>
      </c>
      <c r="C43" s="9">
        <v>1</v>
      </c>
      <c r="D43" s="123" t="s">
        <v>74</v>
      </c>
      <c r="E43" s="124">
        <v>41150</v>
      </c>
      <c r="F43" s="9" t="s">
        <v>160</v>
      </c>
      <c r="G43" s="101" t="s">
        <v>24</v>
      </c>
      <c r="H43" s="21" t="s">
        <v>63</v>
      </c>
      <c r="I43" s="3"/>
      <c r="J43" s="40">
        <f>J44</f>
        <v>113</v>
      </c>
      <c r="K43" s="40">
        <f t="shared" si="11"/>
        <v>131.19999999999999</v>
      </c>
      <c r="L43" s="41">
        <f t="shared" si="11"/>
        <v>124.3</v>
      </c>
    </row>
    <row r="44" spans="1:53" ht="47.25">
      <c r="A44" s="102" t="s">
        <v>261</v>
      </c>
      <c r="B44" s="22">
        <v>65</v>
      </c>
      <c r="C44" s="14">
        <v>1</v>
      </c>
      <c r="D44" s="5" t="s">
        <v>74</v>
      </c>
      <c r="E44" s="103" t="s">
        <v>75</v>
      </c>
      <c r="F44" s="14" t="s">
        <v>160</v>
      </c>
      <c r="G44" s="104" t="s">
        <v>24</v>
      </c>
      <c r="H44" s="6" t="s">
        <v>63</v>
      </c>
      <c r="I44" s="5" t="s">
        <v>284</v>
      </c>
      <c r="J44" s="105">
        <f>'Прил 5'!J16</f>
        <v>113</v>
      </c>
      <c r="K44" s="105">
        <f>'Прил 5'!K16</f>
        <v>131.19999999999999</v>
      </c>
      <c r="L44" s="105">
        <f>'Прил 5'!L16</f>
        <v>124.3</v>
      </c>
    </row>
    <row r="45" spans="1:53" ht="63">
      <c r="A45" s="130" t="s">
        <v>297</v>
      </c>
      <c r="B45" s="122" t="s">
        <v>71</v>
      </c>
      <c r="C45" s="9" t="s">
        <v>36</v>
      </c>
      <c r="D45" s="123" t="s">
        <v>74</v>
      </c>
      <c r="E45" s="124" t="s">
        <v>296</v>
      </c>
      <c r="F45" s="9"/>
      <c r="G45" s="9"/>
      <c r="H45" s="9"/>
      <c r="I45" s="123"/>
      <c r="J45" s="94">
        <f>J46</f>
        <v>210.2</v>
      </c>
      <c r="K45" s="94">
        <f t="shared" ref="K45:L49" si="12">K46</f>
        <v>0</v>
      </c>
      <c r="L45" s="94">
        <f t="shared" si="12"/>
        <v>0</v>
      </c>
    </row>
    <row r="46" spans="1:53" ht="78.75">
      <c r="A46" s="33" t="s">
        <v>157</v>
      </c>
      <c r="B46" s="122" t="s">
        <v>71</v>
      </c>
      <c r="C46" s="9" t="s">
        <v>36</v>
      </c>
      <c r="D46" s="123" t="s">
        <v>74</v>
      </c>
      <c r="E46" s="124" t="s">
        <v>296</v>
      </c>
      <c r="F46" s="9" t="s">
        <v>159</v>
      </c>
      <c r="G46" s="9"/>
      <c r="H46" s="9"/>
      <c r="I46" s="123"/>
      <c r="J46" s="94">
        <f>J47</f>
        <v>210.2</v>
      </c>
      <c r="K46" s="94">
        <f t="shared" si="12"/>
        <v>0</v>
      </c>
      <c r="L46" s="94">
        <f t="shared" si="12"/>
        <v>0</v>
      </c>
    </row>
    <row r="47" spans="1:53" ht="31.5">
      <c r="A47" s="33" t="s">
        <v>158</v>
      </c>
      <c r="B47" s="122" t="s">
        <v>71</v>
      </c>
      <c r="C47" s="9" t="s">
        <v>36</v>
      </c>
      <c r="D47" s="123" t="s">
        <v>74</v>
      </c>
      <c r="E47" s="124" t="s">
        <v>296</v>
      </c>
      <c r="F47" s="9" t="s">
        <v>160</v>
      </c>
      <c r="G47" s="9"/>
      <c r="H47" s="9"/>
      <c r="I47" s="123"/>
      <c r="J47" s="94">
        <f>J48</f>
        <v>210.2</v>
      </c>
      <c r="K47" s="94">
        <f t="shared" si="12"/>
        <v>0</v>
      </c>
      <c r="L47" s="94">
        <f t="shared" si="12"/>
        <v>0</v>
      </c>
    </row>
    <row r="48" spans="1:53" ht="15.75">
      <c r="A48" s="99" t="s">
        <v>23</v>
      </c>
      <c r="B48" s="122" t="s">
        <v>71</v>
      </c>
      <c r="C48" s="9" t="s">
        <v>36</v>
      </c>
      <c r="D48" s="123" t="s">
        <v>74</v>
      </c>
      <c r="E48" s="124" t="s">
        <v>296</v>
      </c>
      <c r="F48" s="9" t="s">
        <v>160</v>
      </c>
      <c r="G48" s="9" t="s">
        <v>24</v>
      </c>
      <c r="H48" s="9"/>
      <c r="I48" s="123"/>
      <c r="J48" s="94">
        <f>J49</f>
        <v>210.2</v>
      </c>
      <c r="K48" s="94">
        <f t="shared" si="12"/>
        <v>0</v>
      </c>
      <c r="L48" s="94">
        <f t="shared" si="12"/>
        <v>0</v>
      </c>
    </row>
    <row r="49" spans="1:12" ht="47.25">
      <c r="A49" s="99" t="s">
        <v>70</v>
      </c>
      <c r="B49" s="122" t="s">
        <v>71</v>
      </c>
      <c r="C49" s="9" t="s">
        <v>36</v>
      </c>
      <c r="D49" s="123" t="s">
        <v>74</v>
      </c>
      <c r="E49" s="124" t="s">
        <v>296</v>
      </c>
      <c r="F49" s="9" t="s">
        <v>160</v>
      </c>
      <c r="G49" s="9" t="s">
        <v>24</v>
      </c>
      <c r="H49" s="9" t="s">
        <v>63</v>
      </c>
      <c r="I49" s="123"/>
      <c r="J49" s="94">
        <f>J50</f>
        <v>210.2</v>
      </c>
      <c r="K49" s="94">
        <f t="shared" si="12"/>
        <v>0</v>
      </c>
      <c r="L49" s="94">
        <f t="shared" si="12"/>
        <v>0</v>
      </c>
    </row>
    <row r="50" spans="1:12" ht="47.25">
      <c r="A50" s="102" t="s">
        <v>261</v>
      </c>
      <c r="B50" s="22">
        <v>65</v>
      </c>
      <c r="C50" s="14">
        <v>1</v>
      </c>
      <c r="D50" s="5" t="s">
        <v>74</v>
      </c>
      <c r="E50" s="103" t="s">
        <v>296</v>
      </c>
      <c r="F50" s="14" t="s">
        <v>160</v>
      </c>
      <c r="G50" s="104" t="s">
        <v>24</v>
      </c>
      <c r="H50" s="6" t="s">
        <v>63</v>
      </c>
      <c r="I50" s="5" t="s">
        <v>284</v>
      </c>
      <c r="J50" s="105">
        <f>'Прил 5'!J19</f>
        <v>210.2</v>
      </c>
      <c r="K50" s="105">
        <f>'Прил 5'!K19</f>
        <v>0</v>
      </c>
      <c r="L50" s="105">
        <f>'Прил 5'!L19</f>
        <v>0</v>
      </c>
    </row>
    <row r="51" spans="1:12" ht="31.5">
      <c r="A51" s="151" t="s">
        <v>229</v>
      </c>
      <c r="B51" s="122" t="s">
        <v>71</v>
      </c>
      <c r="C51" s="9" t="s">
        <v>37</v>
      </c>
      <c r="D51" s="123"/>
      <c r="E51" s="124"/>
      <c r="F51" s="9"/>
      <c r="G51" s="126"/>
      <c r="H51" s="10"/>
      <c r="I51" s="3"/>
      <c r="J51" s="40">
        <f>J52+J58+J69</f>
        <v>628.79999999999995</v>
      </c>
      <c r="K51" s="40">
        <f>K52+K58+K69</f>
        <v>255.79999999999998</v>
      </c>
      <c r="L51" s="40">
        <f>L52+L58+L69</f>
        <v>215</v>
      </c>
    </row>
    <row r="52" spans="1:12" ht="30.75" customHeight="1">
      <c r="A52" s="151" t="s">
        <v>76</v>
      </c>
      <c r="B52" s="122" t="s">
        <v>71</v>
      </c>
      <c r="C52" s="9" t="s">
        <v>37</v>
      </c>
      <c r="D52" s="123" t="s">
        <v>74</v>
      </c>
      <c r="E52" s="124" t="s">
        <v>77</v>
      </c>
      <c r="F52" s="9"/>
      <c r="G52" s="126"/>
      <c r="H52" s="10"/>
      <c r="I52" s="19"/>
      <c r="J52" s="40">
        <f>J53</f>
        <v>67.5</v>
      </c>
      <c r="K52" s="40">
        <f>K55</f>
        <v>192.2</v>
      </c>
      <c r="L52" s="41">
        <f>L55</f>
        <v>152.30000000000001</v>
      </c>
    </row>
    <row r="53" spans="1:12" ht="84" customHeight="1">
      <c r="A53" s="153" t="s">
        <v>157</v>
      </c>
      <c r="B53" s="122" t="s">
        <v>71</v>
      </c>
      <c r="C53" s="9" t="s">
        <v>37</v>
      </c>
      <c r="D53" s="123" t="s">
        <v>74</v>
      </c>
      <c r="E53" s="124" t="s">
        <v>77</v>
      </c>
      <c r="F53" s="9" t="s">
        <v>159</v>
      </c>
      <c r="G53" s="126"/>
      <c r="H53" s="10"/>
      <c r="I53" s="19"/>
      <c r="J53" s="40">
        <f>J54</f>
        <v>67.5</v>
      </c>
      <c r="K53" s="40">
        <f t="shared" ref="K53:L53" si="13">K54</f>
        <v>192.2</v>
      </c>
      <c r="L53" s="40">
        <f t="shared" si="13"/>
        <v>152.30000000000001</v>
      </c>
    </row>
    <row r="54" spans="1:12" ht="30.75" customHeight="1">
      <c r="A54" s="153" t="s">
        <v>158</v>
      </c>
      <c r="B54" s="122" t="s">
        <v>71</v>
      </c>
      <c r="C54" s="9" t="s">
        <v>37</v>
      </c>
      <c r="D54" s="123" t="s">
        <v>74</v>
      </c>
      <c r="E54" s="124" t="s">
        <v>77</v>
      </c>
      <c r="F54" s="9" t="s">
        <v>160</v>
      </c>
      <c r="G54" s="126"/>
      <c r="H54" s="10"/>
      <c r="I54" s="19"/>
      <c r="J54" s="40">
        <f>J55</f>
        <v>67.5</v>
      </c>
      <c r="K54" s="40">
        <f t="shared" ref="K54:L54" si="14">K55</f>
        <v>192.2</v>
      </c>
      <c r="L54" s="40">
        <f t="shared" si="14"/>
        <v>152.30000000000001</v>
      </c>
    </row>
    <row r="55" spans="1:12" ht="15.75">
      <c r="A55" s="151" t="s">
        <v>23</v>
      </c>
      <c r="B55" s="122" t="s">
        <v>71</v>
      </c>
      <c r="C55" s="9" t="s">
        <v>37</v>
      </c>
      <c r="D55" s="123" t="s">
        <v>74</v>
      </c>
      <c r="E55" s="124" t="s">
        <v>77</v>
      </c>
      <c r="F55" s="9" t="s">
        <v>160</v>
      </c>
      <c r="G55" s="126" t="s">
        <v>24</v>
      </c>
      <c r="H55" s="10"/>
      <c r="I55" s="19"/>
      <c r="J55" s="40">
        <f>J56</f>
        <v>67.5</v>
      </c>
      <c r="K55" s="40">
        <f t="shared" ref="K55:L56" si="15">K56</f>
        <v>192.2</v>
      </c>
      <c r="L55" s="41">
        <f t="shared" si="15"/>
        <v>152.30000000000001</v>
      </c>
    </row>
    <row r="56" spans="1:12" ht="63" customHeight="1">
      <c r="A56" s="151" t="s">
        <v>112</v>
      </c>
      <c r="B56" s="122" t="s">
        <v>71</v>
      </c>
      <c r="C56" s="123" t="s">
        <v>37</v>
      </c>
      <c r="D56" s="123" t="s">
        <v>74</v>
      </c>
      <c r="E56" s="125">
        <v>41110</v>
      </c>
      <c r="F56" s="123" t="s">
        <v>160</v>
      </c>
      <c r="G56" s="127" t="s">
        <v>24</v>
      </c>
      <c r="H56" s="13" t="s">
        <v>25</v>
      </c>
      <c r="I56" s="19"/>
      <c r="J56" s="40">
        <f>J57</f>
        <v>67.5</v>
      </c>
      <c r="K56" s="40">
        <f t="shared" si="15"/>
        <v>192.2</v>
      </c>
      <c r="L56" s="41">
        <f t="shared" si="15"/>
        <v>152.30000000000001</v>
      </c>
    </row>
    <row r="57" spans="1:12" ht="47.25">
      <c r="A57" s="102" t="s">
        <v>261</v>
      </c>
      <c r="B57" s="24" t="s">
        <v>71</v>
      </c>
      <c r="C57" s="5" t="s">
        <v>37</v>
      </c>
      <c r="D57" s="5" t="s">
        <v>74</v>
      </c>
      <c r="E57" s="109" t="s">
        <v>77</v>
      </c>
      <c r="F57" s="5" t="s">
        <v>160</v>
      </c>
      <c r="G57" s="22" t="s">
        <v>24</v>
      </c>
      <c r="H57" s="14" t="s">
        <v>25</v>
      </c>
      <c r="I57" s="5" t="s">
        <v>284</v>
      </c>
      <c r="J57" s="105">
        <f>'Прил 5'!J25</f>
        <v>67.5</v>
      </c>
      <c r="K57" s="105">
        <f>'Прил 5'!K25</f>
        <v>192.2</v>
      </c>
      <c r="L57" s="105">
        <f>'Прил 5'!L25</f>
        <v>152.30000000000001</v>
      </c>
    </row>
    <row r="58" spans="1:12" ht="31.5">
      <c r="A58" s="99" t="s">
        <v>78</v>
      </c>
      <c r="B58" s="19" t="s">
        <v>71</v>
      </c>
      <c r="C58" s="3" t="s">
        <v>37</v>
      </c>
      <c r="D58" s="123" t="s">
        <v>74</v>
      </c>
      <c r="E58" s="125" t="s">
        <v>79</v>
      </c>
      <c r="F58" s="123"/>
      <c r="G58" s="126"/>
      <c r="H58" s="10"/>
      <c r="I58" s="19"/>
      <c r="J58" s="40">
        <f>J61+J64</f>
        <v>277.2</v>
      </c>
      <c r="K58" s="40">
        <f t="shared" ref="K58:L58" si="16">K61+K64</f>
        <v>63.6</v>
      </c>
      <c r="L58" s="40">
        <f t="shared" si="16"/>
        <v>62.7</v>
      </c>
    </row>
    <row r="59" spans="1:12" ht="31.5">
      <c r="A59" s="8" t="s">
        <v>153</v>
      </c>
      <c r="B59" s="23" t="s">
        <v>71</v>
      </c>
      <c r="C59" s="3" t="s">
        <v>37</v>
      </c>
      <c r="D59" s="123" t="s">
        <v>74</v>
      </c>
      <c r="E59" s="125" t="s">
        <v>79</v>
      </c>
      <c r="F59" s="123" t="s">
        <v>155</v>
      </c>
      <c r="G59" s="126"/>
      <c r="H59" s="10"/>
      <c r="I59" s="19"/>
      <c r="J59" s="40">
        <f>J60</f>
        <v>241.7</v>
      </c>
      <c r="K59" s="40">
        <f t="shared" ref="K59:L59" si="17">K60</f>
        <v>28.1</v>
      </c>
      <c r="L59" s="40">
        <f t="shared" si="17"/>
        <v>27.2</v>
      </c>
    </row>
    <row r="60" spans="1:12" ht="47.25">
      <c r="A60" s="8" t="s">
        <v>154</v>
      </c>
      <c r="B60" s="23" t="s">
        <v>71</v>
      </c>
      <c r="C60" s="3" t="s">
        <v>37</v>
      </c>
      <c r="D60" s="123" t="s">
        <v>74</v>
      </c>
      <c r="E60" s="125" t="s">
        <v>79</v>
      </c>
      <c r="F60" s="123" t="s">
        <v>156</v>
      </c>
      <c r="G60" s="126"/>
      <c r="H60" s="10"/>
      <c r="I60" s="19"/>
      <c r="J60" s="40">
        <f>J61</f>
        <v>241.7</v>
      </c>
      <c r="K60" s="40">
        <f t="shared" ref="K60:L60" si="18">K61</f>
        <v>28.1</v>
      </c>
      <c r="L60" s="40">
        <f t="shared" si="18"/>
        <v>27.2</v>
      </c>
    </row>
    <row r="61" spans="1:12" ht="15.75">
      <c r="A61" s="99" t="s">
        <v>23</v>
      </c>
      <c r="B61" s="23" t="s">
        <v>71</v>
      </c>
      <c r="C61" s="3" t="s">
        <v>37</v>
      </c>
      <c r="D61" s="123" t="s">
        <v>74</v>
      </c>
      <c r="E61" s="125" t="s">
        <v>79</v>
      </c>
      <c r="F61" s="123" t="s">
        <v>156</v>
      </c>
      <c r="G61" s="126" t="s">
        <v>24</v>
      </c>
      <c r="H61" s="10"/>
      <c r="I61" s="19"/>
      <c r="J61" s="40">
        <f>J62</f>
        <v>241.7</v>
      </c>
      <c r="K61" s="40">
        <f t="shared" ref="K61:L62" si="19">K62</f>
        <v>28.1</v>
      </c>
      <c r="L61" s="41">
        <f t="shared" si="19"/>
        <v>27.2</v>
      </c>
    </row>
    <row r="62" spans="1:12" ht="69.75" customHeight="1">
      <c r="A62" s="99" t="s">
        <v>112</v>
      </c>
      <c r="B62" s="23" t="s">
        <v>71</v>
      </c>
      <c r="C62" s="3" t="s">
        <v>37</v>
      </c>
      <c r="D62" s="123" t="s">
        <v>74</v>
      </c>
      <c r="E62" s="125" t="s">
        <v>79</v>
      </c>
      <c r="F62" s="123" t="s">
        <v>156</v>
      </c>
      <c r="G62" s="126" t="s">
        <v>24</v>
      </c>
      <c r="H62" s="10" t="s">
        <v>25</v>
      </c>
      <c r="I62" s="19"/>
      <c r="J62" s="40">
        <f>J63</f>
        <v>241.7</v>
      </c>
      <c r="K62" s="40">
        <f t="shared" si="19"/>
        <v>28.1</v>
      </c>
      <c r="L62" s="41">
        <f t="shared" si="19"/>
        <v>27.2</v>
      </c>
    </row>
    <row r="63" spans="1:12" ht="47.25">
      <c r="A63" s="102" t="s">
        <v>261</v>
      </c>
      <c r="B63" s="24" t="s">
        <v>71</v>
      </c>
      <c r="C63" s="5" t="s">
        <v>37</v>
      </c>
      <c r="D63" s="5" t="s">
        <v>74</v>
      </c>
      <c r="E63" s="109" t="s">
        <v>79</v>
      </c>
      <c r="F63" s="5" t="s">
        <v>156</v>
      </c>
      <c r="G63" s="22" t="s">
        <v>24</v>
      </c>
      <c r="H63" s="14" t="s">
        <v>25</v>
      </c>
      <c r="I63" s="5" t="s">
        <v>284</v>
      </c>
      <c r="J63" s="105">
        <f>'Прил 5'!J27</f>
        <v>241.7</v>
      </c>
      <c r="K63" s="105">
        <f>'Прил 5'!K27</f>
        <v>28.1</v>
      </c>
      <c r="L63" s="105">
        <f>'Прил 5'!L27</f>
        <v>27.2</v>
      </c>
    </row>
    <row r="64" spans="1:12" ht="31.5">
      <c r="A64" s="8" t="s">
        <v>153</v>
      </c>
      <c r="B64" s="23" t="s">
        <v>71</v>
      </c>
      <c r="C64" s="3" t="s">
        <v>37</v>
      </c>
      <c r="D64" s="123" t="s">
        <v>74</v>
      </c>
      <c r="E64" s="125" t="s">
        <v>79</v>
      </c>
      <c r="F64" s="123" t="s">
        <v>162</v>
      </c>
      <c r="G64" s="126"/>
      <c r="H64" s="10"/>
      <c r="I64" s="19"/>
      <c r="J64" s="40">
        <f>J65</f>
        <v>35.5</v>
      </c>
      <c r="K64" s="40">
        <f t="shared" ref="K64:L67" si="20">K65</f>
        <v>35.5</v>
      </c>
      <c r="L64" s="40">
        <f t="shared" ref="L64:L65" si="21">L65</f>
        <v>35.5</v>
      </c>
    </row>
    <row r="65" spans="1:12" ht="47.25">
      <c r="A65" s="8" t="s">
        <v>154</v>
      </c>
      <c r="B65" s="23" t="s">
        <v>71</v>
      </c>
      <c r="C65" s="3" t="s">
        <v>37</v>
      </c>
      <c r="D65" s="123" t="s">
        <v>74</v>
      </c>
      <c r="E65" s="125" t="s">
        <v>79</v>
      </c>
      <c r="F65" s="123" t="s">
        <v>165</v>
      </c>
      <c r="G65" s="126"/>
      <c r="H65" s="10"/>
      <c r="I65" s="19"/>
      <c r="J65" s="40">
        <f>J66</f>
        <v>35.5</v>
      </c>
      <c r="K65" s="40">
        <f t="shared" si="20"/>
        <v>35.5</v>
      </c>
      <c r="L65" s="40">
        <f t="shared" si="21"/>
        <v>35.5</v>
      </c>
    </row>
    <row r="66" spans="1:12" ht="15.75">
      <c r="A66" s="99" t="s">
        <v>23</v>
      </c>
      <c r="B66" s="23" t="s">
        <v>71</v>
      </c>
      <c r="C66" s="3" t="s">
        <v>37</v>
      </c>
      <c r="D66" s="123" t="s">
        <v>74</v>
      </c>
      <c r="E66" s="125" t="s">
        <v>79</v>
      </c>
      <c r="F66" s="123" t="s">
        <v>165</v>
      </c>
      <c r="G66" s="126" t="s">
        <v>24</v>
      </c>
      <c r="H66" s="10"/>
      <c r="I66" s="19"/>
      <c r="J66" s="40">
        <f>J67</f>
        <v>35.5</v>
      </c>
      <c r="K66" s="40">
        <f t="shared" si="20"/>
        <v>35.5</v>
      </c>
      <c r="L66" s="41">
        <f t="shared" si="20"/>
        <v>35.5</v>
      </c>
    </row>
    <row r="67" spans="1:12" ht="69.75" customHeight="1">
      <c r="A67" s="99" t="s">
        <v>112</v>
      </c>
      <c r="B67" s="23" t="s">
        <v>71</v>
      </c>
      <c r="C67" s="3" t="s">
        <v>37</v>
      </c>
      <c r="D67" s="123" t="s">
        <v>74</v>
      </c>
      <c r="E67" s="125" t="s">
        <v>79</v>
      </c>
      <c r="F67" s="123" t="s">
        <v>165</v>
      </c>
      <c r="G67" s="126" t="s">
        <v>24</v>
      </c>
      <c r="H67" s="10" t="s">
        <v>25</v>
      </c>
      <c r="I67" s="19"/>
      <c r="J67" s="40">
        <f>J68</f>
        <v>35.5</v>
      </c>
      <c r="K67" s="40">
        <f t="shared" si="20"/>
        <v>35.5</v>
      </c>
      <c r="L67" s="41">
        <f t="shared" si="20"/>
        <v>35.5</v>
      </c>
    </row>
    <row r="68" spans="1:12" ht="47.25">
      <c r="A68" s="102" t="s">
        <v>261</v>
      </c>
      <c r="B68" s="24" t="s">
        <v>71</v>
      </c>
      <c r="C68" s="5" t="s">
        <v>37</v>
      </c>
      <c r="D68" s="5" t="s">
        <v>74</v>
      </c>
      <c r="E68" s="109" t="s">
        <v>79</v>
      </c>
      <c r="F68" s="5" t="s">
        <v>165</v>
      </c>
      <c r="G68" s="22" t="s">
        <v>24</v>
      </c>
      <c r="H68" s="14" t="s">
        <v>25</v>
      </c>
      <c r="I68" s="5" t="s">
        <v>284</v>
      </c>
      <c r="J68" s="105">
        <f>'Прил 5'!J29</f>
        <v>35.5</v>
      </c>
      <c r="K68" s="105">
        <f>'Прил 5'!K29</f>
        <v>35.5</v>
      </c>
      <c r="L68" s="105">
        <f>'Прил 5'!L29</f>
        <v>35.5</v>
      </c>
    </row>
    <row r="69" spans="1:12" ht="63">
      <c r="A69" s="130" t="s">
        <v>297</v>
      </c>
      <c r="B69" s="23" t="s">
        <v>71</v>
      </c>
      <c r="C69" s="3" t="s">
        <v>37</v>
      </c>
      <c r="D69" s="123" t="s">
        <v>74</v>
      </c>
      <c r="E69" s="124" t="s">
        <v>296</v>
      </c>
      <c r="F69" s="123"/>
      <c r="G69" s="126"/>
      <c r="H69" s="9"/>
      <c r="I69" s="127"/>
      <c r="J69" s="94">
        <f>J70+J75</f>
        <v>284.10000000000002</v>
      </c>
      <c r="K69" s="94">
        <f t="shared" ref="K69:L69" si="22">K70+K75</f>
        <v>0</v>
      </c>
      <c r="L69" s="94">
        <f t="shared" si="22"/>
        <v>0</v>
      </c>
    </row>
    <row r="70" spans="1:12" ht="78.75">
      <c r="A70" s="33" t="s">
        <v>157</v>
      </c>
      <c r="B70" s="23" t="s">
        <v>71</v>
      </c>
      <c r="C70" s="3" t="s">
        <v>37</v>
      </c>
      <c r="D70" s="123" t="s">
        <v>74</v>
      </c>
      <c r="E70" s="124" t="s">
        <v>296</v>
      </c>
      <c r="F70" s="123" t="s">
        <v>159</v>
      </c>
      <c r="G70" s="126"/>
      <c r="H70" s="9"/>
      <c r="I70" s="127"/>
      <c r="J70" s="94">
        <f>J71</f>
        <v>284.10000000000002</v>
      </c>
      <c r="K70" s="94">
        <f t="shared" ref="K70:L73" si="23">K71</f>
        <v>0</v>
      </c>
      <c r="L70" s="94">
        <f t="shared" si="23"/>
        <v>0</v>
      </c>
    </row>
    <row r="71" spans="1:12" ht="31.5">
      <c r="A71" s="33" t="s">
        <v>158</v>
      </c>
      <c r="B71" s="23" t="s">
        <v>71</v>
      </c>
      <c r="C71" s="3" t="s">
        <v>37</v>
      </c>
      <c r="D71" s="123" t="s">
        <v>74</v>
      </c>
      <c r="E71" s="124" t="s">
        <v>296</v>
      </c>
      <c r="F71" s="123" t="s">
        <v>160</v>
      </c>
      <c r="G71" s="126"/>
      <c r="H71" s="9"/>
      <c r="I71" s="127"/>
      <c r="J71" s="94">
        <f>J72</f>
        <v>284.10000000000002</v>
      </c>
      <c r="K71" s="94">
        <f t="shared" si="23"/>
        <v>0</v>
      </c>
      <c r="L71" s="94">
        <f t="shared" si="23"/>
        <v>0</v>
      </c>
    </row>
    <row r="72" spans="1:12" ht="15.75">
      <c r="A72" s="99" t="s">
        <v>23</v>
      </c>
      <c r="B72" s="23" t="s">
        <v>71</v>
      </c>
      <c r="C72" s="3" t="s">
        <v>37</v>
      </c>
      <c r="D72" s="123" t="s">
        <v>74</v>
      </c>
      <c r="E72" s="124" t="s">
        <v>296</v>
      </c>
      <c r="F72" s="123" t="s">
        <v>160</v>
      </c>
      <c r="G72" s="126" t="s">
        <v>24</v>
      </c>
      <c r="H72" s="9"/>
      <c r="I72" s="127"/>
      <c r="J72" s="94">
        <f>J73</f>
        <v>284.10000000000002</v>
      </c>
      <c r="K72" s="94">
        <f t="shared" si="23"/>
        <v>0</v>
      </c>
      <c r="L72" s="94">
        <f t="shared" si="23"/>
        <v>0</v>
      </c>
    </row>
    <row r="73" spans="1:12" ht="63">
      <c r="A73" s="99" t="s">
        <v>112</v>
      </c>
      <c r="B73" s="23" t="s">
        <v>71</v>
      </c>
      <c r="C73" s="3" t="s">
        <v>37</v>
      </c>
      <c r="D73" s="123" t="s">
        <v>74</v>
      </c>
      <c r="E73" s="124" t="s">
        <v>296</v>
      </c>
      <c r="F73" s="123" t="s">
        <v>160</v>
      </c>
      <c r="G73" s="126" t="s">
        <v>24</v>
      </c>
      <c r="H73" s="9" t="s">
        <v>25</v>
      </c>
      <c r="I73" s="127"/>
      <c r="J73" s="94">
        <f>J74</f>
        <v>284.10000000000002</v>
      </c>
      <c r="K73" s="94">
        <f t="shared" si="23"/>
        <v>0</v>
      </c>
      <c r="L73" s="94">
        <f t="shared" si="23"/>
        <v>0</v>
      </c>
    </row>
    <row r="74" spans="1:12" ht="47.25">
      <c r="A74" s="102" t="s">
        <v>261</v>
      </c>
      <c r="B74" s="24" t="s">
        <v>71</v>
      </c>
      <c r="C74" s="5" t="s">
        <v>37</v>
      </c>
      <c r="D74" s="5" t="s">
        <v>74</v>
      </c>
      <c r="E74" s="103" t="s">
        <v>296</v>
      </c>
      <c r="F74" s="5" t="s">
        <v>160</v>
      </c>
      <c r="G74" s="22" t="s">
        <v>24</v>
      </c>
      <c r="H74" s="14" t="s">
        <v>25</v>
      </c>
      <c r="I74" s="25" t="s">
        <v>284</v>
      </c>
      <c r="J74" s="105">
        <f>'Прил 5'!J33</f>
        <v>284.10000000000002</v>
      </c>
      <c r="K74" s="105">
        <f>'Прил 5'!K33</f>
        <v>0</v>
      </c>
      <c r="L74" s="105">
        <f>'Прил 5'!L33</f>
        <v>0</v>
      </c>
    </row>
    <row r="75" spans="1:12" ht="47.25">
      <c r="A75" s="8" t="s">
        <v>154</v>
      </c>
      <c r="B75" s="23" t="s">
        <v>71</v>
      </c>
      <c r="C75" s="3" t="s">
        <v>37</v>
      </c>
      <c r="D75" s="123" t="s">
        <v>74</v>
      </c>
      <c r="E75" s="124" t="s">
        <v>296</v>
      </c>
      <c r="F75" s="123" t="s">
        <v>155</v>
      </c>
      <c r="G75" s="126"/>
      <c r="H75" s="9"/>
      <c r="I75" s="127"/>
      <c r="J75" s="94">
        <f>J76</f>
        <v>0</v>
      </c>
      <c r="K75" s="94">
        <f t="shared" ref="K75:L78" si="24">K76</f>
        <v>0</v>
      </c>
      <c r="L75" s="94">
        <f t="shared" si="24"/>
        <v>0</v>
      </c>
    </row>
    <row r="76" spans="1:12" ht="15.75">
      <c r="A76" s="34" t="s">
        <v>80</v>
      </c>
      <c r="B76" s="23" t="s">
        <v>71</v>
      </c>
      <c r="C76" s="3" t="s">
        <v>37</v>
      </c>
      <c r="D76" s="123" t="s">
        <v>74</v>
      </c>
      <c r="E76" s="124" t="s">
        <v>296</v>
      </c>
      <c r="F76" s="123" t="s">
        <v>156</v>
      </c>
      <c r="G76" s="126"/>
      <c r="H76" s="9"/>
      <c r="I76" s="127"/>
      <c r="J76" s="94">
        <f>J77</f>
        <v>0</v>
      </c>
      <c r="K76" s="94">
        <f t="shared" si="24"/>
        <v>0</v>
      </c>
      <c r="L76" s="94">
        <f t="shared" si="24"/>
        <v>0</v>
      </c>
    </row>
    <row r="77" spans="1:12" ht="15.75">
      <c r="A77" s="99" t="s">
        <v>23</v>
      </c>
      <c r="B77" s="23" t="s">
        <v>71</v>
      </c>
      <c r="C77" s="3" t="s">
        <v>37</v>
      </c>
      <c r="D77" s="123" t="s">
        <v>74</v>
      </c>
      <c r="E77" s="124" t="s">
        <v>296</v>
      </c>
      <c r="F77" s="123" t="s">
        <v>156</v>
      </c>
      <c r="G77" s="126" t="s">
        <v>24</v>
      </c>
      <c r="H77" s="9"/>
      <c r="I77" s="127"/>
      <c r="J77" s="94">
        <f>J78</f>
        <v>0</v>
      </c>
      <c r="K77" s="94">
        <f t="shared" si="24"/>
        <v>0</v>
      </c>
      <c r="L77" s="94">
        <f t="shared" si="24"/>
        <v>0</v>
      </c>
    </row>
    <row r="78" spans="1:12" ht="63">
      <c r="A78" s="99" t="s">
        <v>112</v>
      </c>
      <c r="B78" s="23" t="s">
        <v>71</v>
      </c>
      <c r="C78" s="3" t="s">
        <v>37</v>
      </c>
      <c r="D78" s="123" t="s">
        <v>74</v>
      </c>
      <c r="E78" s="124" t="s">
        <v>296</v>
      </c>
      <c r="F78" s="123" t="s">
        <v>156</v>
      </c>
      <c r="G78" s="126" t="s">
        <v>24</v>
      </c>
      <c r="H78" s="9" t="s">
        <v>25</v>
      </c>
      <c r="I78" s="127"/>
      <c r="J78" s="94">
        <f>J79</f>
        <v>0</v>
      </c>
      <c r="K78" s="94">
        <f t="shared" si="24"/>
        <v>0</v>
      </c>
      <c r="L78" s="94">
        <f t="shared" si="24"/>
        <v>0</v>
      </c>
    </row>
    <row r="79" spans="1:12" ht="47.25">
      <c r="A79" s="102" t="s">
        <v>261</v>
      </c>
      <c r="B79" s="24" t="s">
        <v>71</v>
      </c>
      <c r="C79" s="5" t="s">
        <v>37</v>
      </c>
      <c r="D79" s="5" t="s">
        <v>74</v>
      </c>
      <c r="E79" s="103" t="s">
        <v>296</v>
      </c>
      <c r="F79" s="5" t="s">
        <v>156</v>
      </c>
      <c r="G79" s="22" t="s">
        <v>24</v>
      </c>
      <c r="H79" s="14" t="s">
        <v>25</v>
      </c>
      <c r="I79" s="25" t="s">
        <v>284</v>
      </c>
      <c r="J79" s="105">
        <f>'Прил 5'!J35</f>
        <v>0</v>
      </c>
      <c r="K79" s="105">
        <f>'Прил 5'!K35</f>
        <v>0</v>
      </c>
      <c r="L79" s="105">
        <f>'Прил 5'!L35</f>
        <v>0</v>
      </c>
    </row>
    <row r="80" spans="1:12" ht="63">
      <c r="A80" s="152" t="s">
        <v>271</v>
      </c>
      <c r="B80" s="154">
        <v>89</v>
      </c>
      <c r="C80" s="155"/>
      <c r="D80" s="123"/>
      <c r="E80" s="125"/>
      <c r="F80" s="123"/>
      <c r="G80" s="127"/>
      <c r="H80" s="123"/>
      <c r="I80" s="127"/>
      <c r="J80" s="94">
        <f>J81</f>
        <v>535.45000000000005</v>
      </c>
      <c r="K80" s="94">
        <f t="shared" ref="K80:L80" si="25">K81</f>
        <v>453.70000000000005</v>
      </c>
      <c r="L80" s="94">
        <f t="shared" si="25"/>
        <v>468.30000000000007</v>
      </c>
    </row>
    <row r="81" spans="1:53" ht="80.25" customHeight="1">
      <c r="A81" s="152" t="s">
        <v>272</v>
      </c>
      <c r="B81" s="154">
        <v>89</v>
      </c>
      <c r="C81" s="155" t="s">
        <v>36</v>
      </c>
      <c r="D81" s="123"/>
      <c r="E81" s="125"/>
      <c r="F81" s="123"/>
      <c r="G81" s="127"/>
      <c r="H81" s="123"/>
      <c r="I81" s="127"/>
      <c r="J81" s="94">
        <f>J87+J104+J122+J128+J139+J110+J116+J133+J146+J140+J88</f>
        <v>535.45000000000005</v>
      </c>
      <c r="K81" s="94">
        <f t="shared" ref="K81:L81" si="26">K87+K98+K104+K122+K128+K139+K110+K116+K133+K146+K140</f>
        <v>453.70000000000005</v>
      </c>
      <c r="L81" s="94">
        <f t="shared" si="26"/>
        <v>468.30000000000007</v>
      </c>
    </row>
    <row r="82" spans="1:53" ht="15.75">
      <c r="A82" s="151" t="s">
        <v>106</v>
      </c>
      <c r="B82" s="156">
        <v>89</v>
      </c>
      <c r="C82" s="123">
        <v>1</v>
      </c>
      <c r="D82" s="123" t="s">
        <v>74</v>
      </c>
      <c r="E82" s="125" t="s">
        <v>107</v>
      </c>
      <c r="F82" s="123"/>
      <c r="G82" s="127"/>
      <c r="H82" s="123"/>
      <c r="I82" s="123"/>
      <c r="J82" s="94">
        <f>J85</f>
        <v>265.60000000000002</v>
      </c>
      <c r="K82" s="94">
        <f>K85</f>
        <v>276.3</v>
      </c>
      <c r="L82" s="157">
        <f>L85</f>
        <v>285.2</v>
      </c>
    </row>
    <row r="83" spans="1:53" ht="31.5">
      <c r="A83" s="152" t="s">
        <v>149</v>
      </c>
      <c r="B83" s="156">
        <v>89</v>
      </c>
      <c r="C83" s="123">
        <v>1</v>
      </c>
      <c r="D83" s="123" t="s">
        <v>74</v>
      </c>
      <c r="E83" s="125" t="s">
        <v>107</v>
      </c>
      <c r="F83" s="123" t="s">
        <v>151</v>
      </c>
      <c r="G83" s="127"/>
      <c r="H83" s="123"/>
      <c r="I83" s="123"/>
      <c r="J83" s="94">
        <f>J84</f>
        <v>265.60000000000002</v>
      </c>
      <c r="K83" s="94">
        <f t="shared" ref="K83:L83" si="27">K84</f>
        <v>276.3</v>
      </c>
      <c r="L83" s="94">
        <f t="shared" si="27"/>
        <v>285.2</v>
      </c>
    </row>
    <row r="84" spans="1:53" ht="31.5">
      <c r="A84" s="152" t="s">
        <v>150</v>
      </c>
      <c r="B84" s="156">
        <v>89</v>
      </c>
      <c r="C84" s="123">
        <v>1</v>
      </c>
      <c r="D84" s="123" t="s">
        <v>74</v>
      </c>
      <c r="E84" s="125" t="s">
        <v>107</v>
      </c>
      <c r="F84" s="123" t="s">
        <v>152</v>
      </c>
      <c r="G84" s="127"/>
      <c r="H84" s="123"/>
      <c r="I84" s="123"/>
      <c r="J84" s="94">
        <f>J85</f>
        <v>265.60000000000002</v>
      </c>
      <c r="K84" s="94">
        <f t="shared" ref="K84:L84" si="28">K85</f>
        <v>276.3</v>
      </c>
      <c r="L84" s="94">
        <f t="shared" si="28"/>
        <v>285.2</v>
      </c>
    </row>
    <row r="85" spans="1:53" ht="15.75">
      <c r="A85" s="151" t="s">
        <v>105</v>
      </c>
      <c r="B85" s="156">
        <v>89</v>
      </c>
      <c r="C85" s="123">
        <v>1</v>
      </c>
      <c r="D85" s="123" t="s">
        <v>74</v>
      </c>
      <c r="E85" s="125" t="s">
        <v>107</v>
      </c>
      <c r="F85" s="123" t="s">
        <v>152</v>
      </c>
      <c r="G85" s="127" t="s">
        <v>67</v>
      </c>
      <c r="H85" s="123"/>
      <c r="I85" s="123"/>
      <c r="J85" s="94">
        <f>J86</f>
        <v>265.60000000000002</v>
      </c>
      <c r="K85" s="94">
        <f t="shared" ref="K85:L86" si="29">K86</f>
        <v>276.3</v>
      </c>
      <c r="L85" s="157">
        <f t="shared" si="29"/>
        <v>285.2</v>
      </c>
    </row>
    <row r="86" spans="1:53" ht="15.75">
      <c r="A86" s="151" t="s">
        <v>39</v>
      </c>
      <c r="B86" s="156">
        <v>89</v>
      </c>
      <c r="C86" s="123">
        <v>1</v>
      </c>
      <c r="D86" s="123" t="s">
        <v>74</v>
      </c>
      <c r="E86" s="125" t="s">
        <v>107</v>
      </c>
      <c r="F86" s="123" t="s">
        <v>152</v>
      </c>
      <c r="G86" s="127" t="s">
        <v>67</v>
      </c>
      <c r="H86" s="123" t="s">
        <v>24</v>
      </c>
      <c r="I86" s="123"/>
      <c r="J86" s="94">
        <f>J87</f>
        <v>265.60000000000002</v>
      </c>
      <c r="K86" s="94">
        <f t="shared" si="29"/>
        <v>276.3</v>
      </c>
      <c r="L86" s="157">
        <f t="shared" si="29"/>
        <v>285.2</v>
      </c>
    </row>
    <row r="87" spans="1:53" ht="52.15" customHeight="1">
      <c r="A87" s="102" t="s">
        <v>261</v>
      </c>
      <c r="B87" s="28">
        <v>89</v>
      </c>
      <c r="C87" s="5">
        <v>1</v>
      </c>
      <c r="D87" s="5" t="s">
        <v>74</v>
      </c>
      <c r="E87" s="109" t="s">
        <v>107</v>
      </c>
      <c r="F87" s="5" t="s">
        <v>152</v>
      </c>
      <c r="G87" s="25" t="s">
        <v>67</v>
      </c>
      <c r="H87" s="5" t="s">
        <v>24</v>
      </c>
      <c r="I87" s="5" t="s">
        <v>284</v>
      </c>
      <c r="J87" s="105">
        <f>'Прил 5'!J110</f>
        <v>265.60000000000002</v>
      </c>
      <c r="K87" s="105">
        <f>'Прил 5'!K110</f>
        <v>276.3</v>
      </c>
      <c r="L87" s="105">
        <f>'Прил 5'!L110</f>
        <v>285.2</v>
      </c>
    </row>
    <row r="88" spans="1:53" ht="52.9" customHeight="1">
      <c r="A88" s="130" t="s">
        <v>273</v>
      </c>
      <c r="B88" s="122">
        <v>89</v>
      </c>
      <c r="C88" s="123" t="s">
        <v>36</v>
      </c>
      <c r="D88" s="123" t="s">
        <v>74</v>
      </c>
      <c r="E88" s="125" t="s">
        <v>84</v>
      </c>
      <c r="F88" s="123"/>
      <c r="G88" s="127"/>
      <c r="H88" s="13"/>
      <c r="I88" s="19"/>
      <c r="J88" s="40">
        <f>J96+J89</f>
        <v>1</v>
      </c>
      <c r="K88" s="40">
        <f t="shared" ref="K88:L88" si="30">K96+K89</f>
        <v>1</v>
      </c>
      <c r="L88" s="40">
        <f t="shared" si="30"/>
        <v>1</v>
      </c>
    </row>
    <row r="89" spans="1:53" ht="34.5" customHeight="1">
      <c r="A89" s="130" t="s">
        <v>154</v>
      </c>
      <c r="B89" s="122" t="s">
        <v>86</v>
      </c>
      <c r="C89" s="123" t="s">
        <v>36</v>
      </c>
      <c r="D89" s="123" t="s">
        <v>74</v>
      </c>
      <c r="E89" s="125" t="s">
        <v>84</v>
      </c>
      <c r="F89" s="123" t="s">
        <v>155</v>
      </c>
      <c r="G89" s="127"/>
      <c r="H89" s="13"/>
      <c r="I89" s="19"/>
      <c r="J89" s="40">
        <f>J90</f>
        <v>0.27800000000000002</v>
      </c>
      <c r="K89" s="40">
        <f t="shared" ref="K89:L92" si="31">K90</f>
        <v>0</v>
      </c>
      <c r="L89" s="40">
        <f t="shared" si="31"/>
        <v>0</v>
      </c>
    </row>
    <row r="90" spans="1:53" ht="19.5" customHeight="1">
      <c r="A90" s="130" t="s">
        <v>80</v>
      </c>
      <c r="B90" s="122" t="s">
        <v>86</v>
      </c>
      <c r="C90" s="123" t="s">
        <v>36</v>
      </c>
      <c r="D90" s="123" t="s">
        <v>74</v>
      </c>
      <c r="E90" s="125" t="s">
        <v>84</v>
      </c>
      <c r="F90" s="123" t="s">
        <v>156</v>
      </c>
      <c r="G90" s="127"/>
      <c r="H90" s="13"/>
      <c r="I90" s="19"/>
      <c r="J90" s="40">
        <f>J91</f>
        <v>0.27800000000000002</v>
      </c>
      <c r="K90" s="40">
        <f t="shared" si="31"/>
        <v>0</v>
      </c>
      <c r="L90" s="40">
        <f t="shared" si="31"/>
        <v>0</v>
      </c>
    </row>
    <row r="91" spans="1:53" ht="33" customHeight="1">
      <c r="A91" s="130" t="s">
        <v>302</v>
      </c>
      <c r="B91" s="122" t="s">
        <v>86</v>
      </c>
      <c r="C91" s="123" t="s">
        <v>36</v>
      </c>
      <c r="D91" s="123" t="s">
        <v>74</v>
      </c>
      <c r="E91" s="125" t="s">
        <v>84</v>
      </c>
      <c r="F91" s="123" t="s">
        <v>156</v>
      </c>
      <c r="G91" s="127" t="s">
        <v>64</v>
      </c>
      <c r="H91" s="13"/>
      <c r="I91" s="19"/>
      <c r="J91" s="40">
        <f>J92</f>
        <v>0.27800000000000002</v>
      </c>
      <c r="K91" s="40">
        <f t="shared" si="31"/>
        <v>0</v>
      </c>
      <c r="L91" s="40">
        <f t="shared" si="31"/>
        <v>0</v>
      </c>
    </row>
    <row r="92" spans="1:53" ht="48.75" customHeight="1">
      <c r="A92" s="130" t="s">
        <v>303</v>
      </c>
      <c r="B92" s="122" t="s">
        <v>86</v>
      </c>
      <c r="C92" s="123" t="s">
        <v>36</v>
      </c>
      <c r="D92" s="123" t="s">
        <v>74</v>
      </c>
      <c r="E92" s="125" t="s">
        <v>84</v>
      </c>
      <c r="F92" s="123" t="s">
        <v>156</v>
      </c>
      <c r="G92" s="127" t="s">
        <v>64</v>
      </c>
      <c r="H92" s="13" t="s">
        <v>66</v>
      </c>
      <c r="I92" s="19"/>
      <c r="J92" s="40">
        <f>J93</f>
        <v>0.27800000000000002</v>
      </c>
      <c r="K92" s="40">
        <f t="shared" si="31"/>
        <v>0</v>
      </c>
      <c r="L92" s="40">
        <f t="shared" si="31"/>
        <v>0</v>
      </c>
    </row>
    <row r="93" spans="1:53" ht="52.9" customHeight="1">
      <c r="A93" s="102" t="s">
        <v>261</v>
      </c>
      <c r="B93" s="29">
        <v>89</v>
      </c>
      <c r="C93" s="16" t="s">
        <v>36</v>
      </c>
      <c r="D93" s="5" t="s">
        <v>74</v>
      </c>
      <c r="E93" s="109" t="s">
        <v>84</v>
      </c>
      <c r="F93" s="5" t="s">
        <v>156</v>
      </c>
      <c r="G93" s="25" t="s">
        <v>64</v>
      </c>
      <c r="H93" s="5" t="s">
        <v>66</v>
      </c>
      <c r="I93" s="5" t="s">
        <v>284</v>
      </c>
      <c r="J93" s="105">
        <f>'Прил 5'!J75</f>
        <v>0.27800000000000002</v>
      </c>
      <c r="K93" s="105">
        <f>'Прил 5'!K75</f>
        <v>0</v>
      </c>
      <c r="L93" s="105">
        <f>'Прил 5'!L75</f>
        <v>0</v>
      </c>
    </row>
    <row r="94" spans="1:53" s="89" customFormat="1" ht="21.6" customHeight="1">
      <c r="A94" s="158" t="s">
        <v>161</v>
      </c>
      <c r="B94" s="122" t="s">
        <v>86</v>
      </c>
      <c r="C94" s="123" t="s">
        <v>36</v>
      </c>
      <c r="D94" s="123" t="s">
        <v>74</v>
      </c>
      <c r="E94" s="125" t="s">
        <v>84</v>
      </c>
      <c r="F94" s="123" t="s">
        <v>162</v>
      </c>
      <c r="G94" s="127"/>
      <c r="H94" s="3"/>
      <c r="I94" s="19"/>
      <c r="J94" s="38">
        <f>J95</f>
        <v>0.72199999999999998</v>
      </c>
      <c r="K94" s="38">
        <f t="shared" ref="K94:L94" si="32">K95</f>
        <v>1</v>
      </c>
      <c r="L94" s="38">
        <f t="shared" si="32"/>
        <v>1</v>
      </c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  <c r="AQ94" s="110"/>
      <c r="AR94" s="110"/>
      <c r="AS94" s="110"/>
      <c r="AT94" s="110"/>
      <c r="AU94" s="110"/>
      <c r="AV94" s="110"/>
      <c r="AW94" s="110"/>
      <c r="AX94" s="110"/>
      <c r="AY94" s="110"/>
      <c r="AZ94" s="110"/>
      <c r="BA94" s="110"/>
    </row>
    <row r="95" spans="1:53" s="89" customFormat="1" ht="22.15" customHeight="1">
      <c r="A95" s="130" t="s">
        <v>85</v>
      </c>
      <c r="B95" s="122" t="s">
        <v>86</v>
      </c>
      <c r="C95" s="123" t="s">
        <v>36</v>
      </c>
      <c r="D95" s="123" t="s">
        <v>74</v>
      </c>
      <c r="E95" s="125" t="s">
        <v>84</v>
      </c>
      <c r="F95" s="123" t="s">
        <v>87</v>
      </c>
      <c r="G95" s="127"/>
      <c r="H95" s="3"/>
      <c r="I95" s="19"/>
      <c r="J95" s="38">
        <f>J96</f>
        <v>0.72199999999999998</v>
      </c>
      <c r="K95" s="38">
        <f t="shared" ref="K95:L95" si="33">K96</f>
        <v>1</v>
      </c>
      <c r="L95" s="38">
        <f t="shared" si="33"/>
        <v>1</v>
      </c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  <c r="AQ95" s="110"/>
      <c r="AR95" s="110"/>
      <c r="AS95" s="110"/>
      <c r="AT95" s="110"/>
      <c r="AU95" s="110"/>
      <c r="AV95" s="110"/>
      <c r="AW95" s="110"/>
      <c r="AX95" s="110"/>
      <c r="AY95" s="110"/>
      <c r="AZ95" s="110"/>
      <c r="BA95" s="110"/>
    </row>
    <row r="96" spans="1:53" ht="15.75">
      <c r="A96" s="151" t="s">
        <v>23</v>
      </c>
      <c r="B96" s="122" t="s">
        <v>86</v>
      </c>
      <c r="C96" s="123" t="s">
        <v>36</v>
      </c>
      <c r="D96" s="123" t="s">
        <v>74</v>
      </c>
      <c r="E96" s="125" t="s">
        <v>84</v>
      </c>
      <c r="F96" s="123" t="s">
        <v>87</v>
      </c>
      <c r="G96" s="127" t="s">
        <v>24</v>
      </c>
      <c r="H96" s="13"/>
      <c r="I96" s="19"/>
      <c r="J96" s="40">
        <f>J97</f>
        <v>0.72199999999999998</v>
      </c>
      <c r="K96" s="40">
        <f t="shared" ref="K96:L97" si="34">K97</f>
        <v>1</v>
      </c>
      <c r="L96" s="41">
        <f t="shared" si="34"/>
        <v>1</v>
      </c>
    </row>
    <row r="97" spans="1:12" ht="15.75">
      <c r="A97" s="151" t="s">
        <v>113</v>
      </c>
      <c r="B97" s="122" t="s">
        <v>86</v>
      </c>
      <c r="C97" s="123" t="s">
        <v>36</v>
      </c>
      <c r="D97" s="123" t="s">
        <v>74</v>
      </c>
      <c r="E97" s="125" t="s">
        <v>84</v>
      </c>
      <c r="F97" s="123" t="s">
        <v>87</v>
      </c>
      <c r="G97" s="127" t="s">
        <v>24</v>
      </c>
      <c r="H97" s="13" t="s">
        <v>83</v>
      </c>
      <c r="I97" s="3"/>
      <c r="J97" s="40">
        <f>J98</f>
        <v>0.72199999999999998</v>
      </c>
      <c r="K97" s="40">
        <f t="shared" si="34"/>
        <v>1</v>
      </c>
      <c r="L97" s="41">
        <f t="shared" si="34"/>
        <v>1</v>
      </c>
    </row>
    <row r="98" spans="1:12" ht="47.25">
      <c r="A98" s="102" t="s">
        <v>261</v>
      </c>
      <c r="B98" s="29">
        <v>89</v>
      </c>
      <c r="C98" s="16" t="s">
        <v>36</v>
      </c>
      <c r="D98" s="5" t="s">
        <v>74</v>
      </c>
      <c r="E98" s="109" t="s">
        <v>84</v>
      </c>
      <c r="F98" s="5" t="s">
        <v>87</v>
      </c>
      <c r="G98" s="25" t="s">
        <v>24</v>
      </c>
      <c r="H98" s="5" t="s">
        <v>83</v>
      </c>
      <c r="I98" s="5" t="s">
        <v>284</v>
      </c>
      <c r="J98" s="105">
        <f>'Прил 5'!J46</f>
        <v>0.72199999999999998</v>
      </c>
      <c r="K98" s="105">
        <f>'Прил 5'!K46</f>
        <v>1</v>
      </c>
      <c r="L98" s="105">
        <f>'Прил 5'!L46</f>
        <v>1</v>
      </c>
    </row>
    <row r="99" spans="1:12" ht="15.75">
      <c r="A99" s="99" t="s">
        <v>109</v>
      </c>
      <c r="B99" s="27">
        <v>89</v>
      </c>
      <c r="C99" s="3">
        <v>1</v>
      </c>
      <c r="D99" s="3" t="s">
        <v>74</v>
      </c>
      <c r="E99" s="37">
        <v>41240</v>
      </c>
      <c r="F99" s="123"/>
      <c r="G99" s="108"/>
      <c r="H99" s="13"/>
      <c r="I99" s="13"/>
      <c r="J99" s="40">
        <f>J102</f>
        <v>3.3</v>
      </c>
      <c r="K99" s="40">
        <f>K102</f>
        <v>3.3</v>
      </c>
      <c r="L99" s="41">
        <f>L102</f>
        <v>3.3</v>
      </c>
    </row>
    <row r="100" spans="1:12" ht="31.5">
      <c r="A100" s="8" t="s">
        <v>146</v>
      </c>
      <c r="B100" s="27">
        <v>89</v>
      </c>
      <c r="C100" s="3">
        <v>1</v>
      </c>
      <c r="D100" s="3" t="s">
        <v>74</v>
      </c>
      <c r="E100" s="37" t="s">
        <v>114</v>
      </c>
      <c r="F100" s="123" t="s">
        <v>147</v>
      </c>
      <c r="G100" s="108"/>
      <c r="H100" s="13"/>
      <c r="I100" s="13"/>
      <c r="J100" s="40">
        <f>J101</f>
        <v>3.3</v>
      </c>
      <c r="K100" s="40">
        <f t="shared" ref="K100:L100" si="35">K101</f>
        <v>3.3</v>
      </c>
      <c r="L100" s="40">
        <f t="shared" si="35"/>
        <v>3.3</v>
      </c>
    </row>
    <row r="101" spans="1:12" ht="15.75">
      <c r="A101" s="35" t="s">
        <v>110</v>
      </c>
      <c r="B101" s="27">
        <v>89</v>
      </c>
      <c r="C101" s="3">
        <v>1</v>
      </c>
      <c r="D101" s="3" t="s">
        <v>74</v>
      </c>
      <c r="E101" s="37" t="s">
        <v>114</v>
      </c>
      <c r="F101" s="123" t="s">
        <v>258</v>
      </c>
      <c r="G101" s="108"/>
      <c r="H101" s="13"/>
      <c r="I101" s="13"/>
      <c r="J101" s="40">
        <f>J102</f>
        <v>3.3</v>
      </c>
      <c r="K101" s="40">
        <f t="shared" ref="K101:L101" si="36">K102</f>
        <v>3.3</v>
      </c>
      <c r="L101" s="40">
        <f t="shared" si="36"/>
        <v>3.3</v>
      </c>
    </row>
    <row r="102" spans="1:12" ht="31.5">
      <c r="A102" s="99" t="s">
        <v>26</v>
      </c>
      <c r="B102" s="27">
        <v>89</v>
      </c>
      <c r="C102" s="3">
        <v>1</v>
      </c>
      <c r="D102" s="3" t="s">
        <v>74</v>
      </c>
      <c r="E102" s="37" t="s">
        <v>114</v>
      </c>
      <c r="F102" s="123" t="s">
        <v>258</v>
      </c>
      <c r="G102" s="108" t="s">
        <v>68</v>
      </c>
      <c r="H102" s="13"/>
      <c r="I102" s="13"/>
      <c r="J102" s="40">
        <f>J103</f>
        <v>3.3</v>
      </c>
      <c r="K102" s="40">
        <f t="shared" ref="K102:L103" si="37">K103</f>
        <v>3.3</v>
      </c>
      <c r="L102" s="41">
        <f t="shared" si="37"/>
        <v>3.3</v>
      </c>
    </row>
    <row r="103" spans="1:12" ht="31.5">
      <c r="A103" s="99" t="s">
        <v>108</v>
      </c>
      <c r="B103" s="27">
        <v>89</v>
      </c>
      <c r="C103" s="3">
        <v>1</v>
      </c>
      <c r="D103" s="3" t="s">
        <v>74</v>
      </c>
      <c r="E103" s="37" t="s">
        <v>114</v>
      </c>
      <c r="F103" s="123" t="s">
        <v>258</v>
      </c>
      <c r="G103" s="108" t="s">
        <v>68</v>
      </c>
      <c r="H103" s="13" t="s">
        <v>24</v>
      </c>
      <c r="I103" s="13"/>
      <c r="J103" s="40">
        <f>J104</f>
        <v>3.3</v>
      </c>
      <c r="K103" s="40">
        <f t="shared" si="37"/>
        <v>3.3</v>
      </c>
      <c r="L103" s="41">
        <f t="shared" si="37"/>
        <v>3.3</v>
      </c>
    </row>
    <row r="104" spans="1:12" ht="47.25">
      <c r="A104" s="102" t="s">
        <v>261</v>
      </c>
      <c r="B104" s="25">
        <v>89</v>
      </c>
      <c r="C104" s="5">
        <v>1</v>
      </c>
      <c r="D104" s="5" t="s">
        <v>74</v>
      </c>
      <c r="E104" s="109" t="s">
        <v>114</v>
      </c>
      <c r="F104" s="5" t="s">
        <v>258</v>
      </c>
      <c r="G104" s="25" t="s">
        <v>68</v>
      </c>
      <c r="H104" s="5" t="s">
        <v>24</v>
      </c>
      <c r="I104" s="5" t="s">
        <v>284</v>
      </c>
      <c r="J104" s="105">
        <f>'Прил 5'!J117</f>
        <v>3.3</v>
      </c>
      <c r="K104" s="105">
        <f>'Прил 5'!K117</f>
        <v>3.3</v>
      </c>
      <c r="L104" s="105">
        <f>'Прил 5'!L117</f>
        <v>3.3</v>
      </c>
    </row>
    <row r="105" spans="1:12" ht="15.75">
      <c r="A105" s="8" t="s">
        <v>104</v>
      </c>
      <c r="B105" s="10" t="s">
        <v>86</v>
      </c>
      <c r="C105" s="12">
        <v>1</v>
      </c>
      <c r="D105" s="13" t="s">
        <v>74</v>
      </c>
      <c r="E105" s="111">
        <v>43010</v>
      </c>
      <c r="F105" s="159"/>
      <c r="G105" s="112"/>
      <c r="H105" s="11"/>
      <c r="I105" s="11"/>
      <c r="J105" s="40">
        <f>J108</f>
        <v>70</v>
      </c>
      <c r="K105" s="40">
        <f>K108</f>
        <v>84.3</v>
      </c>
      <c r="L105" s="41">
        <f>L108</f>
        <v>87.6</v>
      </c>
    </row>
    <row r="106" spans="1:12" ht="31.5" customHeight="1">
      <c r="A106" s="8" t="s">
        <v>154</v>
      </c>
      <c r="B106" s="10" t="s">
        <v>86</v>
      </c>
      <c r="C106" s="12">
        <v>1</v>
      </c>
      <c r="D106" s="13" t="s">
        <v>74</v>
      </c>
      <c r="E106" s="111">
        <v>43010</v>
      </c>
      <c r="F106" s="159">
        <v>200</v>
      </c>
      <c r="G106" s="112"/>
      <c r="H106" s="11"/>
      <c r="I106" s="11"/>
      <c r="J106" s="40">
        <f>J107</f>
        <v>70</v>
      </c>
      <c r="K106" s="40">
        <f t="shared" ref="K106:L106" si="38">K107</f>
        <v>84.3</v>
      </c>
      <c r="L106" s="40">
        <f t="shared" si="38"/>
        <v>87.6</v>
      </c>
    </row>
    <row r="107" spans="1:12" ht="15.75">
      <c r="A107" s="34" t="s">
        <v>80</v>
      </c>
      <c r="B107" s="10" t="s">
        <v>86</v>
      </c>
      <c r="C107" s="12">
        <v>1</v>
      </c>
      <c r="D107" s="13" t="s">
        <v>74</v>
      </c>
      <c r="E107" s="111">
        <v>43010</v>
      </c>
      <c r="F107" s="159">
        <v>240</v>
      </c>
      <c r="G107" s="112"/>
      <c r="H107" s="11"/>
      <c r="I107" s="11"/>
      <c r="J107" s="40">
        <f>J108</f>
        <v>70</v>
      </c>
      <c r="K107" s="40">
        <f t="shared" ref="K107:L107" si="39">K108</f>
        <v>84.3</v>
      </c>
      <c r="L107" s="40">
        <f t="shared" si="39"/>
        <v>87.6</v>
      </c>
    </row>
    <row r="108" spans="1:12" ht="15.75">
      <c r="A108" s="99" t="s">
        <v>101</v>
      </c>
      <c r="B108" s="10" t="s">
        <v>86</v>
      </c>
      <c r="C108" s="12">
        <v>1</v>
      </c>
      <c r="D108" s="13" t="s">
        <v>74</v>
      </c>
      <c r="E108" s="111">
        <v>43010</v>
      </c>
      <c r="F108" s="159">
        <v>240</v>
      </c>
      <c r="G108" s="112" t="s">
        <v>27</v>
      </c>
      <c r="H108" s="11"/>
      <c r="I108" s="11"/>
      <c r="J108" s="40">
        <f>J109</f>
        <v>70</v>
      </c>
      <c r="K108" s="40">
        <f t="shared" ref="K108:L109" si="40">K109</f>
        <v>84.3</v>
      </c>
      <c r="L108" s="41">
        <f t="shared" si="40"/>
        <v>87.6</v>
      </c>
    </row>
    <row r="109" spans="1:12" ht="15.75">
      <c r="A109" s="36" t="s">
        <v>103</v>
      </c>
      <c r="B109" s="10" t="s">
        <v>86</v>
      </c>
      <c r="C109" s="12">
        <v>1</v>
      </c>
      <c r="D109" s="13" t="s">
        <v>74</v>
      </c>
      <c r="E109" s="111">
        <v>43010</v>
      </c>
      <c r="F109" s="159">
        <v>240</v>
      </c>
      <c r="G109" s="112" t="s">
        <v>27</v>
      </c>
      <c r="H109" s="11" t="s">
        <v>64</v>
      </c>
      <c r="I109" s="11"/>
      <c r="J109" s="40">
        <f>J110</f>
        <v>70</v>
      </c>
      <c r="K109" s="40">
        <f t="shared" si="40"/>
        <v>84.3</v>
      </c>
      <c r="L109" s="41">
        <f t="shared" si="40"/>
        <v>87.6</v>
      </c>
    </row>
    <row r="110" spans="1:12" ht="47.25">
      <c r="A110" s="102" t="s">
        <v>261</v>
      </c>
      <c r="B110" s="14" t="s">
        <v>86</v>
      </c>
      <c r="C110" s="15">
        <v>1</v>
      </c>
      <c r="D110" s="5" t="s">
        <v>74</v>
      </c>
      <c r="E110" s="113">
        <v>43010</v>
      </c>
      <c r="F110" s="15">
        <v>240</v>
      </c>
      <c r="G110" s="114" t="s">
        <v>27</v>
      </c>
      <c r="H110" s="16" t="s">
        <v>64</v>
      </c>
      <c r="I110" s="5" t="s">
        <v>284</v>
      </c>
      <c r="J110" s="105">
        <f>'Прил 5'!J97</f>
        <v>70</v>
      </c>
      <c r="K110" s="105">
        <f>'Прил 5'!K97</f>
        <v>84.3</v>
      </c>
      <c r="L110" s="105">
        <f>'Прил 5'!L97</f>
        <v>87.6</v>
      </c>
    </row>
    <row r="111" spans="1:12" ht="15.75">
      <c r="A111" s="130" t="s">
        <v>241</v>
      </c>
      <c r="B111" s="9" t="s">
        <v>86</v>
      </c>
      <c r="C111" s="159">
        <v>1</v>
      </c>
      <c r="D111" s="123" t="s">
        <v>74</v>
      </c>
      <c r="E111" s="160">
        <v>43040</v>
      </c>
      <c r="F111" s="159"/>
      <c r="G111" s="161"/>
      <c r="H111" s="11"/>
      <c r="I111" s="11"/>
      <c r="J111" s="40">
        <f>J114</f>
        <v>58.6</v>
      </c>
      <c r="K111" s="40">
        <f>K114</f>
        <v>9.5</v>
      </c>
      <c r="L111" s="41">
        <f>L114</f>
        <v>10.1</v>
      </c>
    </row>
    <row r="112" spans="1:12" ht="36" customHeight="1">
      <c r="A112" s="130" t="s">
        <v>154</v>
      </c>
      <c r="B112" s="9" t="s">
        <v>86</v>
      </c>
      <c r="C112" s="159">
        <v>1</v>
      </c>
      <c r="D112" s="123" t="s">
        <v>74</v>
      </c>
      <c r="E112" s="160">
        <v>43040</v>
      </c>
      <c r="F112" s="159">
        <v>200</v>
      </c>
      <c r="G112" s="161"/>
      <c r="H112" s="11"/>
      <c r="I112" s="11"/>
      <c r="J112" s="40">
        <f>J113</f>
        <v>58.6</v>
      </c>
      <c r="K112" s="40">
        <f t="shared" ref="K112:L112" si="41">K113</f>
        <v>9.5</v>
      </c>
      <c r="L112" s="40">
        <f t="shared" si="41"/>
        <v>10.1</v>
      </c>
    </row>
    <row r="113" spans="1:19" ht="15.75">
      <c r="A113" s="130" t="s">
        <v>80</v>
      </c>
      <c r="B113" s="9" t="s">
        <v>86</v>
      </c>
      <c r="C113" s="159">
        <v>1</v>
      </c>
      <c r="D113" s="123" t="s">
        <v>74</v>
      </c>
      <c r="E113" s="160">
        <v>43040</v>
      </c>
      <c r="F113" s="159">
        <v>240</v>
      </c>
      <c r="G113" s="161"/>
      <c r="H113" s="11"/>
      <c r="I113" s="11"/>
      <c r="J113" s="40">
        <f>J114</f>
        <v>58.6</v>
      </c>
      <c r="K113" s="40">
        <f t="shared" ref="K113:L113" si="42">K114</f>
        <v>9.5</v>
      </c>
      <c r="L113" s="40">
        <f t="shared" si="42"/>
        <v>10.1</v>
      </c>
    </row>
    <row r="114" spans="1:19" ht="15.75">
      <c r="A114" s="151" t="s">
        <v>101</v>
      </c>
      <c r="B114" s="9" t="s">
        <v>86</v>
      </c>
      <c r="C114" s="159">
        <v>1</v>
      </c>
      <c r="D114" s="123" t="s">
        <v>74</v>
      </c>
      <c r="E114" s="160">
        <v>43040</v>
      </c>
      <c r="F114" s="159">
        <v>240</v>
      </c>
      <c r="G114" s="127" t="s">
        <v>27</v>
      </c>
      <c r="H114" s="11"/>
      <c r="I114" s="11"/>
      <c r="J114" s="40">
        <f>J115</f>
        <v>58.6</v>
      </c>
      <c r="K114" s="40">
        <f t="shared" ref="K114:L115" si="43">K115</f>
        <v>9.5</v>
      </c>
      <c r="L114" s="41">
        <f t="shared" si="43"/>
        <v>10.1</v>
      </c>
    </row>
    <row r="115" spans="1:19" ht="15.75">
      <c r="A115" s="150" t="s">
        <v>103</v>
      </c>
      <c r="B115" s="9" t="s">
        <v>86</v>
      </c>
      <c r="C115" s="159">
        <v>1</v>
      </c>
      <c r="D115" s="123" t="s">
        <v>74</v>
      </c>
      <c r="E115" s="160">
        <v>43040</v>
      </c>
      <c r="F115" s="159">
        <v>240</v>
      </c>
      <c r="G115" s="127" t="s">
        <v>27</v>
      </c>
      <c r="H115" s="11" t="s">
        <v>64</v>
      </c>
      <c r="I115" s="11"/>
      <c r="J115" s="40">
        <f>J116</f>
        <v>58.6</v>
      </c>
      <c r="K115" s="40">
        <f t="shared" si="43"/>
        <v>9.5</v>
      </c>
      <c r="L115" s="41">
        <f t="shared" si="43"/>
        <v>10.1</v>
      </c>
    </row>
    <row r="116" spans="1:19" ht="55.5" customHeight="1">
      <c r="A116" s="102" t="s">
        <v>261</v>
      </c>
      <c r="B116" s="14" t="s">
        <v>86</v>
      </c>
      <c r="C116" s="15">
        <v>1</v>
      </c>
      <c r="D116" s="5" t="s">
        <v>74</v>
      </c>
      <c r="E116" s="113">
        <v>43040</v>
      </c>
      <c r="F116" s="15">
        <v>240</v>
      </c>
      <c r="G116" s="25" t="s">
        <v>27</v>
      </c>
      <c r="H116" s="16" t="s">
        <v>64</v>
      </c>
      <c r="I116" s="5" t="s">
        <v>284</v>
      </c>
      <c r="J116" s="105">
        <f>'Прил 5'!J100</f>
        <v>58.6</v>
      </c>
      <c r="K116" s="105">
        <f>'Прил 5'!K100</f>
        <v>9.5</v>
      </c>
      <c r="L116" s="105">
        <f>'Прил 5'!L100</f>
        <v>10.1</v>
      </c>
    </row>
    <row r="117" spans="1:19" ht="78.75">
      <c r="A117" s="36" t="s">
        <v>257</v>
      </c>
      <c r="B117" s="17">
        <v>89</v>
      </c>
      <c r="C117" s="10" t="s">
        <v>36</v>
      </c>
      <c r="D117" s="10" t="s">
        <v>74</v>
      </c>
      <c r="E117" s="32" t="s">
        <v>102</v>
      </c>
      <c r="F117" s="9"/>
      <c r="G117" s="108"/>
      <c r="H117" s="13"/>
      <c r="I117" s="13"/>
      <c r="J117" s="40">
        <f>J120</f>
        <v>0.4</v>
      </c>
      <c r="K117" s="40">
        <f>K120</f>
        <v>0.4</v>
      </c>
      <c r="L117" s="41">
        <f>L120</f>
        <v>0.4</v>
      </c>
      <c r="M117" s="343"/>
      <c r="N117" s="344"/>
      <c r="O117" s="344"/>
      <c r="P117" s="344"/>
      <c r="Q117" s="344"/>
      <c r="R117" s="344"/>
      <c r="S117" s="344"/>
    </row>
    <row r="118" spans="1:19" ht="36" customHeight="1">
      <c r="A118" s="8" t="s">
        <v>154</v>
      </c>
      <c r="B118" s="17">
        <v>89</v>
      </c>
      <c r="C118" s="10">
        <v>1</v>
      </c>
      <c r="D118" s="10" t="s">
        <v>74</v>
      </c>
      <c r="E118" s="32" t="s">
        <v>102</v>
      </c>
      <c r="F118" s="9" t="s">
        <v>155</v>
      </c>
      <c r="G118" s="108"/>
      <c r="H118" s="13"/>
      <c r="I118" s="13"/>
      <c r="J118" s="40">
        <f>J119</f>
        <v>0.4</v>
      </c>
      <c r="K118" s="40">
        <f t="shared" ref="K118:L118" si="44">K119</f>
        <v>0.4</v>
      </c>
      <c r="L118" s="40">
        <f t="shared" si="44"/>
        <v>0.4</v>
      </c>
    </row>
    <row r="119" spans="1:19" ht="15.75">
      <c r="A119" s="34" t="s">
        <v>80</v>
      </c>
      <c r="B119" s="17">
        <v>89</v>
      </c>
      <c r="C119" s="10">
        <v>1</v>
      </c>
      <c r="D119" s="10" t="s">
        <v>74</v>
      </c>
      <c r="E119" s="32" t="s">
        <v>102</v>
      </c>
      <c r="F119" s="9" t="s">
        <v>156</v>
      </c>
      <c r="G119" s="108"/>
      <c r="H119" s="13"/>
      <c r="I119" s="13"/>
      <c r="J119" s="40">
        <f>J120</f>
        <v>0.4</v>
      </c>
      <c r="K119" s="40">
        <f t="shared" ref="K119:L119" si="45">K120</f>
        <v>0.4</v>
      </c>
      <c r="L119" s="40">
        <f t="shared" si="45"/>
        <v>0.4</v>
      </c>
    </row>
    <row r="120" spans="1:19" ht="15.75">
      <c r="A120" s="99" t="s">
        <v>28</v>
      </c>
      <c r="B120" s="17">
        <v>89</v>
      </c>
      <c r="C120" s="10">
        <v>1</v>
      </c>
      <c r="D120" s="10" t="s">
        <v>74</v>
      </c>
      <c r="E120" s="32" t="s">
        <v>102</v>
      </c>
      <c r="F120" s="9" t="s">
        <v>156</v>
      </c>
      <c r="G120" s="108" t="s">
        <v>27</v>
      </c>
      <c r="H120" s="13"/>
      <c r="I120" s="13"/>
      <c r="J120" s="40">
        <f>J121</f>
        <v>0.4</v>
      </c>
      <c r="K120" s="40">
        <f>K121</f>
        <v>0.4</v>
      </c>
      <c r="L120" s="41">
        <f>L121</f>
        <v>0.4</v>
      </c>
    </row>
    <row r="121" spans="1:19" ht="15.75">
      <c r="A121" s="99" t="s">
        <v>101</v>
      </c>
      <c r="B121" s="17">
        <v>89</v>
      </c>
      <c r="C121" s="10">
        <v>1</v>
      </c>
      <c r="D121" s="10" t="s">
        <v>74</v>
      </c>
      <c r="E121" s="32" t="s">
        <v>102</v>
      </c>
      <c r="F121" s="9" t="s">
        <v>156</v>
      </c>
      <c r="G121" s="108" t="s">
        <v>27</v>
      </c>
      <c r="H121" s="13" t="s">
        <v>63</v>
      </c>
      <c r="I121" s="13"/>
      <c r="J121" s="40">
        <f>J122</f>
        <v>0.4</v>
      </c>
      <c r="K121" s="40">
        <f t="shared" ref="K121:L121" si="46">K122</f>
        <v>0.4</v>
      </c>
      <c r="L121" s="41">
        <f t="shared" si="46"/>
        <v>0.4</v>
      </c>
    </row>
    <row r="122" spans="1:19" ht="47.25">
      <c r="A122" s="102" t="s">
        <v>261</v>
      </c>
      <c r="B122" s="22">
        <v>89</v>
      </c>
      <c r="C122" s="14">
        <v>1</v>
      </c>
      <c r="D122" s="14" t="s">
        <v>74</v>
      </c>
      <c r="E122" s="103" t="s">
        <v>102</v>
      </c>
      <c r="F122" s="14" t="s">
        <v>156</v>
      </c>
      <c r="G122" s="25" t="s">
        <v>27</v>
      </c>
      <c r="H122" s="5" t="s">
        <v>63</v>
      </c>
      <c r="I122" s="5" t="s">
        <v>284</v>
      </c>
      <c r="J122" s="105">
        <f>'Прил 5'!J91</f>
        <v>0.4</v>
      </c>
      <c r="K122" s="105">
        <f>'Прил 5'!K91</f>
        <v>0.4</v>
      </c>
      <c r="L122" s="105">
        <f>'Прил 5'!L91</f>
        <v>0.4</v>
      </c>
    </row>
    <row r="123" spans="1:19" ht="31.5">
      <c r="A123" s="99" t="s">
        <v>96</v>
      </c>
      <c r="B123" s="26">
        <v>89</v>
      </c>
      <c r="C123" s="11" t="s">
        <v>36</v>
      </c>
      <c r="D123" s="3" t="s">
        <v>74</v>
      </c>
      <c r="E123" s="107" t="s">
        <v>97</v>
      </c>
      <c r="F123" s="123"/>
      <c r="G123" s="108"/>
      <c r="H123" s="13"/>
      <c r="I123" s="12"/>
      <c r="J123" s="40">
        <f>J126+J129</f>
        <v>78.7</v>
      </c>
      <c r="K123" s="40">
        <f t="shared" ref="K123:L123" si="47">K126+K129</f>
        <v>78.8</v>
      </c>
      <c r="L123" s="40">
        <f t="shared" si="47"/>
        <v>80.599999999999994</v>
      </c>
    </row>
    <row r="124" spans="1:19" ht="78.75">
      <c r="A124" s="33" t="s">
        <v>157</v>
      </c>
      <c r="B124" s="26">
        <v>89</v>
      </c>
      <c r="C124" s="11" t="s">
        <v>36</v>
      </c>
      <c r="D124" s="3" t="s">
        <v>74</v>
      </c>
      <c r="E124" s="107" t="s">
        <v>97</v>
      </c>
      <c r="F124" s="123" t="s">
        <v>159</v>
      </c>
      <c r="G124" s="108"/>
      <c r="H124" s="13"/>
      <c r="I124" s="12"/>
      <c r="J124" s="40">
        <f>J125</f>
        <v>75.900000000000006</v>
      </c>
      <c r="K124" s="40">
        <f t="shared" ref="K124:L124" si="48">K125</f>
        <v>74.8</v>
      </c>
      <c r="L124" s="40">
        <f t="shared" si="48"/>
        <v>76.599999999999994</v>
      </c>
    </row>
    <row r="125" spans="1:19" ht="31.5">
      <c r="A125" s="33" t="s">
        <v>158</v>
      </c>
      <c r="B125" s="26">
        <v>89</v>
      </c>
      <c r="C125" s="11" t="s">
        <v>36</v>
      </c>
      <c r="D125" s="3" t="s">
        <v>74</v>
      </c>
      <c r="E125" s="107" t="s">
        <v>97</v>
      </c>
      <c r="F125" s="123" t="s">
        <v>160</v>
      </c>
      <c r="G125" s="108"/>
      <c r="H125" s="13"/>
      <c r="I125" s="12"/>
      <c r="J125" s="40">
        <f>J126</f>
        <v>75.900000000000006</v>
      </c>
      <c r="K125" s="40">
        <f t="shared" ref="K125:L125" si="49">K126</f>
        <v>74.8</v>
      </c>
      <c r="L125" s="40">
        <f t="shared" si="49"/>
        <v>76.599999999999994</v>
      </c>
    </row>
    <row r="126" spans="1:19" ht="15.75">
      <c r="A126" s="99" t="s">
        <v>94</v>
      </c>
      <c r="B126" s="26">
        <v>89</v>
      </c>
      <c r="C126" s="11" t="s">
        <v>36</v>
      </c>
      <c r="D126" s="3" t="s">
        <v>74</v>
      </c>
      <c r="E126" s="107" t="s">
        <v>97</v>
      </c>
      <c r="F126" s="123" t="s">
        <v>160</v>
      </c>
      <c r="G126" s="108" t="s">
        <v>63</v>
      </c>
      <c r="H126" s="13"/>
      <c r="I126" s="12"/>
      <c r="J126" s="40">
        <f>J127</f>
        <v>75.900000000000006</v>
      </c>
      <c r="K126" s="40">
        <f t="shared" ref="K126:L127" si="50">K127</f>
        <v>74.8</v>
      </c>
      <c r="L126" s="41">
        <f t="shared" si="50"/>
        <v>76.599999999999994</v>
      </c>
    </row>
    <row r="127" spans="1:19" ht="21.75" customHeight="1">
      <c r="A127" s="99" t="s">
        <v>95</v>
      </c>
      <c r="B127" s="26">
        <v>89</v>
      </c>
      <c r="C127" s="11" t="s">
        <v>36</v>
      </c>
      <c r="D127" s="3" t="s">
        <v>74</v>
      </c>
      <c r="E127" s="107" t="s">
        <v>97</v>
      </c>
      <c r="F127" s="123" t="s">
        <v>160</v>
      </c>
      <c r="G127" s="108" t="s">
        <v>63</v>
      </c>
      <c r="H127" s="13" t="s">
        <v>64</v>
      </c>
      <c r="I127" s="12"/>
      <c r="J127" s="40">
        <f>J128</f>
        <v>75.900000000000006</v>
      </c>
      <c r="K127" s="40">
        <f t="shared" si="50"/>
        <v>74.8</v>
      </c>
      <c r="L127" s="41">
        <f t="shared" si="50"/>
        <v>76.599999999999994</v>
      </c>
    </row>
    <row r="128" spans="1:19" ht="47.25">
      <c r="A128" s="102" t="s">
        <v>261</v>
      </c>
      <c r="B128" s="25">
        <v>89</v>
      </c>
      <c r="C128" s="5">
        <v>1</v>
      </c>
      <c r="D128" s="5" t="s">
        <v>74</v>
      </c>
      <c r="E128" s="109" t="s">
        <v>97</v>
      </c>
      <c r="F128" s="5" t="s">
        <v>160</v>
      </c>
      <c r="G128" s="25" t="s">
        <v>63</v>
      </c>
      <c r="H128" s="5" t="s">
        <v>64</v>
      </c>
      <c r="I128" s="5" t="s">
        <v>284</v>
      </c>
      <c r="J128" s="105">
        <f>'Прил 5'!J66</f>
        <v>75.900000000000006</v>
      </c>
      <c r="K128" s="105">
        <f>'Прил 5'!K66</f>
        <v>74.8</v>
      </c>
      <c r="L128" s="105">
        <f>'Прил 5'!L66</f>
        <v>76.599999999999994</v>
      </c>
    </row>
    <row r="129" spans="1:12" ht="78.75">
      <c r="A129" s="33" t="s">
        <v>157</v>
      </c>
      <c r="B129" s="26">
        <v>89</v>
      </c>
      <c r="C129" s="11" t="s">
        <v>36</v>
      </c>
      <c r="D129" s="3" t="s">
        <v>74</v>
      </c>
      <c r="E129" s="107" t="s">
        <v>97</v>
      </c>
      <c r="F129" s="123" t="s">
        <v>155</v>
      </c>
      <c r="G129" s="108"/>
      <c r="H129" s="13"/>
      <c r="I129" s="12"/>
      <c r="J129" s="40">
        <f>J130</f>
        <v>2.8</v>
      </c>
      <c r="K129" s="40">
        <f t="shared" ref="K129:L132" si="51">K130</f>
        <v>4</v>
      </c>
      <c r="L129" s="40">
        <f t="shared" ref="L129:L130" si="52">L130</f>
        <v>4</v>
      </c>
    </row>
    <row r="130" spans="1:12" ht="31.5">
      <c r="A130" s="33" t="s">
        <v>158</v>
      </c>
      <c r="B130" s="26">
        <v>89</v>
      </c>
      <c r="C130" s="11" t="s">
        <v>36</v>
      </c>
      <c r="D130" s="3" t="s">
        <v>74</v>
      </c>
      <c r="E130" s="107" t="s">
        <v>97</v>
      </c>
      <c r="F130" s="123" t="s">
        <v>156</v>
      </c>
      <c r="G130" s="108"/>
      <c r="H130" s="13"/>
      <c r="I130" s="12"/>
      <c r="J130" s="40">
        <f>J131</f>
        <v>2.8</v>
      </c>
      <c r="K130" s="40">
        <f t="shared" si="51"/>
        <v>4</v>
      </c>
      <c r="L130" s="40">
        <f t="shared" si="52"/>
        <v>4</v>
      </c>
    </row>
    <row r="131" spans="1:12" ht="15.75">
      <c r="A131" s="99" t="s">
        <v>94</v>
      </c>
      <c r="B131" s="26">
        <v>89</v>
      </c>
      <c r="C131" s="11" t="s">
        <v>36</v>
      </c>
      <c r="D131" s="3" t="s">
        <v>74</v>
      </c>
      <c r="E131" s="107" t="s">
        <v>97</v>
      </c>
      <c r="F131" s="123" t="s">
        <v>156</v>
      </c>
      <c r="G131" s="108" t="s">
        <v>63</v>
      </c>
      <c r="H131" s="13"/>
      <c r="I131" s="12"/>
      <c r="J131" s="40">
        <f>J132</f>
        <v>2.8</v>
      </c>
      <c r="K131" s="40">
        <f t="shared" si="51"/>
        <v>4</v>
      </c>
      <c r="L131" s="41">
        <f t="shared" si="51"/>
        <v>4</v>
      </c>
    </row>
    <row r="132" spans="1:12" ht="21.75" customHeight="1">
      <c r="A132" s="99" t="s">
        <v>95</v>
      </c>
      <c r="B132" s="26">
        <v>89</v>
      </c>
      <c r="C132" s="11" t="s">
        <v>36</v>
      </c>
      <c r="D132" s="3" t="s">
        <v>74</v>
      </c>
      <c r="E132" s="107" t="s">
        <v>97</v>
      </c>
      <c r="F132" s="123" t="s">
        <v>156</v>
      </c>
      <c r="G132" s="108" t="s">
        <v>63</v>
      </c>
      <c r="H132" s="13" t="s">
        <v>64</v>
      </c>
      <c r="I132" s="12"/>
      <c r="J132" s="40">
        <f>J133</f>
        <v>2.8</v>
      </c>
      <c r="K132" s="40">
        <f t="shared" si="51"/>
        <v>4</v>
      </c>
      <c r="L132" s="41">
        <f t="shared" si="51"/>
        <v>4</v>
      </c>
    </row>
    <row r="133" spans="1:12" ht="47.25">
      <c r="A133" s="102" t="s">
        <v>261</v>
      </c>
      <c r="B133" s="25">
        <v>89</v>
      </c>
      <c r="C133" s="5">
        <v>1</v>
      </c>
      <c r="D133" s="5" t="s">
        <v>74</v>
      </c>
      <c r="E133" s="109" t="s">
        <v>97</v>
      </c>
      <c r="F133" s="5" t="s">
        <v>156</v>
      </c>
      <c r="G133" s="25" t="s">
        <v>63</v>
      </c>
      <c r="H133" s="5" t="s">
        <v>64</v>
      </c>
      <c r="I133" s="5" t="s">
        <v>284</v>
      </c>
      <c r="J133" s="105">
        <f>'Прил 5'!J68</f>
        <v>2.8</v>
      </c>
      <c r="K133" s="105">
        <f>'Прил 5'!K68</f>
        <v>4</v>
      </c>
      <c r="L133" s="105">
        <f>'Прил 5'!L68</f>
        <v>4</v>
      </c>
    </row>
    <row r="134" spans="1:12" ht="128.25" customHeight="1">
      <c r="A134" s="151" t="s">
        <v>227</v>
      </c>
      <c r="B134" s="122">
        <v>89</v>
      </c>
      <c r="C134" s="123" t="s">
        <v>36</v>
      </c>
      <c r="D134" s="123" t="s">
        <v>74</v>
      </c>
      <c r="E134" s="125" t="s">
        <v>81</v>
      </c>
      <c r="F134" s="123"/>
      <c r="G134" s="127"/>
      <c r="H134" s="123"/>
      <c r="I134" s="19"/>
      <c r="J134" s="40">
        <f>J137</f>
        <v>0.1</v>
      </c>
      <c r="K134" s="40">
        <f>K137</f>
        <v>0.1</v>
      </c>
      <c r="L134" s="41">
        <f>L137</f>
        <v>0.1</v>
      </c>
    </row>
    <row r="135" spans="1:12" ht="35.450000000000003" customHeight="1">
      <c r="A135" s="130" t="s">
        <v>154</v>
      </c>
      <c r="B135" s="154">
        <v>89</v>
      </c>
      <c r="C135" s="123" t="s">
        <v>36</v>
      </c>
      <c r="D135" s="123" t="s">
        <v>74</v>
      </c>
      <c r="E135" s="125" t="s">
        <v>81</v>
      </c>
      <c r="F135" s="123" t="s">
        <v>155</v>
      </c>
      <c r="G135" s="127"/>
      <c r="H135" s="123"/>
      <c r="I135" s="19"/>
      <c r="J135" s="40">
        <f>J136</f>
        <v>0.1</v>
      </c>
      <c r="K135" s="40">
        <f t="shared" ref="K135:L135" si="53">K136</f>
        <v>0.1</v>
      </c>
      <c r="L135" s="40">
        <f t="shared" si="53"/>
        <v>0.1</v>
      </c>
    </row>
    <row r="136" spans="1:12" ht="22.15" customHeight="1">
      <c r="A136" s="130" t="s">
        <v>80</v>
      </c>
      <c r="B136" s="154">
        <v>89</v>
      </c>
      <c r="C136" s="123" t="s">
        <v>36</v>
      </c>
      <c r="D136" s="123" t="s">
        <v>74</v>
      </c>
      <c r="E136" s="125" t="s">
        <v>81</v>
      </c>
      <c r="F136" s="123" t="s">
        <v>156</v>
      </c>
      <c r="G136" s="127"/>
      <c r="H136" s="123"/>
      <c r="I136" s="19"/>
      <c r="J136" s="40">
        <f>J137</f>
        <v>0.1</v>
      </c>
      <c r="K136" s="40">
        <f t="shared" ref="K136:L136" si="54">K137</f>
        <v>0.1</v>
      </c>
      <c r="L136" s="40">
        <f t="shared" si="54"/>
        <v>0.1</v>
      </c>
    </row>
    <row r="137" spans="1:12" ht="15.75">
      <c r="A137" s="151" t="s">
        <v>23</v>
      </c>
      <c r="B137" s="154">
        <v>89</v>
      </c>
      <c r="C137" s="123" t="s">
        <v>36</v>
      </c>
      <c r="D137" s="123" t="s">
        <v>74</v>
      </c>
      <c r="E137" s="125" t="s">
        <v>81</v>
      </c>
      <c r="F137" s="123" t="s">
        <v>156</v>
      </c>
      <c r="G137" s="127" t="s">
        <v>24</v>
      </c>
      <c r="H137" s="123"/>
      <c r="I137" s="19"/>
      <c r="J137" s="40">
        <f>J138</f>
        <v>0.1</v>
      </c>
      <c r="K137" s="40">
        <f t="shared" ref="K137:L138" si="55">K138</f>
        <v>0.1</v>
      </c>
      <c r="L137" s="41">
        <f t="shared" si="55"/>
        <v>0.1</v>
      </c>
    </row>
    <row r="138" spans="1:12" ht="63.75" customHeight="1">
      <c r="A138" s="151" t="s">
        <v>112</v>
      </c>
      <c r="B138" s="154">
        <v>89</v>
      </c>
      <c r="C138" s="123" t="s">
        <v>36</v>
      </c>
      <c r="D138" s="123" t="s">
        <v>74</v>
      </c>
      <c r="E138" s="125" t="s">
        <v>81</v>
      </c>
      <c r="F138" s="123" t="s">
        <v>156</v>
      </c>
      <c r="G138" s="127" t="s">
        <v>24</v>
      </c>
      <c r="H138" s="123" t="s">
        <v>25</v>
      </c>
      <c r="I138" s="19"/>
      <c r="J138" s="40">
        <f>J139</f>
        <v>0.1</v>
      </c>
      <c r="K138" s="40">
        <f t="shared" si="55"/>
        <v>0.1</v>
      </c>
      <c r="L138" s="41">
        <f t="shared" si="55"/>
        <v>0.1</v>
      </c>
    </row>
    <row r="139" spans="1:12" ht="47.25">
      <c r="A139" s="102" t="s">
        <v>261</v>
      </c>
      <c r="B139" s="29">
        <v>89</v>
      </c>
      <c r="C139" s="5" t="s">
        <v>36</v>
      </c>
      <c r="D139" s="5" t="s">
        <v>74</v>
      </c>
      <c r="E139" s="109" t="s">
        <v>81</v>
      </c>
      <c r="F139" s="5" t="s">
        <v>156</v>
      </c>
      <c r="G139" s="25" t="s">
        <v>24</v>
      </c>
      <c r="H139" s="5" t="s">
        <v>25</v>
      </c>
      <c r="I139" s="5" t="s">
        <v>284</v>
      </c>
      <c r="J139" s="105">
        <f>'Прил 5'!J38</f>
        <v>0.1</v>
      </c>
      <c r="K139" s="105">
        <f>'Прил 5'!K38</f>
        <v>0.1</v>
      </c>
      <c r="L139" s="106">
        <f>'Прил 5'!L38</f>
        <v>0.1</v>
      </c>
    </row>
    <row r="140" spans="1:12" ht="31.5">
      <c r="A140" s="307" t="s">
        <v>304</v>
      </c>
      <c r="B140" s="122" t="s">
        <v>86</v>
      </c>
      <c r="C140" s="123" t="s">
        <v>36</v>
      </c>
      <c r="D140" s="123" t="s">
        <v>74</v>
      </c>
      <c r="E140" s="125" t="s">
        <v>305</v>
      </c>
      <c r="F140" s="123"/>
      <c r="G140" s="127"/>
      <c r="H140" s="123"/>
      <c r="I140" s="123"/>
      <c r="J140" s="94">
        <f>J141</f>
        <v>27.75</v>
      </c>
      <c r="K140" s="94">
        <f t="shared" ref="K140:L144" si="56">K141</f>
        <v>0</v>
      </c>
      <c r="L140" s="94">
        <f t="shared" si="56"/>
        <v>0</v>
      </c>
    </row>
    <row r="141" spans="1:12" ht="47.25">
      <c r="A141" s="130" t="s">
        <v>154</v>
      </c>
      <c r="B141" s="122" t="s">
        <v>86</v>
      </c>
      <c r="C141" s="123" t="s">
        <v>36</v>
      </c>
      <c r="D141" s="123" t="s">
        <v>74</v>
      </c>
      <c r="E141" s="125" t="s">
        <v>305</v>
      </c>
      <c r="F141" s="123" t="s">
        <v>155</v>
      </c>
      <c r="G141" s="127"/>
      <c r="H141" s="13"/>
      <c r="I141" s="123"/>
      <c r="J141" s="94">
        <f>J142</f>
        <v>27.75</v>
      </c>
      <c r="K141" s="94">
        <f t="shared" si="56"/>
        <v>0</v>
      </c>
      <c r="L141" s="94">
        <f t="shared" si="56"/>
        <v>0</v>
      </c>
    </row>
    <row r="142" spans="1:12" ht="15.75">
      <c r="A142" s="130" t="s">
        <v>80</v>
      </c>
      <c r="B142" s="122" t="s">
        <v>86</v>
      </c>
      <c r="C142" s="123" t="s">
        <v>36</v>
      </c>
      <c r="D142" s="123" t="s">
        <v>74</v>
      </c>
      <c r="E142" s="125" t="s">
        <v>305</v>
      </c>
      <c r="F142" s="123" t="s">
        <v>156</v>
      </c>
      <c r="G142" s="127"/>
      <c r="H142" s="13"/>
      <c r="I142" s="123"/>
      <c r="J142" s="94">
        <f>J143</f>
        <v>27.75</v>
      </c>
      <c r="K142" s="94">
        <f t="shared" si="56"/>
        <v>0</v>
      </c>
      <c r="L142" s="94">
        <f t="shared" si="56"/>
        <v>0</v>
      </c>
    </row>
    <row r="143" spans="1:12" ht="31.5">
      <c r="A143" s="130" t="s">
        <v>302</v>
      </c>
      <c r="B143" s="122" t="s">
        <v>86</v>
      </c>
      <c r="C143" s="123" t="s">
        <v>36</v>
      </c>
      <c r="D143" s="123" t="s">
        <v>74</v>
      </c>
      <c r="E143" s="125" t="s">
        <v>305</v>
      </c>
      <c r="F143" s="123" t="s">
        <v>156</v>
      </c>
      <c r="G143" s="127" t="s">
        <v>64</v>
      </c>
      <c r="H143" s="13"/>
      <c r="I143" s="123"/>
      <c r="J143" s="94">
        <f>J144</f>
        <v>27.75</v>
      </c>
      <c r="K143" s="94">
        <f t="shared" si="56"/>
        <v>0</v>
      </c>
      <c r="L143" s="94">
        <f t="shared" si="56"/>
        <v>0</v>
      </c>
    </row>
    <row r="144" spans="1:12" ht="47.25">
      <c r="A144" s="130" t="s">
        <v>303</v>
      </c>
      <c r="B144" s="122" t="s">
        <v>86</v>
      </c>
      <c r="C144" s="123" t="s">
        <v>36</v>
      </c>
      <c r="D144" s="123" t="s">
        <v>74</v>
      </c>
      <c r="E144" s="125" t="s">
        <v>305</v>
      </c>
      <c r="F144" s="123" t="s">
        <v>156</v>
      </c>
      <c r="G144" s="127" t="s">
        <v>64</v>
      </c>
      <c r="H144" s="13" t="s">
        <v>66</v>
      </c>
      <c r="I144" s="123"/>
      <c r="J144" s="94">
        <f>J145</f>
        <v>27.75</v>
      </c>
      <c r="K144" s="94">
        <f t="shared" si="56"/>
        <v>0</v>
      </c>
      <c r="L144" s="94">
        <f t="shared" si="56"/>
        <v>0</v>
      </c>
    </row>
    <row r="145" spans="1:12" ht="47.25">
      <c r="A145" s="102" t="s">
        <v>261</v>
      </c>
      <c r="B145" s="29">
        <v>89</v>
      </c>
      <c r="C145" s="5" t="s">
        <v>36</v>
      </c>
      <c r="D145" s="5" t="s">
        <v>74</v>
      </c>
      <c r="E145" s="109" t="s">
        <v>305</v>
      </c>
      <c r="F145" s="5" t="s">
        <v>156</v>
      </c>
      <c r="G145" s="25" t="s">
        <v>64</v>
      </c>
      <c r="H145" s="5" t="s">
        <v>66</v>
      </c>
      <c r="I145" s="5" t="s">
        <v>284</v>
      </c>
      <c r="J145" s="105">
        <f>'Прил 5'!J78</f>
        <v>27.75</v>
      </c>
      <c r="K145" s="105">
        <f>'Прил 5'!K78</f>
        <v>0</v>
      </c>
      <c r="L145" s="105">
        <f>'Прил 5'!L78</f>
        <v>0</v>
      </c>
    </row>
    <row r="146" spans="1:12" ht="31.5">
      <c r="A146" s="130" t="s">
        <v>294</v>
      </c>
      <c r="B146" s="9" t="s">
        <v>86</v>
      </c>
      <c r="C146" s="159">
        <v>1</v>
      </c>
      <c r="D146" s="123" t="s">
        <v>74</v>
      </c>
      <c r="E146" s="159" t="s">
        <v>295</v>
      </c>
      <c r="F146" s="159"/>
      <c r="G146" s="161"/>
      <c r="H146" s="11"/>
      <c r="I146" s="11"/>
      <c r="J146" s="299">
        <f>J147</f>
        <v>30</v>
      </c>
      <c r="K146" s="299">
        <f t="shared" ref="K146:L150" si="57">K147</f>
        <v>0</v>
      </c>
      <c r="L146" s="299">
        <f t="shared" si="57"/>
        <v>0</v>
      </c>
    </row>
    <row r="147" spans="1:12" ht="36" customHeight="1">
      <c r="A147" s="130" t="s">
        <v>154</v>
      </c>
      <c r="B147" s="9" t="s">
        <v>86</v>
      </c>
      <c r="C147" s="159">
        <v>1</v>
      </c>
      <c r="D147" s="123" t="s">
        <v>74</v>
      </c>
      <c r="E147" s="159" t="s">
        <v>295</v>
      </c>
      <c r="F147" s="159">
        <v>200</v>
      </c>
      <c r="G147" s="161"/>
      <c r="H147" s="11"/>
      <c r="I147" s="11"/>
      <c r="J147" s="299">
        <f>J148</f>
        <v>30</v>
      </c>
      <c r="K147" s="299">
        <f t="shared" si="57"/>
        <v>0</v>
      </c>
      <c r="L147" s="299">
        <f t="shared" si="57"/>
        <v>0</v>
      </c>
    </row>
    <row r="148" spans="1:12" ht="15.75">
      <c r="A148" s="130" t="s">
        <v>80</v>
      </c>
      <c r="B148" s="9" t="s">
        <v>86</v>
      </c>
      <c r="C148" s="159">
        <v>1</v>
      </c>
      <c r="D148" s="123" t="s">
        <v>74</v>
      </c>
      <c r="E148" s="159" t="s">
        <v>295</v>
      </c>
      <c r="F148" s="159">
        <v>240</v>
      </c>
      <c r="G148" s="161"/>
      <c r="H148" s="11"/>
      <c r="I148" s="11"/>
      <c r="J148" s="299">
        <f>J149</f>
        <v>30</v>
      </c>
      <c r="K148" s="299">
        <f t="shared" si="57"/>
        <v>0</v>
      </c>
      <c r="L148" s="299">
        <f t="shared" si="57"/>
        <v>0</v>
      </c>
    </row>
    <row r="149" spans="1:12" ht="15.75">
      <c r="A149" s="151" t="s">
        <v>101</v>
      </c>
      <c r="B149" s="9" t="s">
        <v>86</v>
      </c>
      <c r="C149" s="159">
        <v>1</v>
      </c>
      <c r="D149" s="123" t="s">
        <v>74</v>
      </c>
      <c r="E149" s="159" t="s">
        <v>295</v>
      </c>
      <c r="F149" s="159">
        <v>240</v>
      </c>
      <c r="G149" s="127" t="s">
        <v>27</v>
      </c>
      <c r="H149" s="11"/>
      <c r="I149" s="11"/>
      <c r="J149" s="299">
        <f>J150</f>
        <v>30</v>
      </c>
      <c r="K149" s="299">
        <f t="shared" si="57"/>
        <v>0</v>
      </c>
      <c r="L149" s="299">
        <f t="shared" si="57"/>
        <v>0</v>
      </c>
    </row>
    <row r="150" spans="1:12" ht="15.75">
      <c r="A150" s="150" t="s">
        <v>103</v>
      </c>
      <c r="B150" s="9" t="s">
        <v>86</v>
      </c>
      <c r="C150" s="159">
        <v>1</v>
      </c>
      <c r="D150" s="123" t="s">
        <v>74</v>
      </c>
      <c r="E150" s="159" t="s">
        <v>295</v>
      </c>
      <c r="F150" s="159">
        <v>240</v>
      </c>
      <c r="G150" s="127" t="s">
        <v>27</v>
      </c>
      <c r="H150" s="11" t="s">
        <v>64</v>
      </c>
      <c r="I150" s="11"/>
      <c r="J150" s="299">
        <f>J151</f>
        <v>30</v>
      </c>
      <c r="K150" s="299">
        <f t="shared" si="57"/>
        <v>0</v>
      </c>
      <c r="L150" s="299">
        <f t="shared" si="57"/>
        <v>0</v>
      </c>
    </row>
    <row r="151" spans="1:12" ht="47.25">
      <c r="A151" s="102" t="s">
        <v>261</v>
      </c>
      <c r="B151" s="14" t="s">
        <v>86</v>
      </c>
      <c r="C151" s="15">
        <v>1</v>
      </c>
      <c r="D151" s="5" t="s">
        <v>74</v>
      </c>
      <c r="E151" s="15" t="s">
        <v>295</v>
      </c>
      <c r="F151" s="15">
        <v>240</v>
      </c>
      <c r="G151" s="25" t="s">
        <v>27</v>
      </c>
      <c r="H151" s="16" t="s">
        <v>64</v>
      </c>
      <c r="I151" s="16" t="s">
        <v>284</v>
      </c>
      <c r="J151" s="300">
        <f>'Прил 5'!J101</f>
        <v>30</v>
      </c>
      <c r="K151" s="300">
        <f>'Прил 5'!K101</f>
        <v>0</v>
      </c>
      <c r="L151" s="300">
        <f>'Прил 5'!L101</f>
        <v>0</v>
      </c>
    </row>
  </sheetData>
  <autoFilter ref="A8:L151"/>
  <mergeCells count="12">
    <mergeCell ref="M3:T3"/>
    <mergeCell ref="M117:S117"/>
    <mergeCell ref="J5:L5"/>
    <mergeCell ref="F5:F6"/>
    <mergeCell ref="I1:L1"/>
    <mergeCell ref="A4:J4"/>
    <mergeCell ref="A3:L3"/>
    <mergeCell ref="A5:A6"/>
    <mergeCell ref="B5:E6"/>
    <mergeCell ref="H5:H6"/>
    <mergeCell ref="I5:I6"/>
    <mergeCell ref="G5:G6"/>
  </mergeCells>
  <conditionalFormatting sqref="D80:D81">
    <cfRule type="expression" dxfId="4" priority="50" stopIfTrue="1">
      <formula>$D80=""</formula>
    </cfRule>
    <cfRule type="expression" dxfId="3" priority="51" stopIfTrue="1">
      <formula>$E80&lt;&gt;""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9"/>
  <sheetViews>
    <sheetView view="pageBreakPreview" zoomScaleNormal="55" zoomScaleSheetLayoutView="100" workbookViewId="0">
      <selection activeCell="B31" sqref="B31"/>
    </sheetView>
  </sheetViews>
  <sheetFormatPr defaultColWidth="9.140625" defaultRowHeight="15.75"/>
  <cols>
    <col min="1" max="1" width="29.140625" style="204" customWidth="1"/>
    <col min="2" max="2" width="71" style="237" customWidth="1"/>
    <col min="3" max="3" width="14.85546875" style="204" customWidth="1"/>
    <col min="4" max="4" width="17.28515625" style="204" customWidth="1"/>
    <col min="5" max="5" width="16.28515625" style="204" customWidth="1"/>
    <col min="6" max="6" width="9.140625" style="204"/>
    <col min="7" max="7" width="20.28515625" style="204" customWidth="1"/>
    <col min="8" max="8" width="16.7109375" style="204" customWidth="1"/>
    <col min="9" max="9" width="21.85546875" style="204" customWidth="1"/>
    <col min="10" max="16384" width="9.140625" style="204"/>
  </cols>
  <sheetData>
    <row r="1" spans="1:5">
      <c r="B1" s="358"/>
      <c r="C1" s="358"/>
      <c r="D1" s="359" t="s">
        <v>298</v>
      </c>
      <c r="E1" s="359"/>
    </row>
    <row r="2" spans="1:5">
      <c r="A2" s="207"/>
      <c r="B2" s="236"/>
      <c r="C2" s="208"/>
    </row>
    <row r="3" spans="1:5" ht="51" customHeight="1">
      <c r="A3" s="360" t="s">
        <v>276</v>
      </c>
      <c r="B3" s="360"/>
      <c r="C3" s="360"/>
      <c r="D3" s="360"/>
      <c r="E3" s="360"/>
    </row>
    <row r="4" spans="1:5">
      <c r="A4" s="209"/>
      <c r="C4" s="238"/>
      <c r="E4" s="239" t="s">
        <v>195</v>
      </c>
    </row>
    <row r="5" spans="1:5">
      <c r="A5" s="217" t="s">
        <v>178</v>
      </c>
      <c r="B5" s="240" t="s">
        <v>179</v>
      </c>
      <c r="C5" s="217" t="s">
        <v>230</v>
      </c>
      <c r="D5" s="217" t="s">
        <v>231</v>
      </c>
      <c r="E5" s="217" t="s">
        <v>232</v>
      </c>
    </row>
    <row r="6" spans="1:5">
      <c r="A6" s="241" t="s">
        <v>36</v>
      </c>
      <c r="B6" s="242" t="s">
        <v>37</v>
      </c>
      <c r="C6" s="243">
        <v>3</v>
      </c>
      <c r="D6" s="243">
        <v>4</v>
      </c>
      <c r="E6" s="243">
        <v>5</v>
      </c>
    </row>
    <row r="7" spans="1:5" ht="31.5">
      <c r="A7" s="244" t="s">
        <v>180</v>
      </c>
      <c r="B7" s="245" t="s">
        <v>181</v>
      </c>
      <c r="C7" s="246">
        <f>C8+C15</f>
        <v>35.80000000000009</v>
      </c>
      <c r="D7" s="246">
        <v>0</v>
      </c>
      <c r="E7" s="246">
        <v>0</v>
      </c>
    </row>
    <row r="8" spans="1:5">
      <c r="A8" s="247" t="s">
        <v>182</v>
      </c>
      <c r="B8" s="218" t="s">
        <v>173</v>
      </c>
      <c r="C8" s="248">
        <f t="shared" ref="C8:E9" si="0">SUM(C9)</f>
        <v>35.9</v>
      </c>
      <c r="D8" s="249">
        <f t="shared" si="0"/>
        <v>33.299999999999997</v>
      </c>
      <c r="E8" s="249">
        <f t="shared" si="0"/>
        <v>66.599999999999994</v>
      </c>
    </row>
    <row r="9" spans="1:5" ht="31.5">
      <c r="A9" s="247" t="s">
        <v>183</v>
      </c>
      <c r="B9" s="218" t="s">
        <v>184</v>
      </c>
      <c r="C9" s="248">
        <f t="shared" si="0"/>
        <v>35.9</v>
      </c>
      <c r="D9" s="249">
        <f t="shared" si="0"/>
        <v>33.299999999999997</v>
      </c>
      <c r="E9" s="249">
        <f t="shared" si="0"/>
        <v>66.599999999999994</v>
      </c>
    </row>
    <row r="10" spans="1:5" ht="47.25">
      <c r="A10" s="247" t="s">
        <v>196</v>
      </c>
      <c r="B10" s="218" t="s">
        <v>60</v>
      </c>
      <c r="C10" s="248">
        <v>35.9</v>
      </c>
      <c r="D10" s="249">
        <v>33.299999999999997</v>
      </c>
      <c r="E10" s="249">
        <v>66.599999999999994</v>
      </c>
    </row>
    <row r="11" spans="1:5" ht="31.5">
      <c r="A11" s="250" t="s">
        <v>242</v>
      </c>
      <c r="B11" s="251" t="s">
        <v>177</v>
      </c>
      <c r="C11" s="248">
        <f t="shared" ref="C11:E12" si="1">C12</f>
        <v>0</v>
      </c>
      <c r="D11" s="249">
        <f t="shared" si="1"/>
        <v>-33.299999999999997</v>
      </c>
      <c r="E11" s="249">
        <f t="shared" si="1"/>
        <v>-66.599999999999994</v>
      </c>
    </row>
    <row r="12" spans="1:5" ht="31.5">
      <c r="A12" s="250" t="s">
        <v>243</v>
      </c>
      <c r="B12" s="251" t="s">
        <v>185</v>
      </c>
      <c r="C12" s="252">
        <f t="shared" si="1"/>
        <v>0</v>
      </c>
      <c r="D12" s="249">
        <f t="shared" si="1"/>
        <v>-33.299999999999997</v>
      </c>
      <c r="E12" s="249">
        <f t="shared" si="1"/>
        <v>-66.599999999999994</v>
      </c>
    </row>
    <row r="13" spans="1:5" ht="47.25">
      <c r="A13" s="250" t="s">
        <v>244</v>
      </c>
      <c r="B13" s="253" t="s">
        <v>186</v>
      </c>
      <c r="C13" s="252">
        <f>SUM(C14)</f>
        <v>0</v>
      </c>
      <c r="D13" s="249">
        <f>SUM(D14)</f>
        <v>-33.299999999999997</v>
      </c>
      <c r="E13" s="249">
        <f>SUM(E14)</f>
        <v>-66.599999999999994</v>
      </c>
    </row>
    <row r="14" spans="1:5" ht="47.25">
      <c r="A14" s="250" t="s">
        <v>245</v>
      </c>
      <c r="B14" s="221" t="s">
        <v>197</v>
      </c>
      <c r="C14" s="252">
        <v>0</v>
      </c>
      <c r="D14" s="254">
        <v>-33.299999999999997</v>
      </c>
      <c r="E14" s="249">
        <v>-66.599999999999994</v>
      </c>
    </row>
    <row r="15" spans="1:5">
      <c r="A15" s="255" t="s">
        <v>246</v>
      </c>
      <c r="B15" s="256" t="s">
        <v>187</v>
      </c>
      <c r="C15" s="257">
        <f>C18+C19</f>
        <v>-9.9999999999909051E-2</v>
      </c>
      <c r="D15" s="258">
        <f>D18+D19</f>
        <v>0</v>
      </c>
      <c r="E15" s="258">
        <f>E18+E19</f>
        <v>0</v>
      </c>
    </row>
    <row r="16" spans="1:5" s="262" customFormat="1">
      <c r="A16" s="259" t="s">
        <v>247</v>
      </c>
      <c r="B16" s="260" t="s">
        <v>188</v>
      </c>
      <c r="C16" s="261">
        <f t="shared" ref="C16:E17" si="2">SUM(C17)</f>
        <v>-2196.85</v>
      </c>
      <c r="D16" s="258">
        <f t="shared" si="2"/>
        <v>-1600</v>
      </c>
      <c r="E16" s="258">
        <f t="shared" si="2"/>
        <v>-1623.1999999999998</v>
      </c>
    </row>
    <row r="17" spans="1:10">
      <c r="A17" s="250" t="s">
        <v>248</v>
      </c>
      <c r="B17" s="263" t="s">
        <v>189</v>
      </c>
      <c r="C17" s="264">
        <f t="shared" si="2"/>
        <v>-2196.85</v>
      </c>
      <c r="D17" s="249">
        <f t="shared" si="2"/>
        <v>-1600</v>
      </c>
      <c r="E17" s="249">
        <f t="shared" si="2"/>
        <v>-1623.1999999999998</v>
      </c>
    </row>
    <row r="18" spans="1:10">
      <c r="A18" s="250" t="s">
        <v>249</v>
      </c>
      <c r="B18" s="263" t="s">
        <v>190</v>
      </c>
      <c r="C18" s="264">
        <f>-'Прил 3'!C9-C10</f>
        <v>-2196.85</v>
      </c>
      <c r="D18" s="249">
        <f>-'Прил 3'!D9</f>
        <v>-1600</v>
      </c>
      <c r="E18" s="249">
        <f>-'Прил 3'!E9</f>
        <v>-1623.1999999999998</v>
      </c>
    </row>
    <row r="19" spans="1:10" s="262" customFormat="1">
      <c r="A19" s="259" t="s">
        <v>250</v>
      </c>
      <c r="B19" s="265" t="s">
        <v>191</v>
      </c>
      <c r="C19" s="261">
        <f>SUM(C20)</f>
        <v>2196.75</v>
      </c>
      <c r="D19" s="258">
        <f t="shared" ref="C19:E20" si="3">SUM(D20)</f>
        <v>1599.9999999999998</v>
      </c>
      <c r="E19" s="258">
        <f t="shared" si="3"/>
        <v>1623.1999999999998</v>
      </c>
    </row>
    <row r="20" spans="1:10">
      <c r="A20" s="266" t="s">
        <v>251</v>
      </c>
      <c r="B20" s="267" t="s">
        <v>192</v>
      </c>
      <c r="C20" s="264">
        <f t="shared" si="3"/>
        <v>2196.75</v>
      </c>
      <c r="D20" s="249">
        <f t="shared" si="3"/>
        <v>1599.9999999999998</v>
      </c>
      <c r="E20" s="249">
        <f t="shared" si="3"/>
        <v>1623.1999999999998</v>
      </c>
    </row>
    <row r="21" spans="1:10">
      <c r="A21" s="241" t="s">
        <v>252</v>
      </c>
      <c r="B21" s="268" t="s">
        <v>193</v>
      </c>
      <c r="C21" s="264">
        <f>'Прил 4 '!I8</f>
        <v>2196.75</v>
      </c>
      <c r="D21" s="264">
        <f>'Прил 4 '!J8</f>
        <v>1599.9999999999998</v>
      </c>
      <c r="E21" s="264">
        <f>'Прил 4 '!K8</f>
        <v>1623.1999999999998</v>
      </c>
      <c r="G21" s="269"/>
      <c r="H21" s="269"/>
      <c r="I21" s="269"/>
    </row>
    <row r="22" spans="1:10" ht="47.25">
      <c r="A22" s="270" t="s">
        <v>180</v>
      </c>
      <c r="B22" s="271" t="s">
        <v>277</v>
      </c>
      <c r="C22" s="249">
        <v>35.9</v>
      </c>
      <c r="D22" s="249">
        <f>D18+D21</f>
        <v>0</v>
      </c>
      <c r="E22" s="249">
        <f>E18+E21</f>
        <v>0</v>
      </c>
    </row>
    <row r="23" spans="1:10">
      <c r="A23" s="272"/>
      <c r="B23" s="273" t="s">
        <v>194</v>
      </c>
      <c r="C23" s="274"/>
      <c r="D23" s="249">
        <v>33.299999999999997</v>
      </c>
      <c r="E23" s="249">
        <v>66.599999999999994</v>
      </c>
      <c r="G23" s="269"/>
      <c r="H23" s="269"/>
      <c r="I23" s="269"/>
      <c r="J23" s="269"/>
    </row>
    <row r="26" spans="1:10" ht="28.15" customHeight="1"/>
    <row r="29" spans="1:10">
      <c r="C29" s="269"/>
      <c r="D29" s="269"/>
      <c r="E29" s="269"/>
    </row>
  </sheetData>
  <mergeCells count="3">
    <mergeCell ref="B1:C1"/>
    <mergeCell ref="D1:E1"/>
    <mergeCell ref="A3:E3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C33" sqref="C33"/>
    </sheetView>
  </sheetViews>
  <sheetFormatPr defaultColWidth="8" defaultRowHeight="15.75"/>
  <cols>
    <col min="1" max="1" width="15.140625" style="275" customWidth="1"/>
    <col min="2" max="2" width="56.5703125" style="275" customWidth="1"/>
    <col min="3" max="3" width="15" style="275" customWidth="1"/>
    <col min="4" max="4" width="12.85546875" style="275" customWidth="1"/>
    <col min="5" max="5" width="13.85546875" style="275" customWidth="1"/>
    <col min="6" max="16384" width="8" style="275"/>
  </cols>
  <sheetData>
    <row r="1" spans="1:5">
      <c r="B1" s="361"/>
      <c r="C1" s="361"/>
      <c r="D1" s="362" t="s">
        <v>299</v>
      </c>
      <c r="E1" s="362"/>
    </row>
    <row r="2" spans="1:5">
      <c r="A2" s="276"/>
      <c r="B2" s="206"/>
      <c r="C2" s="206"/>
      <c r="D2" s="233"/>
      <c r="E2" s="233"/>
    </row>
    <row r="3" spans="1:5">
      <c r="A3" s="363" t="s">
        <v>278</v>
      </c>
      <c r="B3" s="363"/>
      <c r="C3" s="363"/>
      <c r="D3" s="363"/>
      <c r="E3" s="363"/>
    </row>
    <row r="4" spans="1:5">
      <c r="A4" s="363"/>
      <c r="B4" s="363"/>
      <c r="C4" s="363"/>
      <c r="D4" s="363"/>
      <c r="E4" s="363"/>
    </row>
    <row r="5" spans="1:5">
      <c r="A5" s="363"/>
      <c r="B5" s="363"/>
      <c r="C5" s="363"/>
      <c r="D5" s="363"/>
      <c r="E5" s="363"/>
    </row>
    <row r="6" spans="1:5">
      <c r="A6" s="277"/>
      <c r="B6" s="277"/>
      <c r="C6" s="278"/>
      <c r="E6" s="279" t="s">
        <v>169</v>
      </c>
    </row>
    <row r="7" spans="1:5">
      <c r="A7" s="364" t="s">
        <v>170</v>
      </c>
      <c r="B7" s="365" t="s">
        <v>171</v>
      </c>
      <c r="C7" s="366" t="s">
        <v>111</v>
      </c>
      <c r="D7" s="366"/>
      <c r="E7" s="366"/>
    </row>
    <row r="8" spans="1:5">
      <c r="A8" s="364"/>
      <c r="B8" s="365"/>
      <c r="C8" s="223" t="s">
        <v>230</v>
      </c>
      <c r="D8" s="280" t="s">
        <v>231</v>
      </c>
      <c r="E8" s="280" t="s">
        <v>232</v>
      </c>
    </row>
    <row r="9" spans="1:5">
      <c r="A9" s="281">
        <v>1</v>
      </c>
      <c r="B9" s="282">
        <v>2</v>
      </c>
      <c r="C9" s="283">
        <v>3</v>
      </c>
      <c r="D9" s="280">
        <v>4</v>
      </c>
      <c r="E9" s="280">
        <v>5</v>
      </c>
    </row>
    <row r="10" spans="1:5" ht="31.5">
      <c r="A10" s="284" t="s">
        <v>172</v>
      </c>
      <c r="B10" s="285" t="s">
        <v>173</v>
      </c>
      <c r="C10" s="286">
        <f>C12</f>
        <v>0</v>
      </c>
      <c r="D10" s="286">
        <f>D12</f>
        <v>33.299999999999997</v>
      </c>
      <c r="E10" s="286">
        <f>E12</f>
        <v>66.599999999999994</v>
      </c>
    </row>
    <row r="11" spans="1:5">
      <c r="A11" s="287"/>
      <c r="B11" s="288" t="s">
        <v>254</v>
      </c>
      <c r="C11" s="289"/>
      <c r="D11" s="290"/>
      <c r="E11" s="290"/>
    </row>
    <row r="12" spans="1:5">
      <c r="A12" s="287">
        <v>1</v>
      </c>
      <c r="B12" s="288" t="s">
        <v>175</v>
      </c>
      <c r="C12" s="291"/>
      <c r="D12" s="292">
        <v>33.299999999999997</v>
      </c>
      <c r="E12" s="292">
        <v>66.599999999999994</v>
      </c>
    </row>
    <row r="13" spans="1:5" ht="31.5">
      <c r="A13" s="287">
        <v>2</v>
      </c>
      <c r="B13" s="293" t="s">
        <v>176</v>
      </c>
      <c r="C13" s="291"/>
      <c r="D13" s="291"/>
      <c r="E13" s="291"/>
    </row>
    <row r="14" spans="1:5" ht="31.5">
      <c r="A14" s="294" t="s">
        <v>253</v>
      </c>
      <c r="B14" s="295" t="s">
        <v>177</v>
      </c>
      <c r="C14" s="286">
        <f>C17</f>
        <v>0</v>
      </c>
      <c r="D14" s="286">
        <f>D17</f>
        <v>-33.299999999999997</v>
      </c>
      <c r="E14" s="286">
        <f>E17</f>
        <v>-66.599999999999994</v>
      </c>
    </row>
    <row r="15" spans="1:5">
      <c r="A15" s="284"/>
      <c r="B15" s="288" t="s">
        <v>174</v>
      </c>
      <c r="C15" s="286"/>
      <c r="D15" s="286"/>
      <c r="E15" s="286"/>
    </row>
    <row r="16" spans="1:5">
      <c r="A16" s="287">
        <v>1</v>
      </c>
      <c r="B16" s="288" t="s">
        <v>175</v>
      </c>
      <c r="C16" s="286"/>
      <c r="D16" s="286"/>
      <c r="E16" s="286"/>
    </row>
    <row r="17" spans="1:5" ht="31.5">
      <c r="A17" s="287">
        <v>2</v>
      </c>
      <c r="B17" s="293" t="s">
        <v>176</v>
      </c>
      <c r="C17" s="291"/>
      <c r="D17" s="290">
        <v>-33.299999999999997</v>
      </c>
      <c r="E17" s="296">
        <v>-66.599999999999994</v>
      </c>
    </row>
    <row r="18" spans="1:5">
      <c r="A18" s="287"/>
      <c r="B18" s="297" t="s">
        <v>31</v>
      </c>
      <c r="C18" s="291"/>
      <c r="D18" s="291">
        <f>D12+D17</f>
        <v>0</v>
      </c>
      <c r="E18" s="291">
        <f>E12+E17</f>
        <v>0</v>
      </c>
    </row>
    <row r="23" spans="1:5">
      <c r="D23" s="298"/>
    </row>
    <row r="24" spans="1:5">
      <c r="D24" s="298"/>
    </row>
    <row r="25" spans="1:5">
      <c r="D25" s="298"/>
    </row>
  </sheetData>
  <mergeCells count="6">
    <mergeCell ref="B1:C1"/>
    <mergeCell ref="D1:E1"/>
    <mergeCell ref="A3:E5"/>
    <mergeCell ref="A7:A8"/>
    <mergeCell ref="B7:B8"/>
    <mergeCell ref="C7:E7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18</vt:i4>
      </vt:variant>
    </vt:vector>
  </HeadingPairs>
  <TitlesOfParts>
    <vt:vector size="26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  <vt:lpstr>'Прил 7'!Область_печати</vt:lpstr>
      <vt:lpstr>'Прил 8'!Область_печати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2020-08-06T07:50:28Z</dcterms:modified>
</cp:coreProperties>
</file>