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5450" windowHeight="8190" tabRatio="865" activeTab="4"/>
  </bookViews>
  <sheets>
    <sheet name="Прил 1" sheetId="3" r:id="rId1"/>
    <sheet name="Прил 2" sheetId="17" r:id="rId2"/>
    <sheet name="Прил 3" sheetId="1" r:id="rId3"/>
    <sheet name="Прил 4 " sheetId="18" r:id="rId4"/>
    <sheet name="Прил 5" sheetId="6" r:id="rId5"/>
    <sheet name="Прил 6" sheetId="9" r:id="rId6"/>
    <sheet name="Прил 7" sheetId="13" r:id="rId7"/>
    <sheet name="Прил 8" sheetId="12" r:id="rId8"/>
  </sheets>
  <externalReferences>
    <externalReference r:id="rId9"/>
    <externalReference r:id="rId10"/>
  </externalReferences>
  <definedNames>
    <definedName name="_1Excel_BuiltIn_Print_Area_1_1_1">'Прил 3'!$A$1:$C$36</definedName>
    <definedName name="_2Excel_BuiltIn_Print_Area_7_1_1" localSheetId="3">#REF!</definedName>
    <definedName name="_2Excel_BuiltIn_Print_Area_7_1_1">#REF!</definedName>
    <definedName name="_Toc105952698" localSheetId="3">'Прил 4 '!$A$3</definedName>
    <definedName name="_Toc105952698">#REF!</definedName>
    <definedName name="_xlnm._FilterDatabase" localSheetId="3" hidden="1">'Прил 4 '!$A$7:$K$107</definedName>
    <definedName name="_xlnm._FilterDatabase" localSheetId="4" hidden="1">'Прил 5'!$A$7:$L$97</definedName>
    <definedName name="_xlnm._FilterDatabase" localSheetId="5" hidden="1">'Прил 6'!$A$8:$L$113</definedName>
    <definedName name="Excel_BuiltIn_Print_Area_1">'Прил 3'!$A$1:$C$36</definedName>
    <definedName name="Excel_BuiltIn_Print_Area_1_1">'Прил 3'!$A$1:$C$36</definedName>
    <definedName name="Excel_BuiltIn_Print_Area_2" localSheetId="3">#REF!</definedName>
    <definedName name="Excel_BuiltIn_Print_Area_2">#REF!</definedName>
    <definedName name="Excel_BuiltIn_Print_Area_3">'Прил 1'!$A$1:$C$35</definedName>
    <definedName name="Excel_BuiltIn_Print_Area_3_1" localSheetId="3">#REF!</definedName>
    <definedName name="Excel_BuiltIn_Print_Area_3_1">#REF!</definedName>
    <definedName name="Excel_BuiltIn_Print_Area_4" localSheetId="3">#REF!</definedName>
    <definedName name="Excel_BuiltIn_Print_Area_4">#REF!</definedName>
    <definedName name="Excel_BuiltIn_Print_Area_5" localSheetId="3">'Прил 4 '!$A$1:$I$50</definedName>
    <definedName name="Excel_BuiltIn_Print_Area_5">#REF!</definedName>
    <definedName name="Excel_BuiltIn_Print_Area_5_1" localSheetId="3">'Прил 4 '!$A$1:$I$50</definedName>
    <definedName name="Excel_BuiltIn_Print_Area_5_1">#REF!</definedName>
    <definedName name="Excel_BuiltIn_Print_Area_6">'Прил 5'!$A$1:$G$44</definedName>
    <definedName name="Excel_BuiltIn_Print_Area_6_1">'Прил 5'!$A$1:$G$44</definedName>
    <definedName name="Excel_BuiltIn_Print_Area_7" localSheetId="3">#REF!</definedName>
    <definedName name="Excel_BuiltIn_Print_Area_7">#REF!</definedName>
    <definedName name="Excel_BuiltIn_Print_Area_7_1" localSheetId="3">#REF!</definedName>
    <definedName name="Excel_BuiltIn_Print_Area_7_1">#REF!</definedName>
    <definedName name="_xlnm.Print_Titles" localSheetId="4">'Прил 5'!$5:$5</definedName>
    <definedName name="_xlnm.Print_Area" localSheetId="0">'Прил 1'!$A$1:$C$40</definedName>
    <definedName name="_xlnm.Print_Area" localSheetId="1">'Прил 2'!$A$1:$C$11</definedName>
    <definedName name="_xlnm.Print_Area" localSheetId="2">'Прил 3'!$A$1:$E$36</definedName>
    <definedName name="_xlnm.Print_Area" localSheetId="3">'Прил 4 '!$A$1:$K$107</definedName>
    <definedName name="_xlnm.Print_Area" localSheetId="4">'Прил 5'!$A$1:$L$97</definedName>
    <definedName name="_xlnm.Print_Area" localSheetId="5">'Прил 6'!$A$1:$L$113</definedName>
  </definedNames>
  <calcPr calcId="125725"/>
  <fileRecoveryPr autoRecover="0"/>
</workbook>
</file>

<file path=xl/calcChain.xml><?xml version="1.0" encoding="utf-8"?>
<calcChain xmlns="http://schemas.openxmlformats.org/spreadsheetml/2006/main">
  <c r="L83" i="6"/>
  <c r="K83"/>
  <c r="E36" i="1"/>
  <c r="D36"/>
  <c r="C36"/>
  <c r="K71" i="9" l="1"/>
  <c r="K70" s="1"/>
  <c r="K69" s="1"/>
  <c r="K68" s="1"/>
  <c r="K67" s="1"/>
  <c r="L72"/>
  <c r="L71" s="1"/>
  <c r="L70" s="1"/>
  <c r="L69" s="1"/>
  <c r="L68" s="1"/>
  <c r="L67" s="1"/>
  <c r="K72"/>
  <c r="E12" i="13"/>
  <c r="E11" s="1"/>
  <c r="C13"/>
  <c r="C12" s="1"/>
  <c r="C11" s="1"/>
  <c r="D13"/>
  <c r="D12" s="1"/>
  <c r="D11" s="1"/>
  <c r="E13"/>
  <c r="E9"/>
  <c r="D9"/>
  <c r="C9"/>
  <c r="C8" s="1"/>
  <c r="E8"/>
  <c r="D8"/>
  <c r="C18" i="12" l="1"/>
  <c r="D21" i="1"/>
  <c r="E21"/>
  <c r="C21"/>
  <c r="J72" i="6" l="1"/>
  <c r="K31"/>
  <c r="L31"/>
  <c r="D27" i="1" l="1"/>
  <c r="E27"/>
  <c r="C27"/>
  <c r="D30"/>
  <c r="E30"/>
  <c r="C30"/>
  <c r="K107" i="18"/>
  <c r="K106" s="1"/>
  <c r="K105" s="1"/>
  <c r="K104" s="1"/>
  <c r="K103" s="1"/>
  <c r="K102" s="1"/>
  <c r="K101" s="1"/>
  <c r="J107"/>
  <c r="J106" s="1"/>
  <c r="J105" s="1"/>
  <c r="J104" s="1"/>
  <c r="J103" s="1"/>
  <c r="J102" s="1"/>
  <c r="J101" s="1"/>
  <c r="L96" i="6"/>
  <c r="L95" s="1"/>
  <c r="L94" s="1"/>
  <c r="L93" s="1"/>
  <c r="L92" s="1"/>
  <c r="L91" s="1"/>
  <c r="K96"/>
  <c r="K95" s="1"/>
  <c r="K94" s="1"/>
  <c r="K93" s="1"/>
  <c r="K92" s="1"/>
  <c r="K91" s="1"/>
  <c r="K35" i="9" l="1"/>
  <c r="K34" s="1"/>
  <c r="K33" s="1"/>
  <c r="K32" s="1"/>
  <c r="K31" s="1"/>
  <c r="L35"/>
  <c r="L34" s="1"/>
  <c r="L33" s="1"/>
  <c r="L32" s="1"/>
  <c r="L31" s="1"/>
  <c r="J35"/>
  <c r="J34" s="1"/>
  <c r="J33" s="1"/>
  <c r="J32" s="1"/>
  <c r="J31" s="1"/>
  <c r="J27" i="18"/>
  <c r="J26" s="1"/>
  <c r="K27"/>
  <c r="K26" s="1"/>
  <c r="I27"/>
  <c r="I26" s="1"/>
  <c r="K27" i="6"/>
  <c r="L27"/>
  <c r="J27"/>
  <c r="K46" i="9" l="1"/>
  <c r="K45" s="1"/>
  <c r="K44" s="1"/>
  <c r="K43" s="1"/>
  <c r="K42" s="1"/>
  <c r="K41" s="1"/>
  <c r="L46"/>
  <c r="L45" s="1"/>
  <c r="L44" s="1"/>
  <c r="L43" s="1"/>
  <c r="L42" s="1"/>
  <c r="L41" s="1"/>
  <c r="J46"/>
  <c r="J45" s="1"/>
  <c r="J44" s="1"/>
  <c r="J43" s="1"/>
  <c r="J42" s="1"/>
  <c r="J41" s="1"/>
  <c r="K22"/>
  <c r="K21" s="1"/>
  <c r="K20" s="1"/>
  <c r="K19" s="1"/>
  <c r="K18" s="1"/>
  <c r="K17" s="1"/>
  <c r="L22"/>
  <c r="L21" s="1"/>
  <c r="L20" s="1"/>
  <c r="L19" s="1"/>
  <c r="L18" s="1"/>
  <c r="L17" s="1"/>
  <c r="J22"/>
  <c r="J21" s="1"/>
  <c r="J20" s="1"/>
  <c r="J19" s="1"/>
  <c r="J18" s="1"/>
  <c r="J17" s="1"/>
  <c r="K24" i="18"/>
  <c r="K23" s="1"/>
  <c r="K22" s="1"/>
  <c r="K29"/>
  <c r="K28" s="1"/>
  <c r="K25" s="1"/>
  <c r="K32"/>
  <c r="K31" s="1"/>
  <c r="K30" s="1"/>
  <c r="J24"/>
  <c r="J23" s="1"/>
  <c r="J22" s="1"/>
  <c r="J29"/>
  <c r="J28" s="1"/>
  <c r="J25" s="1"/>
  <c r="J32"/>
  <c r="J31" s="1"/>
  <c r="J30" s="1"/>
  <c r="I32"/>
  <c r="I31" s="1"/>
  <c r="I30" s="1"/>
  <c r="J18"/>
  <c r="J17" s="1"/>
  <c r="J16" s="1"/>
  <c r="K18"/>
  <c r="K17" s="1"/>
  <c r="K16" s="1"/>
  <c r="I18"/>
  <c r="I17" s="1"/>
  <c r="I16" s="1"/>
  <c r="J71" i="6"/>
  <c r="K18"/>
  <c r="K17" s="1"/>
  <c r="L18"/>
  <c r="L17" s="1"/>
  <c r="J15"/>
  <c r="J14" s="1"/>
  <c r="J18"/>
  <c r="J17" s="1"/>
  <c r="K32"/>
  <c r="L32"/>
  <c r="J32"/>
  <c r="J31" s="1"/>
  <c r="K72"/>
  <c r="K71" s="1"/>
  <c r="L72"/>
  <c r="L71" s="1"/>
  <c r="J93" i="18"/>
  <c r="J92" s="1"/>
  <c r="J91" s="1"/>
  <c r="J90" s="1"/>
  <c r="J89" s="1"/>
  <c r="J88" s="1"/>
  <c r="J87" s="1"/>
  <c r="K93"/>
  <c r="I93"/>
  <c r="I92" s="1"/>
  <c r="I91" s="1"/>
  <c r="I90" s="1"/>
  <c r="I89" s="1"/>
  <c r="I88" s="1"/>
  <c r="J86"/>
  <c r="J85" s="1"/>
  <c r="J84" s="1"/>
  <c r="K86"/>
  <c r="K85" s="1"/>
  <c r="K84" s="1"/>
  <c r="I86"/>
  <c r="I85" s="1"/>
  <c r="I84" s="1"/>
  <c r="J83"/>
  <c r="J82" s="1"/>
  <c r="J81" s="1"/>
  <c r="K83"/>
  <c r="K82" s="1"/>
  <c r="K81" s="1"/>
  <c r="K80" s="1"/>
  <c r="I83"/>
  <c r="I82" s="1"/>
  <c r="I81" s="1"/>
  <c r="J79"/>
  <c r="J78" s="1"/>
  <c r="J77" s="1"/>
  <c r="J76" s="1"/>
  <c r="J75" s="1"/>
  <c r="J74" s="1"/>
  <c r="K79"/>
  <c r="K78" s="1"/>
  <c r="K77" s="1"/>
  <c r="K76" s="1"/>
  <c r="K75" s="1"/>
  <c r="K74" s="1"/>
  <c r="I79"/>
  <c r="I78" s="1"/>
  <c r="I77" s="1"/>
  <c r="I76" s="1"/>
  <c r="J72"/>
  <c r="J71" s="1"/>
  <c r="J70" s="1"/>
  <c r="J68" s="1"/>
  <c r="J67" s="1"/>
  <c r="J66" s="1"/>
  <c r="K72"/>
  <c r="K71" s="1"/>
  <c r="K70" s="1"/>
  <c r="K68" s="1"/>
  <c r="K67" s="1"/>
  <c r="K66" s="1"/>
  <c r="I72"/>
  <c r="I71" s="1"/>
  <c r="I70" s="1"/>
  <c r="I69" s="1"/>
  <c r="I68" s="1"/>
  <c r="J65"/>
  <c r="J64" s="1"/>
  <c r="K65"/>
  <c r="K64" s="1"/>
  <c r="I65"/>
  <c r="I64" s="1"/>
  <c r="J63"/>
  <c r="K63"/>
  <c r="I63"/>
  <c r="J50" i="6"/>
  <c r="J37" i="18"/>
  <c r="J36" s="1"/>
  <c r="J35" s="1"/>
  <c r="J34" s="1"/>
  <c r="J33" s="1"/>
  <c r="K37"/>
  <c r="I37"/>
  <c r="I36" s="1"/>
  <c r="I35" s="1"/>
  <c r="I34" s="1"/>
  <c r="I33" s="1"/>
  <c r="I29"/>
  <c r="I24"/>
  <c r="J15"/>
  <c r="K15"/>
  <c r="I15"/>
  <c r="K16" i="9"/>
  <c r="L16"/>
  <c r="K66"/>
  <c r="L66"/>
  <c r="J66"/>
  <c r="K60"/>
  <c r="L60"/>
  <c r="J60"/>
  <c r="J16"/>
  <c r="K100" i="18"/>
  <c r="K99" s="1"/>
  <c r="K98" s="1"/>
  <c r="K97" s="1"/>
  <c r="K96" s="1"/>
  <c r="K95" s="1"/>
  <c r="K94" s="1"/>
  <c r="J100"/>
  <c r="J99" s="1"/>
  <c r="J98" s="1"/>
  <c r="J97" s="1"/>
  <c r="J96" s="1"/>
  <c r="J95" s="1"/>
  <c r="J94" s="1"/>
  <c r="I100"/>
  <c r="I99" s="1"/>
  <c r="I98" s="1"/>
  <c r="I97" s="1"/>
  <c r="I96" s="1"/>
  <c r="I95" s="1"/>
  <c r="I94" s="1"/>
  <c r="K43"/>
  <c r="K42" s="1"/>
  <c r="K41" s="1"/>
  <c r="K40" s="1"/>
  <c r="K39" s="1"/>
  <c r="K38" s="1"/>
  <c r="J43"/>
  <c r="J42" s="1"/>
  <c r="J41" s="1"/>
  <c r="J40" s="1"/>
  <c r="J39" s="1"/>
  <c r="J38" s="1"/>
  <c r="I43"/>
  <c r="I42" s="1"/>
  <c r="I41" s="1"/>
  <c r="I40" s="1"/>
  <c r="I39" s="1"/>
  <c r="I38" s="1"/>
  <c r="C32" i="1"/>
  <c r="D32"/>
  <c r="E32"/>
  <c r="E18" i="12"/>
  <c r="D18"/>
  <c r="E14"/>
  <c r="D14"/>
  <c r="C14"/>
  <c r="E10"/>
  <c r="D10"/>
  <c r="C10"/>
  <c r="L24" i="6"/>
  <c r="K24"/>
  <c r="J24"/>
  <c r="L15"/>
  <c r="L14" s="1"/>
  <c r="K15"/>
  <c r="K14" s="1"/>
  <c r="K29"/>
  <c r="L37"/>
  <c r="L36" s="1"/>
  <c r="K37"/>
  <c r="K36" s="1"/>
  <c r="J37"/>
  <c r="J36" s="1"/>
  <c r="J29"/>
  <c r="L43"/>
  <c r="L42" s="1"/>
  <c r="K43"/>
  <c r="K42" s="1"/>
  <c r="J43"/>
  <c r="J42" s="1"/>
  <c r="L52"/>
  <c r="K52"/>
  <c r="J52"/>
  <c r="L50"/>
  <c r="K50"/>
  <c r="K59"/>
  <c r="K58" s="1"/>
  <c r="L59"/>
  <c r="L58" s="1"/>
  <c r="J59"/>
  <c r="J58" s="1"/>
  <c r="K66"/>
  <c r="K65" s="1"/>
  <c r="K64" s="1"/>
  <c r="K63" s="1"/>
  <c r="K62" s="1"/>
  <c r="L66"/>
  <c r="L65" s="1"/>
  <c r="L64" s="1"/>
  <c r="L63" s="1"/>
  <c r="L62" s="1"/>
  <c r="J66"/>
  <c r="J65" s="1"/>
  <c r="J64" s="1"/>
  <c r="J63" s="1"/>
  <c r="J62" s="1"/>
  <c r="K75"/>
  <c r="K74" s="1"/>
  <c r="L75"/>
  <c r="L74" s="1"/>
  <c r="J75"/>
  <c r="J74" s="1"/>
  <c r="K82"/>
  <c r="K81" s="1"/>
  <c r="L82"/>
  <c r="L81" s="1"/>
  <c r="J82"/>
  <c r="J81" s="1"/>
  <c r="J80" s="1"/>
  <c r="J79" s="1"/>
  <c r="J78" s="1"/>
  <c r="J77" s="1"/>
  <c r="K89"/>
  <c r="K88" s="1"/>
  <c r="L89"/>
  <c r="L88" s="1"/>
  <c r="J89"/>
  <c r="J88" s="1"/>
  <c r="D12" i="1"/>
  <c r="D11" s="1"/>
  <c r="E12"/>
  <c r="E11" s="1"/>
  <c r="D14"/>
  <c r="E14"/>
  <c r="D16"/>
  <c r="E16"/>
  <c r="D18"/>
  <c r="E18"/>
  <c r="D24"/>
  <c r="E24"/>
  <c r="C24"/>
  <c r="C18"/>
  <c r="C16"/>
  <c r="C14"/>
  <c r="C12"/>
  <c r="C11" s="1"/>
  <c r="J80" i="18" l="1"/>
  <c r="I80"/>
  <c r="J23" i="6"/>
  <c r="J40" i="9"/>
  <c r="J39" s="1"/>
  <c r="J38" s="1"/>
  <c r="J37" s="1"/>
  <c r="J36" s="1"/>
  <c r="J30" s="1"/>
  <c r="J26" i="6"/>
  <c r="K40" i="9"/>
  <c r="K39" s="1"/>
  <c r="K38" s="1"/>
  <c r="K37" s="1"/>
  <c r="K36" s="1"/>
  <c r="K30" s="1"/>
  <c r="K26" i="6"/>
  <c r="K13"/>
  <c r="K12" s="1"/>
  <c r="K11" s="1"/>
  <c r="K21" i="18"/>
  <c r="J21"/>
  <c r="J13" i="6"/>
  <c r="J12" s="1"/>
  <c r="J11" s="1"/>
  <c r="L13"/>
  <c r="L12" s="1"/>
  <c r="L11" s="1"/>
  <c r="K92" i="18"/>
  <c r="K91" s="1"/>
  <c r="K90" s="1"/>
  <c r="K89" s="1"/>
  <c r="K88" s="1"/>
  <c r="K87" s="1"/>
  <c r="K36"/>
  <c r="K35" s="1"/>
  <c r="K34" s="1"/>
  <c r="K33" s="1"/>
  <c r="K65" i="9"/>
  <c r="K64" s="1"/>
  <c r="K61" s="1"/>
  <c r="K59"/>
  <c r="K58" s="1"/>
  <c r="K55" s="1"/>
  <c r="K29"/>
  <c r="K28" s="1"/>
  <c r="K27" s="1"/>
  <c r="K78"/>
  <c r="K77" s="1"/>
  <c r="K76" s="1"/>
  <c r="K73" s="1"/>
  <c r="J90"/>
  <c r="J89" s="1"/>
  <c r="J88" s="1"/>
  <c r="L96"/>
  <c r="L102"/>
  <c r="L101" s="1"/>
  <c r="L100" s="1"/>
  <c r="K107"/>
  <c r="K106" s="1"/>
  <c r="K105" s="1"/>
  <c r="K104" s="1"/>
  <c r="K103" s="1"/>
  <c r="L29" i="6"/>
  <c r="L26" s="1"/>
  <c r="L29" i="9"/>
  <c r="L28" s="1"/>
  <c r="L27" s="1"/>
  <c r="K54"/>
  <c r="L78"/>
  <c r="L77" s="1"/>
  <c r="L76" s="1"/>
  <c r="L73" s="1"/>
  <c r="K84"/>
  <c r="K83" s="1"/>
  <c r="K82" s="1"/>
  <c r="K79" s="1"/>
  <c r="J96"/>
  <c r="J102"/>
  <c r="J101" s="1"/>
  <c r="J100" s="1"/>
  <c r="L107"/>
  <c r="L106" s="1"/>
  <c r="L105" s="1"/>
  <c r="L104" s="1"/>
  <c r="L103" s="1"/>
  <c r="J29"/>
  <c r="J28" s="1"/>
  <c r="J27" s="1"/>
  <c r="J26" s="1"/>
  <c r="J25" s="1"/>
  <c r="J24" s="1"/>
  <c r="L54"/>
  <c r="L53" s="1"/>
  <c r="L52" s="1"/>
  <c r="J78"/>
  <c r="J77" s="1"/>
  <c r="J76" s="1"/>
  <c r="J73" s="1"/>
  <c r="L84"/>
  <c r="L83" s="1"/>
  <c r="L82" s="1"/>
  <c r="L79" s="1"/>
  <c r="K90"/>
  <c r="K89" s="1"/>
  <c r="K88" s="1"/>
  <c r="J107"/>
  <c r="J106" s="1"/>
  <c r="J105" s="1"/>
  <c r="J104" s="1"/>
  <c r="J103" s="1"/>
  <c r="J54"/>
  <c r="J53" s="1"/>
  <c r="J52" s="1"/>
  <c r="J84"/>
  <c r="J83" s="1"/>
  <c r="J82" s="1"/>
  <c r="J79" s="1"/>
  <c r="L90"/>
  <c r="L89" s="1"/>
  <c r="L88" s="1"/>
  <c r="K96"/>
  <c r="K102"/>
  <c r="K101" s="1"/>
  <c r="K100" s="1"/>
  <c r="L15"/>
  <c r="L14" s="1"/>
  <c r="L11" s="1"/>
  <c r="L10" s="1"/>
  <c r="J65"/>
  <c r="J64" s="1"/>
  <c r="J61" s="1"/>
  <c r="J70" i="6"/>
  <c r="I75" i="18"/>
  <c r="I74" s="1"/>
  <c r="I87"/>
  <c r="I62"/>
  <c r="I61" s="1"/>
  <c r="I67"/>
  <c r="I66" s="1"/>
  <c r="I14"/>
  <c r="I13" s="1"/>
  <c r="I28"/>
  <c r="I25" s="1"/>
  <c r="K62"/>
  <c r="K61" s="1"/>
  <c r="K60" s="1"/>
  <c r="K59" s="1"/>
  <c r="K58" s="1"/>
  <c r="K57" s="1"/>
  <c r="I23"/>
  <c r="I22" s="1"/>
  <c r="K14"/>
  <c r="K13" s="1"/>
  <c r="J14"/>
  <c r="J13" s="1"/>
  <c r="J62"/>
  <c r="J61" s="1"/>
  <c r="J60" s="1"/>
  <c r="J59" s="1"/>
  <c r="J58" s="1"/>
  <c r="J57" s="1"/>
  <c r="L49" i="6"/>
  <c r="L48" s="1"/>
  <c r="L47" s="1"/>
  <c r="L70"/>
  <c r="K70"/>
  <c r="K23"/>
  <c r="C10" i="1"/>
  <c r="K49" i="6"/>
  <c r="K48" s="1"/>
  <c r="K47" s="1"/>
  <c r="D10" i="1"/>
  <c r="E10"/>
  <c r="L23" i="6"/>
  <c r="J87"/>
  <c r="J86" s="1"/>
  <c r="J85" s="1"/>
  <c r="J84" s="1"/>
  <c r="J49"/>
  <c r="J48" s="1"/>
  <c r="J47" s="1"/>
  <c r="L69"/>
  <c r="L68" s="1"/>
  <c r="L56"/>
  <c r="L55" s="1"/>
  <c r="L54" s="1"/>
  <c r="L35"/>
  <c r="L34" s="1"/>
  <c r="L113" i="9"/>
  <c r="L112" s="1"/>
  <c r="L111" s="1"/>
  <c r="J15"/>
  <c r="J14" s="1"/>
  <c r="L87" i="6"/>
  <c r="L86" s="1"/>
  <c r="L85" s="1"/>
  <c r="L84" s="1"/>
  <c r="K80"/>
  <c r="K79" s="1"/>
  <c r="K78" s="1"/>
  <c r="K77" s="1"/>
  <c r="J56"/>
  <c r="J55" s="1"/>
  <c r="J54" s="1"/>
  <c r="K56"/>
  <c r="K55" s="1"/>
  <c r="K54" s="1"/>
  <c r="L41"/>
  <c r="L40" s="1"/>
  <c r="L39" s="1"/>
  <c r="L59" i="9"/>
  <c r="L58" s="1"/>
  <c r="J35" i="6"/>
  <c r="J34" s="1"/>
  <c r="J113" i="9"/>
  <c r="J112" s="1"/>
  <c r="J111" s="1"/>
  <c r="K113"/>
  <c r="K112" s="1"/>
  <c r="K111" s="1"/>
  <c r="K35" i="6"/>
  <c r="K34" s="1"/>
  <c r="K15" i="9"/>
  <c r="K14" s="1"/>
  <c r="L80" i="6"/>
  <c r="L79" s="1"/>
  <c r="L78" s="1"/>
  <c r="L77" s="1"/>
  <c r="J69"/>
  <c r="J68" s="1"/>
  <c r="K69"/>
  <c r="K68" s="1"/>
  <c r="J59" i="9"/>
  <c r="J58" s="1"/>
  <c r="J41" i="6"/>
  <c r="J40" s="1"/>
  <c r="J39" s="1"/>
  <c r="K41"/>
  <c r="K40" s="1"/>
  <c r="K39" s="1"/>
  <c r="K87"/>
  <c r="K86" s="1"/>
  <c r="K85" s="1"/>
  <c r="K84" s="1"/>
  <c r="K73" i="18" l="1"/>
  <c r="J73"/>
  <c r="K61" i="6"/>
  <c r="J22"/>
  <c r="J21" s="1"/>
  <c r="L22"/>
  <c r="L21" s="1"/>
  <c r="L20" s="1"/>
  <c r="L10" s="1"/>
  <c r="L9" s="1"/>
  <c r="I21" i="18"/>
  <c r="I20" s="1"/>
  <c r="I19" s="1"/>
  <c r="K22" i="6"/>
  <c r="K21" s="1"/>
  <c r="K20" s="1"/>
  <c r="K10" s="1"/>
  <c r="K9" s="1"/>
  <c r="K8" s="1"/>
  <c r="J23" i="9"/>
  <c r="J12" i="18"/>
  <c r="J11" s="1"/>
  <c r="J10" s="1"/>
  <c r="K12"/>
  <c r="K11" s="1"/>
  <c r="K10" s="1"/>
  <c r="I12"/>
  <c r="I11" s="1"/>
  <c r="I10" s="1"/>
  <c r="L40" i="9"/>
  <c r="L39" s="1"/>
  <c r="L38" s="1"/>
  <c r="L37" s="1"/>
  <c r="L36" s="1"/>
  <c r="L30" s="1"/>
  <c r="K81"/>
  <c r="K80" s="1"/>
  <c r="K48"/>
  <c r="K47" s="1"/>
  <c r="K8" s="1"/>
  <c r="L48"/>
  <c r="L47" s="1"/>
  <c r="J48"/>
  <c r="L97"/>
  <c r="J75"/>
  <c r="J74" s="1"/>
  <c r="L46" i="6"/>
  <c r="L45" s="1"/>
  <c r="L81" i="9"/>
  <c r="L80" s="1"/>
  <c r="J97"/>
  <c r="K97"/>
  <c r="K46" i="6"/>
  <c r="K45" s="1"/>
  <c r="K63" i="9"/>
  <c r="K62" s="1"/>
  <c r="K75"/>
  <c r="K74" s="1"/>
  <c r="K85"/>
  <c r="K87"/>
  <c r="K86" s="1"/>
  <c r="K57"/>
  <c r="K56" s="1"/>
  <c r="L85"/>
  <c r="L87"/>
  <c r="L86" s="1"/>
  <c r="J85"/>
  <c r="J87"/>
  <c r="J86" s="1"/>
  <c r="I73" i="18"/>
  <c r="J63" i="9"/>
  <c r="J62" s="1"/>
  <c r="L75"/>
  <c r="L74" s="1"/>
  <c r="J81"/>
  <c r="J80" s="1"/>
  <c r="L13"/>
  <c r="L12" s="1"/>
  <c r="K11"/>
  <c r="K10" s="1"/>
  <c r="K13"/>
  <c r="K12" s="1"/>
  <c r="K108"/>
  <c r="K110"/>
  <c r="K109" s="1"/>
  <c r="J11"/>
  <c r="J10" s="1"/>
  <c r="J13"/>
  <c r="J12" s="1"/>
  <c r="J108"/>
  <c r="J110"/>
  <c r="J109" s="1"/>
  <c r="L108"/>
  <c r="L110"/>
  <c r="L109" s="1"/>
  <c r="K99"/>
  <c r="K98" s="1"/>
  <c r="L99"/>
  <c r="L98" s="1"/>
  <c r="J99"/>
  <c r="J98" s="1"/>
  <c r="J55"/>
  <c r="J57"/>
  <c r="J56" s="1"/>
  <c r="L55"/>
  <c r="L57"/>
  <c r="L56" s="1"/>
  <c r="L49"/>
  <c r="L51"/>
  <c r="L50" s="1"/>
  <c r="J49"/>
  <c r="J51"/>
  <c r="J50" s="1"/>
  <c r="L24"/>
  <c r="L26"/>
  <c r="L25" s="1"/>
  <c r="K24"/>
  <c r="K23" s="1"/>
  <c r="K26"/>
  <c r="K25" s="1"/>
  <c r="K53"/>
  <c r="K52" s="1"/>
  <c r="I60" i="18"/>
  <c r="I59" s="1"/>
  <c r="I58" s="1"/>
  <c r="I57" s="1"/>
  <c r="K20"/>
  <c r="K19" s="1"/>
  <c r="J20"/>
  <c r="J19" s="1"/>
  <c r="L61" i="6"/>
  <c r="C35" i="1"/>
  <c r="J95" i="9"/>
  <c r="J94" s="1"/>
  <c r="D35" i="1"/>
  <c r="K95" i="9"/>
  <c r="K94" s="1"/>
  <c r="E35" i="1"/>
  <c r="L95" i="9"/>
  <c r="L94" s="1"/>
  <c r="L65"/>
  <c r="L64" s="1"/>
  <c r="J46" i="6"/>
  <c r="J45" s="1"/>
  <c r="J61"/>
  <c r="K9" i="9" l="1"/>
  <c r="L23"/>
  <c r="L9" s="1"/>
  <c r="L8" s="1"/>
  <c r="J9" i="18"/>
  <c r="K9"/>
  <c r="I9"/>
  <c r="I8" s="1"/>
  <c r="C21" i="13" s="1"/>
  <c r="C20" s="1"/>
  <c r="C19" s="1"/>
  <c r="J20" i="6"/>
  <c r="C26" i="1"/>
  <c r="C9" s="1"/>
  <c r="C18" i="13" s="1"/>
  <c r="E26" i="1"/>
  <c r="E9" s="1"/>
  <c r="E18" i="13" s="1"/>
  <c r="E17" s="1"/>
  <c r="E16" s="1"/>
  <c r="D26" i="1"/>
  <c r="D9" s="1"/>
  <c r="D18" i="13" s="1"/>
  <c r="D17" s="1"/>
  <c r="D16" s="1"/>
  <c r="K91" i="9"/>
  <c r="K93"/>
  <c r="K92" s="1"/>
  <c r="L91"/>
  <c r="L93"/>
  <c r="L92" s="1"/>
  <c r="J91"/>
  <c r="J93"/>
  <c r="J92" s="1"/>
  <c r="L61"/>
  <c r="L63"/>
  <c r="L62" s="1"/>
  <c r="K49"/>
  <c r="K51"/>
  <c r="K50" s="1"/>
  <c r="J9"/>
  <c r="J47"/>
  <c r="L8" i="6"/>
  <c r="C16" i="13" l="1"/>
  <c r="C17"/>
  <c r="K8" i="18"/>
  <c r="J8"/>
  <c r="J8" i="9"/>
  <c r="J10" i="6"/>
  <c r="J9" s="1"/>
  <c r="J8" s="1"/>
  <c r="E21" i="13" l="1"/>
  <c r="E20" s="1"/>
  <c r="E19" s="1"/>
  <c r="E15" s="1"/>
  <c r="E7" s="1"/>
  <c r="D21"/>
  <c r="D20" s="1"/>
  <c r="D19" s="1"/>
  <c r="D15" s="1"/>
  <c r="D7" s="1"/>
  <c r="C15"/>
  <c r="C7" s="1"/>
</calcChain>
</file>

<file path=xl/sharedStrings.xml><?xml version="1.0" encoding="utf-8"?>
<sst xmlns="http://schemas.openxmlformats.org/spreadsheetml/2006/main" count="1779" uniqueCount="306">
  <si>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</si>
  <si>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</si>
  <si>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</si>
  <si>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</si>
  <si>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ВСЕГО ДОХОДОВ</t>
  </si>
  <si>
    <t>НАЛОГИ НА ПРИБЫЛЬ, ДОХОДЫ</t>
  </si>
  <si>
    <t>00010102000010000110</t>
  </si>
  <si>
    <t>Налог на доходы физических лиц</t>
  </si>
  <si>
    <t>НАЛОГИ НА СОВОКУПНЫЙ ДОХОД</t>
  </si>
  <si>
    <t>Единый сельскохозяйственный налог</t>
  </si>
  <si>
    <t>Земельный налог</t>
  </si>
  <si>
    <t>00011100000000000000</t>
  </si>
  <si>
    <t>ДОХОДЫ ОТ ИСПОЛЬЗОВАНИЯ ИМУЩЕСТВА, НАХОДЯЩЕГОСЯ В ГОСУДАРСТВЕННОЙ И МУНИЦИПАЛЬНОЙ СОБСТВЕННОСТИ</t>
  </si>
  <si>
    <t>Код бюджетной классификации 
Российской Федерации</t>
  </si>
  <si>
    <t>админи-
стратора
доходов</t>
  </si>
  <si>
    <t>1 11 05035 10 0000 120</t>
  </si>
  <si>
    <t>1 17 01050 10 0000 180</t>
  </si>
  <si>
    <t>1 17 05050 10 0000 180</t>
  </si>
  <si>
    <t>Наименование</t>
  </si>
  <si>
    <t>Рз</t>
  </si>
  <si>
    <t>ПР</t>
  </si>
  <si>
    <t>ЦСР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</si>
  <si>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</si>
  <si>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</si>
  <si>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</si>
  <si>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</si>
  <si>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</si>
  <si>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</si>
  <si>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</si>
  <si>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</si>
  <si>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ПРз</t>
  </si>
  <si>
    <t>ВСЕГО</t>
  </si>
  <si>
    <t>1 08 04020 01 1000 110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</si>
  <si>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</si>
  <si>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1 11 02033 10 0000 120</t>
  </si>
  <si>
    <t>1 11 09045 10 0000 120</t>
  </si>
  <si>
    <t>1</t>
  </si>
  <si>
    <t>2</t>
  </si>
  <si>
    <t xml:space="preserve"> </t>
  </si>
  <si>
    <t>Пенсионное обеспечение</t>
  </si>
  <si>
    <t>1 13 01995 10 0000 130</t>
  </si>
  <si>
    <t>1 13 02995 10 0000 130</t>
  </si>
  <si>
    <t>1 14 02052 10 0000 410</t>
  </si>
  <si>
    <t>1 14 02052 10 0000 440</t>
  </si>
  <si>
    <t>1 14 02053 10 0000 410</t>
  </si>
  <si>
    <t>1 14 02053 10 0000 440</t>
  </si>
  <si>
    <t>Приложение 3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</si>
  <si>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</si>
  <si>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Прочие доходы от компенсации затрат бюджетов сельских поселений 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</si>
  <si>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</si>
  <si>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</si>
  <si>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</si>
  <si>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Прочие неналоговые доходы бюджетов сельских поселений</t>
  </si>
  <si>
    <t>Доходы бюджетов сельских поселений от возврата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</si>
  <si>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Прочие дотации бюджетам сельских поселений</t>
  </si>
  <si>
    <t>Прочие субсидии бюджетам сельских поселений</t>
  </si>
  <si>
    <t>Субвенции бюджетам сельских поселений на выполнение передаваемых полномочий субъектов Российской Федерации</t>
  </si>
  <si>
    <t>Прочие субвенции бюджетам сельских поселений</t>
  </si>
  <si>
    <t>Прочие межбюджетные трансферты, передаваемые бюджетам сельских поселений</t>
  </si>
  <si>
    <t>Прочие безвозмездные поступления в бюджеты сельских поселений</t>
  </si>
  <si>
    <t>Получение кредитов от других бюджетов бюджетной системы Российской Федерации бюджетами сельских поселений в валюте Российской Федерации</t>
  </si>
  <si>
    <t>1 14 06025 10 0000 430</t>
  </si>
  <si>
    <t>1 08 04020 01 4000 110</t>
  </si>
  <si>
    <t>02</t>
  </si>
  <si>
    <t>03</t>
  </si>
  <si>
    <t>Приложение 4</t>
  </si>
  <si>
    <t>09</t>
  </si>
  <si>
    <t>10</t>
  </si>
  <si>
    <t>13</t>
  </si>
  <si>
    <t>Сумма (тыс. рублей)</t>
  </si>
  <si>
    <t>Функционирование высшего должностного лица субъекта Российской Федерации и муниципального образования</t>
  </si>
  <si>
    <t>65</t>
  </si>
  <si>
    <t>0</t>
  </si>
  <si>
    <t>Расходы на выплаты по оплате труда высшего должностного лица муниципального образования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</si>
  <si>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</si>
  <si>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</si>
  <si>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</si>
  <si>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</si>
  <si>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41120</t>
  </si>
  <si>
    <t>Прочая закупка товаров, работ и услуг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</si>
  <si>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</si>
  <si>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</si>
  <si>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</si>
  <si>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</si>
  <si>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</si>
  <si>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</si>
  <si>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</si>
  <si>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Другие общегосударственные вопросы</t>
  </si>
  <si>
    <t>Подготовка, переподготовка и повышение квалификации кадров</t>
  </si>
  <si>
    <t>41250</t>
  </si>
  <si>
    <t>244</t>
  </si>
  <si>
    <t>08</t>
  </si>
  <si>
    <t>Мероприятия по обеспечению пожарной безопасности</t>
  </si>
  <si>
    <t>42120</t>
  </si>
  <si>
    <t>31</t>
  </si>
  <si>
    <t>Мероприятия по укреплению общественного порядка и обеспечению общественной безопасности</t>
  </si>
  <si>
    <t>42300</t>
  </si>
  <si>
    <t>Национальная оборона</t>
  </si>
  <si>
    <t>Мобилизационная и вневойсковая подготовка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</si>
  <si>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</si>
  <si>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</si>
  <si>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</si>
  <si>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</si>
  <si>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</si>
  <si>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44101</t>
  </si>
  <si>
    <t>Благоустройство</t>
  </si>
  <si>
    <t>Уличное освещение</t>
  </si>
  <si>
    <t>Социальная политика</t>
  </si>
  <si>
    <t xml:space="preserve">Доплаты к пенсиям муниципальных служащих 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</si>
  <si>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</si>
  <si>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</si>
  <si>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</si>
  <si>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</si>
  <si>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Сумма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</si>
  <si>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</si>
  <si>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 xml:space="preserve">Резервные фонды </t>
  </si>
  <si>
    <t>41240</t>
  </si>
  <si>
    <t>00010000000000000000</t>
  </si>
  <si>
    <t>00010100000000000000</t>
  </si>
  <si>
    <t>00010500000000000000</t>
  </si>
  <si>
    <t>00010600000000000000</t>
  </si>
  <si>
    <t>00010606000000000110</t>
  </si>
  <si>
    <t>Программа "Развитие муниципальной службы в Паевском сельском поселении на 2019-2022г.г."</t>
  </si>
  <si>
    <t>Гармонизация межнациональных и межконфессиальных отношений в Паевском сельском поселении на 2016-2020г.г.</t>
  </si>
  <si>
    <t>24</t>
  </si>
  <si>
    <t>НАЛОГОВЫЕ И НЕНАЛОГОВЫЕ ДОХОДЫ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</si>
  <si>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</si>
  <si>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</si>
  <si>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18210503010010000110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</si>
  <si>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</si>
  <si>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</si>
  <si>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</si>
  <si>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</si>
  <si>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</si>
  <si>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</si>
  <si>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</si>
  <si>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</si>
  <si>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00011400000000000000</t>
  </si>
  <si>
    <t>ДОХОДЫ ОТ ПРОДАЖИ МАТЕРИАЛЬНЫХ И НЕМАТЕРИАЛЬНЫХ АКТИВОВ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</si>
  <si>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</si>
  <si>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</si>
  <si>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</si>
  <si>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</si>
  <si>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</si>
  <si>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 xml:space="preserve">Субвенции бюджетам сельских поселений на осуществление первичного воинского учета на территориях, где отсутствуют военные комиссариаты 
</t>
  </si>
  <si>
    <t>00020240000000000150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</si>
  <si>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</si>
  <si>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</si>
  <si>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Мероприятия, направленные на развитие межнациональных отношений</t>
  </si>
  <si>
    <t>42310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</si>
  <si>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</si>
  <si>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</si>
  <si>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</si>
  <si>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</si>
  <si>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</si>
  <si>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</si>
  <si>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</si>
  <si>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</si>
  <si>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</si>
  <si>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</si>
  <si>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</si>
  <si>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</si>
  <si>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</si>
  <si>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</si>
  <si>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</si>
  <si>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</si>
  <si>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</si>
  <si>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Уплата налогов, сборов и иных платежей</t>
  </si>
  <si>
    <t>850</t>
  </si>
  <si>
    <t>Расходы на выплаты по оплате труда высшего должностного лица</t>
  </si>
  <si>
    <t>Приложение 5</t>
  </si>
  <si>
    <t>Приложение 6</t>
  </si>
  <si>
    <t xml:space="preserve"> (тыс.руб.)</t>
  </si>
  <si>
    <t>№ п/п</t>
  </si>
  <si>
    <t>ВИДЫ ЗАИМСТВОВАНИЙ</t>
  </si>
  <si>
    <t>I</t>
  </si>
  <si>
    <t>Кредиты кредитных организаций в валюте Российской Федерации</t>
  </si>
  <si>
    <t>в том числе</t>
  </si>
  <si>
    <t>Объем привлечения</t>
  </si>
  <si>
    <t>Объем средств, напрвляемых на погашение основной суммы долга</t>
  </si>
  <si>
    <t>Бюджетные кредиты от других бюджетов бюджетной системы Российской Федерации</t>
  </si>
  <si>
    <t>Код</t>
  </si>
  <si>
    <t>НАИМЕНОВАНИЕ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</si>
  <si>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</si>
  <si>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</si>
  <si>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</si>
  <si>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</si>
  <si>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Получение кредитов от кредитных организаций в валюте Российской Федерации</t>
  </si>
  <si>
    <t>Бюджетные кредиты от других бюджетов бюджетной системы Российской Федерации в валюте Российской Федерации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</si>
  <si>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</si>
  <si>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Увеличение прочих остатков средств бюджетов</t>
  </si>
  <si>
    <t>Увеличение прочих остатков денежных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</si>
  <si>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</si>
  <si>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</si>
  <si>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Привлечение  средств</t>
  </si>
  <si>
    <t>(тыс.руб.)</t>
  </si>
  <si>
    <t>000 01 02 00 00 10 0000 710</t>
  </si>
  <si>
    <t>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</si>
  <si>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        Приложение 2</t>
  </si>
  <si>
    <t>01 02 00 00 10 0000 710</t>
  </si>
  <si>
    <t>01 03 01 00 10 0000 810</t>
  </si>
  <si>
    <t>Приложение 1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</si>
  <si>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 (прочие поступления)</t>
  </si>
  <si>
    <t>Доходы от размещения временно свободных средств бюджетов сельских поселений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</si>
  <si>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</si>
  <si>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Прочие доходы от оказания платных услуг (работ)  получателями средств бюджетов сельских поселений 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</si>
  <si>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материальных запасов по указанному имуществу</t>
  </si>
  <si>
    <t>Невыясненные поступления, зачисляемые в бюджеты сельских поселений</t>
  </si>
  <si>
    <t>2 18 60010 10 0000 150</t>
  </si>
  <si>
    <t>2 19 60010 10 0000 150</t>
  </si>
  <si>
    <t>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</si>
  <si>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>2 02 15001 10 0000 150</t>
  </si>
  <si>
    <t>Дотации бюджетам сельских поселений на выравнивание бюджетной обеспеченности</t>
  </si>
  <si>
    <t>2 02 19999 10 0000 150</t>
  </si>
  <si>
    <t>2 02 29999 10 0000 150</t>
  </si>
  <si>
    <t>2 02 35118 10 0000 150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</si>
  <si>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</si>
  <si>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2 02 30024 10 0000 150</t>
  </si>
  <si>
    <t>2 02 39999 10 0000 150</t>
  </si>
  <si>
    <t>2 02 40014 10 0000 150</t>
  </si>
  <si>
    <t>2 02 45160 10 0000 150</t>
  </si>
  <si>
    <t>Межбюджетные трансферты, передаваемые бюджетам сельских поселений для компенсации дополнительных расходов, возникших в результате решений, принятых органами власти другого уровня</t>
  </si>
  <si>
    <t>2 02 49999 10 0000 150</t>
  </si>
  <si>
    <t>2 07 05030 10 0000 150</t>
  </si>
  <si>
    <t>2 08 05000 10 0000 150</t>
  </si>
  <si>
    <t>Перечисления из бюджетов сельских поселений (в бюджеты  поселений) для осуществления возврата 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</si>
  <si>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Высшее должностное лицо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</si>
  <si>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</si>
  <si>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</si>
  <si>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</si>
  <si>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>2021 год</t>
  </si>
  <si>
    <t>2022 год</t>
  </si>
  <si>
    <t xml:space="preserve">источников внутреннего финансирования дефицита бюджета </t>
  </si>
  <si>
    <t xml:space="preserve"> Наименование доходов бюджета</t>
  </si>
  <si>
    <t>доходов бюджета</t>
  </si>
  <si>
    <t>админи-
стратора</t>
  </si>
  <si>
    <t xml:space="preserve">Наименование главного администратора источника финансирования бюджета </t>
  </si>
  <si>
    <t xml:space="preserve">Прочие мероприятия по благоустройству </t>
  </si>
  <si>
    <t>Обеспечение деятельности администрации</t>
  </si>
  <si>
    <t>12</t>
  </si>
  <si>
    <t>Прочие мероприятия по благоустройству</t>
  </si>
  <si>
    <t>000 01 03 00 00 00 0000 000</t>
  </si>
  <si>
    <t>000 01 03 01 00 00 0000 000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</si>
  <si>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</si>
  <si>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</si>
  <si>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</si>
  <si>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</si>
  <si>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</si>
  <si>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</si>
  <si>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</si>
  <si>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</si>
  <si>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</si>
  <si>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 xml:space="preserve">II
</t>
  </si>
  <si>
    <t>в том числе: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</si>
  <si>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</si>
  <si>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730</t>
  </si>
  <si>
    <t>ПЕРЕЧЕНЬ 
АДМИНИСТРАТОРОВ ДОХОДОВ БЮДЖЕТА АДАШЕВСКОГО СЕЛЬСКОГО ПОСЕЛЕНИЯ КАДОШКИНСКОГО МУНИЦИПАЛЬНОГО РАЙОНА РЕСПУБЛИКИ МОРДОВИЯ</t>
  </si>
  <si>
    <t>ПЕРЕЧЕНЬ 
ГЛАВНЫХ АДМИНИСТРАТОРОВ ИСТОЧНИКОВ ФИНАНСИРОВАНИЯ ДЕФИЦИТА БЮДЖЕТА АДАШЕВСКОГО СЕЛЬСКОГО ПОСЕЛЕНИЯ КАДОШКИНСКОГО МУНИЦИПАЛЬНОГО РАЙОНА РЕСПУБЛИКИ МОРДОВИЯ</t>
  </si>
  <si>
    <t>Администрация Адашевского сельского поселения Кадошкинского муниципального района Республики Мордовия</t>
  </si>
  <si>
    <t>Администрация Адашевского сельского поселения Кадошкинского муниципального района</t>
  </si>
  <si>
    <t xml:space="preserve"> ДОХОДЫ 
БЮДЖЕТА АДАШЕВСКОГО СЕЛЬСКОГО ПОСЕЛЕНИЯ КАДОШКИНСКОГО МУНИЦИПАЛЬНОГО РАЙОНА РЕСПУБЛИКИ МОРДОВИЯ </t>
  </si>
  <si>
    <t>91011105035100000120</t>
  </si>
  <si>
    <t>91011406025100000430</t>
  </si>
  <si>
    <t>91020230024100000150</t>
  </si>
  <si>
    <t>91020235118100000150</t>
  </si>
  <si>
    <t>91020240014100000150</t>
  </si>
  <si>
    <t>Непрограммные расходы главных распорядителей средств бюджета Адашевского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</si>
  <si>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Адашевского сельского поселения Кадошкинского муниципального района Республики Мордовия</t>
  </si>
  <si>
    <t>Резервный фонд администрации Адашевского сельского поселения Кадошкинского муниципального района Республики Мордовия</t>
  </si>
  <si>
    <t>Противопожарная  безопасность на территории Адашевского сельского поселения на 2019-2020г.г.</t>
  </si>
  <si>
    <t>Программа по противодействию терроризму и экстремизму на территории Адашевского сельского поселения на 2019-2020г.г.</t>
  </si>
  <si>
    <t>00020210000000000150</t>
  </si>
  <si>
    <t>Дотации бюджетам бюджетной системы Российской Федерации</t>
  </si>
  <si>
    <t>91020215001100000150</t>
  </si>
  <si>
    <t>00020220000000000150</t>
  </si>
  <si>
    <t>Субсидии бюджетам бюджетной системы Российской Федерации (межбюджетные субсидии)</t>
  </si>
  <si>
    <t>91020229999100000150</t>
  </si>
  <si>
    <t>Расходы на обеспечение функций органов местного самоуправления</t>
  </si>
  <si>
    <t>910</t>
  </si>
  <si>
    <t>Условно утверждаемые расходы</t>
  </si>
  <si>
    <t>99</t>
  </si>
  <si>
    <t>41990</t>
  </si>
  <si>
    <t>44205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</si>
  <si>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</si>
  <si>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Приложение 8</t>
  </si>
  <si>
    <t xml:space="preserve">         Приложение 7</t>
  </si>
  <si>
    <t>Субсидии бюджетам сельских поселений на обеспечение комплексного развития сельских территорий</t>
  </si>
  <si>
    <t>2 02 25576 10 0000 150</t>
  </si>
  <si>
    <t>2023 год</t>
  </si>
  <si>
    <t xml:space="preserve">ВЕДОМСТВЕННАЯ СТРУКТУРА
РАСХОДОВ БЮДЖЕТА АДАШЕВСКОГО СЕЛЬСКОГО ПОСЕЛЕНИЯ КАДОШКИНСКОГО МУНИЦИПАЛЬНОГО РАЙОНА РЕСПУБЛИКИ МОРДОВИЯ НА 2021 ГОД И НА ПЛАНОВЫЙ ПЕРИОД 2022 И 2023 ГОДОВ </t>
  </si>
  <si>
    <t>Осуществление государственных полномочий Российской Федерации о первичному воинскому учету на территориях, где отсутствуют военные комиссариаты</t>
  </si>
  <si>
    <t>РАСПРЕДЕЛЕНИЕ  
БЮДЖЕТНЫХ АССИГНОВАНИЙ БЮДЖЕТА АДАШЕВСКОГО СЕЛЬСКОГО ПОСЕЛЕНИЯ КАДОШКИНСКОГО МУНИЦИПАЛЬНОГО РАЙОНА РЕСПУБЛИКИ МОРДОВИЯ ПО ЦЕЛЕВЫМ СТАТЬЯМ, ГРУППАМ (ГРУППАМ И ПОДГРУППАМ) ВИДОВ РАСХОДОВ КЛАССИФИКАЦИИ РАСХОДОВ БЮДЖЕТОВ, А ТАКЖЕ ПО РАЗДЕЛАМ И ПОДРАЗДЕЛАМ КЛАССИФИКАЦИИ РАСХОДОВ БЮДЖЕТОВ НА 2021 ГОД 
И НА ПЛАНОВЫЙ ПЕРИОД 2022 И 2023 ГОДОВ</t>
  </si>
  <si>
    <t>2 02 15002 10 0000 150</t>
  </si>
  <si>
    <t>91020215002100000150</t>
  </si>
  <si>
    <t>ИСТОЧНИКИ 
ВНУТРЕННЕГО ФИНАНСИРОВАНИЯ ДЕФИЦИТА  БЮДЖЕТА  АДАШЕВСКОГО СЕЛЬСКОГО ПОСЕЛЕНИЯ КАДОШКИНСКОГО МУНИЦИПАЛЬНОГО РАЙОНА РЕСПУБЛИКИ МОРДОВИЯ НА 2021 ГОД И НА ПЛАНОВЫЙ ПЕРИОД 2022 И 2023 ГОДОВ</t>
  </si>
  <si>
    <t>ПРОГРАММА 
МУНИЦИПАЛЬНЫХ ВНУТРЕННИХ ЗАИМСТВОВАНИЙ АДАШЕВСКОГО СЕЛЬСКОГО ПОСЕЛЕНИЯ КАДОШКИНСКОГО МУНИЦИПАЛЬНОГО РАЙОНА РЕСПУБЛИКИ МОРДОВИЯ НА 2021 ГОД И НА ПЛАНОВЫЙ ПЕРИОД 2022 И 2023 ГОДОВ</t>
  </si>
  <si>
    <t>Дотации бюджетам сельских поселений на поддержку мер по обеспечению сбалансированности бюджетов</t>
  </si>
  <si>
    <t>Доходы от сдачи в аренду имущества, находящегося в оперативном управлении органов управления поселений и созданных ими учреждений (за исключением имущества муниципальных бюджетных и автономных учреждений)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</si>
  <si>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</si>
  <si>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</si>
  <si>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Получение кредитов от кредитных организаций бюджетами поселений в валюте Российской Федерации</t>
  </si>
  <si>
    <t>Изменения остатков средств на счетах по учету средств бюджетов</t>
  </si>
  <si>
    <t>Увеличение прочих остатков денежных средств бюджетов сельских поселений</t>
  </si>
  <si>
    <t>Уменьшение прочих остатков денежных средств бюджетов сельских поселений</t>
  </si>
  <si>
    <t>к решению сессии Совета депутатов Адашевского сельского поселения "О бюджете Адашевского сельского поселения Кадошкинского муниципального района Республики Мордовия на 2021 год и на плановый период 2022 и 2023 годов"</t>
  </si>
  <si>
    <t xml:space="preserve">РАСПРЕДЕЛЕНИЕ 
БЮДЖЕТНЫХ АССИГНОВАНИЙ БЮДЖЕТА АДАШЕВСКОГО СЕЛЬСКОГО ПОСЕЛЕНИЯ КАДОШКИНСКОГО МУНИЦИПАЛЬНОГО РАЙОНА РЕСПУБЛИКИ МОРДОВИЯ ПО РАЗДЕЛАМ, ПОДРАЗДЕЛАМ, ЦЕЛЕВЫМ СТАТЬЯМ, ГРУППАМ (ГРУППАМ И ПОДГРУППАМ) ВИДОВ РАСХОДОВ
КЛАССИФИКАЦИИ РАСХОДОВ БЮДЖЕТОВ НА 2021 ГОД И НА ПЛАНОВЫЙ ПЕРИОД 2022 И 2023 ГОДОВ </t>
  </si>
</sst>
</file>

<file path=xl/styles.xml><?xml version="1.0" encoding="utf-8"?>
<styleSheet xmlns="http://schemas.openxmlformats.org/spreadsheetml/2006/main">
  <numFmts count="4">
    <numFmt numFmtId="43" formatCode="_-* #,##0.00\ _₽_-;\-* #,##0.00\ _₽_-;_-* &quot;-&quot;??\ _₽_-;_-@_-"/>
    <numFmt numFmtId="164" formatCode="#,##0.0"/>
    <numFmt numFmtId="165" formatCode="0.0"/>
    <numFmt numFmtId="166" formatCode="#,##0.0_ ;[Red]\-#,##0.0\ "/>
  </numFmts>
  <fonts count="20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9"/>
      <color rgb="FFFF0000"/>
      <name val="Arial"/>
      <family val="2"/>
      <charset val="204"/>
    </font>
    <font>
      <sz val="12"/>
      <name val="Verdana"/>
      <family val="2"/>
      <charset val="204"/>
    </font>
    <font>
      <sz val="12"/>
      <color indexed="8"/>
      <name val="Times New Roman"/>
      <family val="1"/>
      <charset val="1"/>
    </font>
    <font>
      <sz val="12"/>
      <name val="Times New Roman"/>
      <family val="1"/>
      <charset val="1"/>
    </font>
    <font>
      <b/>
      <sz val="12"/>
      <name val="Times New Roman"/>
      <family val="1"/>
      <charset val="1"/>
    </font>
    <font>
      <b/>
      <sz val="12"/>
      <color indexed="8"/>
      <name val="Times New Roman"/>
      <family val="1"/>
      <charset val="1"/>
    </font>
    <font>
      <b/>
      <sz val="12"/>
      <color indexed="10"/>
      <name val="Times New Roman"/>
      <family val="1"/>
      <charset val="1"/>
    </font>
    <font>
      <b/>
      <sz val="12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rgb="FF000000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7" fillId="0" borderId="0" applyNumberFormat="0" applyFont="0" applyFill="0" applyBorder="0" applyAlignment="0" applyProtection="0">
      <alignment vertical="top"/>
    </xf>
    <xf numFmtId="0" fontId="1" fillId="0" borderId="0"/>
    <xf numFmtId="0" fontId="1" fillId="0" borderId="0"/>
    <xf numFmtId="43" fontId="7" fillId="0" borderId="0" applyFont="0" applyFill="0" applyBorder="0" applyAlignment="0" applyProtection="0"/>
  </cellStyleXfs>
  <cellXfs count="329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left" vertical="top" wrapText="1"/>
    </xf>
    <xf numFmtId="0" fontId="3" fillId="0" borderId="0" xfId="3" applyFont="1" applyBorder="1"/>
    <xf numFmtId="4" fontId="3" fillId="0" borderId="0" xfId="3" applyNumberFormat="1" applyFont="1" applyBorder="1"/>
    <xf numFmtId="49" fontId="3" fillId="3" borderId="1" xfId="1" applyNumberFormat="1" applyFont="1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1" xfId="0" applyFont="1" applyBorder="1" applyAlignment="1">
      <alignment vertical="top" wrapText="1"/>
    </xf>
    <xf numFmtId="164" fontId="3" fillId="0" borderId="7" xfId="0" applyNumberFormat="1" applyFont="1" applyBorder="1"/>
    <xf numFmtId="0" fontId="3" fillId="0" borderId="2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25" xfId="0" applyFont="1" applyBorder="1" applyAlignment="1">
      <alignment horizont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9" fillId="0" borderId="26" xfId="0" applyFont="1" applyBorder="1" applyAlignment="1">
      <alignment horizontal="justify"/>
    </xf>
    <xf numFmtId="0" fontId="4" fillId="0" borderId="25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26" xfId="0" applyFont="1" applyBorder="1"/>
    <xf numFmtId="0" fontId="3" fillId="0" borderId="0" xfId="0" applyFont="1" applyAlignment="1">
      <alignment wrapText="1"/>
    </xf>
    <xf numFmtId="0" fontId="3" fillId="0" borderId="25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justify" vertical="top" wrapText="1"/>
    </xf>
    <xf numFmtId="0" fontId="3" fillId="0" borderId="26" xfId="0" applyFont="1" applyBorder="1" applyAlignment="1">
      <alignment vertical="top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wrapText="1"/>
    </xf>
    <xf numFmtId="0" fontId="3" fillId="0" borderId="25" xfId="0" applyFont="1" applyFill="1" applyBorder="1" applyAlignment="1">
      <alignment horizontal="center" vertical="center" wrapText="1"/>
    </xf>
    <xf numFmtId="0" fontId="3" fillId="0" borderId="26" xfId="0" applyFont="1" applyFill="1" applyBorder="1" applyAlignment="1">
      <alignment horizontal="justify" vertical="top" wrapText="1"/>
    </xf>
    <xf numFmtId="0" fontId="3" fillId="0" borderId="27" xfId="0" applyFont="1" applyFill="1" applyBorder="1" applyAlignment="1">
      <alignment horizontal="center" vertical="center" wrapText="1"/>
    </xf>
    <xf numFmtId="0" fontId="3" fillId="0" borderId="28" xfId="0" applyFont="1" applyFill="1" applyBorder="1" applyAlignment="1">
      <alignment horizontal="center" vertical="center" wrapText="1"/>
    </xf>
    <xf numFmtId="0" fontId="8" fillId="0" borderId="29" xfId="0" applyFont="1" applyFill="1" applyBorder="1" applyAlignment="1">
      <alignment horizontal="justify" vertical="top" wrapText="1"/>
    </xf>
    <xf numFmtId="0" fontId="3" fillId="0" borderId="0" xfId="4" applyFont="1" applyBorder="1"/>
    <xf numFmtId="0" fontId="4" fillId="0" borderId="0" xfId="0" applyFont="1" applyAlignment="1">
      <alignment wrapText="1"/>
    </xf>
    <xf numFmtId="0" fontId="16" fillId="0" borderId="0" xfId="0" applyFont="1"/>
    <xf numFmtId="0" fontId="15" fillId="0" borderId="0" xfId="0" applyFont="1"/>
    <xf numFmtId="0" fontId="14" fillId="0" borderId="0" xfId="0" applyFont="1" applyAlignment="1">
      <alignment horizontal="justify"/>
    </xf>
    <xf numFmtId="0" fontId="18" fillId="0" borderId="0" xfId="0" applyFont="1" applyAlignment="1">
      <alignment horizontal="justify"/>
    </xf>
    <xf numFmtId="0" fontId="3" fillId="0" borderId="12" xfId="4" applyFont="1" applyBorder="1" applyAlignment="1">
      <alignment horizontal="left" vertical="top" wrapText="1"/>
    </xf>
    <xf numFmtId="0" fontId="3" fillId="0" borderId="2" xfId="4" applyFont="1" applyBorder="1" applyAlignment="1">
      <alignment horizontal="center" vertical="center"/>
    </xf>
    <xf numFmtId="49" fontId="3" fillId="0" borderId="11" xfId="4" applyNumberFormat="1" applyFont="1" applyBorder="1" applyAlignment="1">
      <alignment horizontal="center" vertical="center"/>
    </xf>
    <xf numFmtId="49" fontId="3" fillId="0" borderId="4" xfId="4" applyNumberFormat="1" applyFont="1" applyFill="1" applyBorder="1" applyAlignment="1">
      <alignment horizontal="left" vertical="top" wrapText="1"/>
    </xf>
    <xf numFmtId="0" fontId="19" fillId="0" borderId="0" xfId="0" applyFont="1"/>
    <xf numFmtId="0" fontId="2" fillId="0" borderId="0" xfId="0" applyFont="1"/>
    <xf numFmtId="49" fontId="4" fillId="0" borderId="2" xfId="0" applyNumberFormat="1" applyFont="1" applyBorder="1" applyAlignment="1">
      <alignment horizontal="left" vertical="top"/>
    </xf>
    <xf numFmtId="0" fontId="4" fillId="0" borderId="1" xfId="0" applyFont="1" applyBorder="1" applyAlignment="1">
      <alignment vertical="top" wrapText="1"/>
    </xf>
    <xf numFmtId="164" fontId="4" fillId="0" borderId="7" xfId="0" applyNumberFormat="1" applyFont="1" applyFill="1" applyBorder="1"/>
    <xf numFmtId="49" fontId="4" fillId="0" borderId="2" xfId="0" applyNumberFormat="1" applyFont="1" applyBorder="1" applyAlignment="1">
      <alignment horizontal="center" vertical="top"/>
    </xf>
    <xf numFmtId="164" fontId="4" fillId="0" borderId="7" xfId="0" applyNumberFormat="1" applyFont="1" applyBorder="1"/>
    <xf numFmtId="49" fontId="3" fillId="0" borderId="2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4" fillId="0" borderId="0" xfId="0" applyFont="1" applyBorder="1"/>
    <xf numFmtId="0" fontId="3" fillId="0" borderId="1" xfId="0" applyFont="1" applyBorder="1" applyAlignment="1">
      <alignment horizontal="justify" vertical="top" wrapText="1"/>
    </xf>
    <xf numFmtId="49" fontId="4" fillId="0" borderId="2" xfId="0" applyNumberFormat="1" applyFont="1" applyBorder="1" applyAlignment="1">
      <alignment horizontal="center" vertical="justify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justify" vertical="top" wrapText="1"/>
    </xf>
    <xf numFmtId="164" fontId="3" fillId="0" borderId="7" xfId="0" applyNumberFormat="1" applyFont="1" applyFill="1" applyBorder="1"/>
    <xf numFmtId="0" fontId="3" fillId="0" borderId="0" xfId="0" applyFont="1" applyBorder="1" applyAlignment="1">
      <alignment vertical="top"/>
    </xf>
    <xf numFmtId="0" fontId="4" fillId="0" borderId="0" xfId="0" applyFont="1" applyAlignment="1">
      <alignment vertical="center" wrapText="1"/>
    </xf>
    <xf numFmtId="0" fontId="4" fillId="0" borderId="0" xfId="0" applyFont="1" applyFill="1" applyAlignment="1">
      <alignment vertical="center" wrapText="1"/>
    </xf>
    <xf numFmtId="0" fontId="2" fillId="0" borderId="0" xfId="0" applyFont="1" applyFill="1"/>
    <xf numFmtId="0" fontId="4" fillId="2" borderId="0" xfId="0" applyFont="1" applyFill="1" applyAlignment="1">
      <alignment vertical="center" wrapText="1"/>
    </xf>
    <xf numFmtId="0" fontId="2" fillId="2" borderId="0" xfId="0" applyFont="1" applyFill="1"/>
    <xf numFmtId="0" fontId="4" fillId="0" borderId="0" xfId="0" applyFont="1" applyBorder="1" applyAlignment="1">
      <alignment vertical="center" wrapText="1"/>
    </xf>
    <xf numFmtId="0" fontId="4" fillId="0" borderId="0" xfId="0" applyFont="1"/>
    <xf numFmtId="0" fontId="3" fillId="0" borderId="0" xfId="0" applyFont="1" applyFill="1" applyAlignment="1"/>
    <xf numFmtId="0" fontId="4" fillId="0" borderId="30" xfId="0" applyFont="1" applyBorder="1" applyAlignment="1">
      <alignment vertical="center" wrapText="1"/>
    </xf>
    <xf numFmtId="165" fontId="3" fillId="0" borderId="0" xfId="0" applyNumberFormat="1" applyFont="1"/>
    <xf numFmtId="164" fontId="3" fillId="3" borderId="1" xfId="1" applyNumberFormat="1" applyFont="1" applyFill="1" applyBorder="1" applyAlignment="1">
      <alignment horizontal="right"/>
    </xf>
    <xf numFmtId="0" fontId="3" fillId="3" borderId="1" xfId="0" applyFont="1" applyFill="1" applyBorder="1"/>
    <xf numFmtId="164" fontId="3" fillId="3" borderId="1" xfId="0" applyNumberFormat="1" applyFont="1" applyFill="1" applyBorder="1"/>
    <xf numFmtId="0" fontId="2" fillId="0" borderId="1" xfId="0" applyFont="1" applyBorder="1"/>
    <xf numFmtId="0" fontId="19" fillId="0" borderId="0" xfId="0" applyFont="1" applyFill="1" applyBorder="1"/>
    <xf numFmtId="0" fontId="19" fillId="0" borderId="0" xfId="0" applyFont="1" applyFill="1"/>
    <xf numFmtId="0" fontId="2" fillId="0" borderId="0" xfId="0" applyFont="1" applyFill="1" applyBorder="1"/>
    <xf numFmtId="0" fontId="2" fillId="0" borderId="0" xfId="0" applyFont="1" applyAlignment="1">
      <alignment vertical="top"/>
    </xf>
    <xf numFmtId="0" fontId="3" fillId="0" borderId="2" xfId="4" applyFont="1" applyBorder="1" applyAlignment="1">
      <alignment horizontal="center" vertical="justify"/>
    </xf>
    <xf numFmtId="165" fontId="4" fillId="0" borderId="1" xfId="4" applyNumberFormat="1" applyFont="1" applyBorder="1" applyAlignment="1">
      <alignment horizontal="center"/>
    </xf>
    <xf numFmtId="49" fontId="3" fillId="0" borderId="3" xfId="4" applyNumberFormat="1" applyFont="1" applyBorder="1" applyAlignment="1">
      <alignment horizontal="center" vertical="center"/>
    </xf>
    <xf numFmtId="49" fontId="3" fillId="0" borderId="19" xfId="4" applyNumberFormat="1" applyFont="1" applyBorder="1" applyAlignment="1">
      <alignment horizontal="center" vertical="center"/>
    </xf>
    <xf numFmtId="165" fontId="4" fillId="0" borderId="8" xfId="4" applyNumberFormat="1" applyFont="1" applyBorder="1" applyAlignment="1">
      <alignment horizontal="center"/>
    </xf>
    <xf numFmtId="49" fontId="4" fillId="0" borderId="3" xfId="4" applyNumberFormat="1" applyFont="1" applyBorder="1" applyAlignment="1">
      <alignment horizontal="center" vertical="center"/>
    </xf>
    <xf numFmtId="0" fontId="4" fillId="0" borderId="6" xfId="4" applyFont="1" applyBorder="1" applyAlignment="1">
      <alignment horizontal="left" vertical="top" wrapText="1"/>
    </xf>
    <xf numFmtId="165" fontId="4" fillId="0" borderId="7" xfId="4" applyNumberFormat="1" applyFont="1" applyBorder="1" applyAlignment="1">
      <alignment horizontal="center"/>
    </xf>
    <xf numFmtId="0" fontId="4" fillId="0" borderId="0" xfId="4" applyFont="1" applyBorder="1"/>
    <xf numFmtId="0" fontId="3" fillId="0" borderId="19" xfId="4" applyFont="1" applyBorder="1" applyAlignment="1">
      <alignment horizontal="left" vertical="top" wrapText="1"/>
    </xf>
    <xf numFmtId="165" fontId="3" fillId="0" borderId="7" xfId="4" applyNumberFormat="1" applyFont="1" applyBorder="1" applyAlignment="1">
      <alignment horizontal="center"/>
    </xf>
    <xf numFmtId="165" fontId="3" fillId="0" borderId="1" xfId="4" applyNumberFormat="1" applyFont="1" applyBorder="1" applyAlignment="1">
      <alignment horizontal="center"/>
    </xf>
    <xf numFmtId="0" fontId="4" fillId="0" borderId="19" xfId="4" applyFont="1" applyBorder="1" applyAlignment="1">
      <alignment horizontal="left" vertical="top" wrapText="1"/>
    </xf>
    <xf numFmtId="49" fontId="3" fillId="0" borderId="4" xfId="4" applyNumberFormat="1" applyFont="1" applyBorder="1" applyAlignment="1">
      <alignment horizontal="center" vertical="center"/>
    </xf>
    <xf numFmtId="0" fontId="3" fillId="0" borderId="13" xfId="4" applyFont="1" applyBorder="1" applyAlignment="1">
      <alignment horizontal="left" vertical="top" wrapText="1"/>
    </xf>
    <xf numFmtId="49" fontId="3" fillId="0" borderId="1" xfId="4" applyNumberFormat="1" applyFont="1" applyBorder="1" applyAlignment="1">
      <alignment horizontal="center" vertical="center"/>
    </xf>
    <xf numFmtId="0" fontId="3" fillId="0" borderId="7" xfId="4" applyFont="1" applyBorder="1" applyAlignment="1">
      <alignment horizontal="left" vertical="top" wrapText="1"/>
    </xf>
    <xf numFmtId="165" fontId="3" fillId="0" borderId="0" xfId="4" applyNumberFormat="1" applyFont="1" applyBorder="1"/>
    <xf numFmtId="49" fontId="4" fillId="0" borderId="2" xfId="4" applyNumberFormat="1" applyFont="1" applyBorder="1" applyAlignment="1">
      <alignment horizontal="center" vertical="justify"/>
    </xf>
    <xf numFmtId="49" fontId="3" fillId="0" borderId="19" xfId="4" applyNumberFormat="1" applyFont="1" applyFill="1" applyBorder="1" applyAlignment="1">
      <alignment horizontal="left" vertical="top" wrapText="1"/>
    </xf>
    <xf numFmtId="49" fontId="3" fillId="0" borderId="3" xfId="4" applyNumberFormat="1" applyFont="1" applyFill="1" applyBorder="1" applyAlignment="1">
      <alignment horizontal="left" vertical="top" wrapText="1"/>
    </xf>
    <xf numFmtId="49" fontId="4" fillId="0" borderId="1" xfId="4" applyNumberFormat="1" applyFont="1" applyFill="1" applyBorder="1" applyAlignment="1">
      <alignment horizontal="left" vertical="top" wrapText="1"/>
    </xf>
    <xf numFmtId="0" fontId="3" fillId="0" borderId="8" xfId="4" applyFont="1" applyBorder="1" applyAlignment="1">
      <alignment horizontal="left" vertical="top" wrapText="1"/>
    </xf>
    <xf numFmtId="0" fontId="3" fillId="0" borderId="0" xfId="4" applyFont="1" applyBorder="1" applyAlignment="1">
      <alignment horizontal="left" vertical="top" wrapText="1"/>
    </xf>
    <xf numFmtId="49" fontId="4" fillId="0" borderId="18" xfId="4" applyNumberFormat="1" applyFont="1" applyBorder="1" applyAlignment="1">
      <alignment horizontal="left" vertical="top" wrapText="1"/>
    </xf>
    <xf numFmtId="0" fontId="3" fillId="0" borderId="34" xfId="4" applyFont="1" applyBorder="1" applyAlignment="1">
      <alignment horizontal="center" vertical="justify"/>
    </xf>
    <xf numFmtId="165" fontId="3" fillId="0" borderId="19" xfId="4" applyNumberFormat="1" applyFont="1" applyBorder="1" applyAlignment="1">
      <alignment horizontal="center"/>
    </xf>
    <xf numFmtId="2" fontId="3" fillId="0" borderId="19" xfId="4" applyNumberFormat="1" applyFont="1" applyBorder="1" applyAlignment="1">
      <alignment horizontal="center"/>
    </xf>
    <xf numFmtId="0" fontId="3" fillId="0" borderId="1" xfId="4" applyFont="1" applyBorder="1" applyAlignment="1">
      <alignment horizontal="center"/>
    </xf>
    <xf numFmtId="164" fontId="4" fillId="0" borderId="1" xfId="3" applyNumberFormat="1" applyFont="1" applyBorder="1" applyAlignment="1">
      <alignment horizontal="right"/>
    </xf>
    <xf numFmtId="0" fontId="3" fillId="0" borderId="1" xfId="3" applyFont="1" applyBorder="1"/>
    <xf numFmtId="0" fontId="4" fillId="0" borderId="3" xfId="3" applyFont="1" applyBorder="1" applyAlignment="1">
      <alignment horizontal="center" vertical="top"/>
    </xf>
    <xf numFmtId="0" fontId="4" fillId="0" borderId="19" xfId="3" applyFont="1" applyBorder="1" applyAlignment="1">
      <alignment wrapText="1"/>
    </xf>
    <xf numFmtId="0" fontId="3" fillId="0" borderId="3" xfId="3" applyFont="1" applyBorder="1" applyAlignment="1">
      <alignment horizontal="center" vertical="top"/>
    </xf>
    <xf numFmtId="0" fontId="3" fillId="0" borderId="19" xfId="3" applyFont="1" applyBorder="1" applyAlignment="1">
      <alignment vertical="top" wrapText="1"/>
    </xf>
    <xf numFmtId="164" fontId="3" fillId="4" borderId="1" xfId="3" applyNumberFormat="1" applyFont="1" applyFill="1" applyBorder="1" applyAlignment="1">
      <alignment horizontal="right"/>
    </xf>
    <xf numFmtId="164" fontId="3" fillId="0" borderId="1" xfId="3" applyNumberFormat="1" applyFont="1" applyBorder="1" applyAlignment="1">
      <alignment horizontal="right"/>
    </xf>
    <xf numFmtId="0" fontId="3" fillId="0" borderId="19" xfId="3" applyFont="1" applyBorder="1" applyAlignment="1">
      <alignment wrapText="1"/>
    </xf>
    <xf numFmtId="0" fontId="4" fillId="0" borderId="19" xfId="3" applyFont="1" applyBorder="1" applyAlignment="1">
      <alignment vertical="top" wrapText="1"/>
    </xf>
    <xf numFmtId="165" fontId="3" fillId="0" borderId="1" xfId="3" applyNumberFormat="1" applyFont="1" applyBorder="1"/>
    <xf numFmtId="0" fontId="3" fillId="0" borderId="19" xfId="0" applyFont="1" applyFill="1" applyBorder="1" applyAlignment="1">
      <alignment wrapText="1"/>
    </xf>
    <xf numFmtId="0" fontId="3" fillId="0" borderId="1" xfId="3" applyFont="1" applyBorder="1" applyAlignment="1">
      <alignment horizontal="center"/>
    </xf>
    <xf numFmtId="0" fontId="4" fillId="0" borderId="3" xfId="3" applyFont="1" applyBorder="1" applyAlignment="1">
      <alignment horizontal="center" vertical="top" wrapText="1"/>
    </xf>
    <xf numFmtId="0" fontId="3" fillId="0" borderId="11" xfId="3" applyFont="1" applyBorder="1" applyAlignment="1">
      <alignment horizontal="center" vertical="top"/>
    </xf>
    <xf numFmtId="0" fontId="3" fillId="0" borderId="6" xfId="3" applyFont="1" applyBorder="1" applyAlignment="1">
      <alignment horizontal="center"/>
    </xf>
    <xf numFmtId="3" fontId="3" fillId="0" borderId="1" xfId="3" applyNumberFormat="1" applyFont="1" applyBorder="1" applyAlignment="1">
      <alignment horizontal="center"/>
    </xf>
    <xf numFmtId="0" fontId="4" fillId="0" borderId="0" xfId="0" applyFont="1" applyBorder="1" applyAlignment="1">
      <alignment horizontal="left" vertical="top" wrapText="1"/>
    </xf>
    <xf numFmtId="0" fontId="3" fillId="0" borderId="1" xfId="0" applyFont="1" applyFill="1" applyBorder="1" applyAlignment="1">
      <alignment horizontal="justify" vertical="top" wrapText="1"/>
    </xf>
    <xf numFmtId="164" fontId="2" fillId="0" borderId="0" xfId="0" applyNumberFormat="1" applyFont="1" applyBorder="1"/>
    <xf numFmtId="49" fontId="3" fillId="3" borderId="8" xfId="1" applyNumberFormat="1" applyFont="1" applyFill="1" applyBorder="1" applyAlignment="1">
      <alignment horizontal="center"/>
    </xf>
    <xf numFmtId="49" fontId="3" fillId="3" borderId="1" xfId="0" applyNumberFormat="1" applyFont="1" applyFill="1" applyBorder="1" applyAlignment="1">
      <alignment horizontal="center"/>
    </xf>
    <xf numFmtId="49" fontId="3" fillId="3" borderId="7" xfId="1" applyNumberFormat="1" applyFont="1" applyFill="1" applyBorder="1" applyAlignment="1">
      <alignment horizontal="center"/>
    </xf>
    <xf numFmtId="49" fontId="3" fillId="3" borderId="12" xfId="1" applyNumberFormat="1" applyFont="1" applyFill="1" applyBorder="1" applyAlignment="1">
      <alignment horizontal="center"/>
    </xf>
    <xf numFmtId="49" fontId="3" fillId="3" borderId="12" xfId="0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vertical="top"/>
    </xf>
    <xf numFmtId="0" fontId="4" fillId="3" borderId="1" xfId="1" applyFont="1" applyFill="1" applyBorder="1" applyAlignment="1">
      <alignment horizontal="center"/>
    </xf>
    <xf numFmtId="0" fontId="3" fillId="3" borderId="1" xfId="0" applyFont="1" applyFill="1" applyBorder="1" applyAlignment="1">
      <alignment vertical="top" wrapText="1"/>
    </xf>
    <xf numFmtId="164" fontId="3" fillId="3" borderId="1" xfId="1" applyNumberFormat="1" applyFont="1" applyFill="1" applyBorder="1" applyAlignment="1"/>
    <xf numFmtId="0" fontId="10" fillId="3" borderId="1" xfId="0" applyFont="1" applyFill="1" applyBorder="1" applyAlignment="1">
      <alignment vertical="top" wrapText="1"/>
    </xf>
    <xf numFmtId="49" fontId="3" fillId="3" borderId="7" xfId="0" applyNumberFormat="1" applyFont="1" applyFill="1" applyBorder="1" applyAlignment="1">
      <alignment horizontal="center"/>
    </xf>
    <xf numFmtId="49" fontId="3" fillId="3" borderId="15" xfId="1" applyNumberFormat="1" applyFont="1" applyFill="1" applyBorder="1" applyAlignment="1">
      <alignment horizontal="center"/>
    </xf>
    <xf numFmtId="49" fontId="3" fillId="3" borderId="5" xfId="1" applyNumberFormat="1" applyFont="1" applyFill="1" applyBorder="1" applyAlignment="1">
      <alignment horizontal="center"/>
    </xf>
    <xf numFmtId="0" fontId="3" fillId="3" borderId="1" xfId="2" applyFont="1" applyFill="1" applyBorder="1" applyAlignment="1">
      <alignment vertical="top" wrapText="1"/>
    </xf>
    <xf numFmtId="49" fontId="4" fillId="3" borderId="1" xfId="1" applyNumberFormat="1" applyFont="1" applyFill="1" applyBorder="1" applyAlignment="1">
      <alignment horizontal="center"/>
    </xf>
    <xf numFmtId="49" fontId="4" fillId="3" borderId="7" xfId="1" applyNumberFormat="1" applyFont="1" applyFill="1" applyBorder="1" applyAlignment="1">
      <alignment horizontal="center"/>
    </xf>
    <xf numFmtId="2" fontId="3" fillId="3" borderId="1" xfId="0" applyNumberFormat="1" applyFont="1" applyFill="1" applyBorder="1" applyAlignment="1">
      <alignment vertical="top" wrapText="1"/>
    </xf>
    <xf numFmtId="49" fontId="3" fillId="3" borderId="32" xfId="1" applyNumberFormat="1" applyFont="1" applyFill="1" applyBorder="1" applyAlignment="1">
      <alignment horizontal="center"/>
    </xf>
    <xf numFmtId="49" fontId="3" fillId="3" borderId="11" xfId="1" applyNumberFormat="1" applyFont="1" applyFill="1" applyBorder="1" applyAlignment="1">
      <alignment horizontal="center"/>
    </xf>
    <xf numFmtId="49" fontId="3" fillId="3" borderId="33" xfId="1" applyNumberFormat="1" applyFont="1" applyFill="1" applyBorder="1" applyAlignment="1">
      <alignment horizontal="center"/>
    </xf>
    <xf numFmtId="49" fontId="3" fillId="3" borderId="4" xfId="1" applyNumberFormat="1" applyFont="1" applyFill="1" applyBorder="1" applyAlignment="1">
      <alignment horizontal="center"/>
    </xf>
    <xf numFmtId="1" fontId="3" fillId="3" borderId="1" xfId="1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49" fontId="3" fillId="3" borderId="7" xfId="0" applyNumberFormat="1" applyFont="1" applyFill="1" applyBorder="1" applyAlignment="1">
      <alignment horizontal="center" vertical="center"/>
    </xf>
    <xf numFmtId="0" fontId="4" fillId="3" borderId="31" xfId="2" applyFont="1" applyFill="1" applyBorder="1" applyAlignment="1">
      <alignment vertical="top" wrapText="1"/>
    </xf>
    <xf numFmtId="49" fontId="4" fillId="3" borderId="9" xfId="0" applyNumberFormat="1" applyFont="1" applyFill="1" applyBorder="1" applyAlignment="1">
      <alignment horizontal="center"/>
    </xf>
    <xf numFmtId="49" fontId="4" fillId="3" borderId="16" xfId="0" applyNumberFormat="1" applyFont="1" applyFill="1" applyBorder="1" applyAlignment="1">
      <alignment horizontal="center"/>
    </xf>
    <xf numFmtId="49" fontId="4" fillId="3" borderId="1" xfId="0" applyNumberFormat="1" applyFont="1" applyFill="1" applyBorder="1" applyAlignment="1">
      <alignment horizontal="center"/>
    </xf>
    <xf numFmtId="49" fontId="4" fillId="3" borderId="18" xfId="0" applyNumberFormat="1" applyFont="1" applyFill="1" applyBorder="1" applyAlignment="1">
      <alignment horizontal="center"/>
    </xf>
    <xf numFmtId="0" fontId="3" fillId="3" borderId="1" xfId="1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horizontal="center"/>
    </xf>
    <xf numFmtId="0" fontId="3" fillId="3" borderId="12" xfId="0" applyFont="1" applyFill="1" applyBorder="1" applyAlignment="1">
      <alignment horizontal="center"/>
    </xf>
    <xf numFmtId="49" fontId="3" fillId="3" borderId="1" xfId="2" applyNumberFormat="1" applyFont="1" applyFill="1" applyBorder="1" applyAlignment="1" applyProtection="1">
      <alignment horizontal="center"/>
    </xf>
    <xf numFmtId="0" fontId="3" fillId="3" borderId="12" xfId="0" applyFont="1" applyFill="1" applyBorder="1" applyAlignment="1">
      <alignment horizontal="center" wrapText="1"/>
    </xf>
    <xf numFmtId="0" fontId="3" fillId="3" borderId="7" xfId="0" applyFont="1" applyFill="1" applyBorder="1" applyAlignment="1">
      <alignment horizontal="center"/>
    </xf>
    <xf numFmtId="49" fontId="3" fillId="3" borderId="8" xfId="0" applyNumberFormat="1" applyFont="1" applyFill="1" applyBorder="1" applyAlignment="1">
      <alignment horizontal="center"/>
    </xf>
    <xf numFmtId="164" fontId="3" fillId="3" borderId="7" xfId="0" applyNumberFormat="1" applyFont="1" applyFill="1" applyBorder="1"/>
    <xf numFmtId="0" fontId="3" fillId="3" borderId="0" xfId="0" applyFont="1" applyFill="1" applyBorder="1" applyAlignment="1">
      <alignment vertical="top"/>
    </xf>
    <xf numFmtId="0" fontId="3" fillId="3" borderId="0" xfId="0" applyFont="1" applyFill="1" applyBorder="1"/>
    <xf numFmtId="0" fontId="3" fillId="3" borderId="0" xfId="0" applyFont="1" applyFill="1" applyBorder="1" applyAlignment="1">
      <alignment horizontal="right"/>
    </xf>
    <xf numFmtId="0" fontId="3" fillId="3" borderId="0" xfId="0" applyFont="1" applyFill="1"/>
    <xf numFmtId="165" fontId="3" fillId="3" borderId="0" xfId="0" applyNumberFormat="1" applyFont="1" applyFill="1"/>
    <xf numFmtId="0" fontId="3" fillId="3" borderId="1" xfId="1" applyFont="1" applyFill="1" applyBorder="1" applyAlignment="1">
      <alignment horizontal="center" vertical="center" wrapText="1"/>
    </xf>
    <xf numFmtId="49" fontId="3" fillId="3" borderId="1" xfId="1" applyNumberFormat="1" applyFont="1" applyFill="1" applyBorder="1" applyAlignment="1">
      <alignment horizontal="center" vertical="top" wrapText="1"/>
    </xf>
    <xf numFmtId="49" fontId="3" fillId="3" borderId="1" xfId="1" applyNumberFormat="1" applyFont="1" applyFill="1" applyBorder="1" applyAlignment="1">
      <alignment horizontal="center" wrapText="1"/>
    </xf>
    <xf numFmtId="0" fontId="4" fillId="3" borderId="1" xfId="1" applyFont="1" applyFill="1" applyBorder="1" applyAlignment="1">
      <alignment vertical="top" wrapText="1"/>
    </xf>
    <xf numFmtId="0" fontId="4" fillId="3" borderId="1" xfId="1" applyFont="1" applyFill="1" applyBorder="1" applyAlignment="1">
      <alignment horizontal="center" wrapText="1"/>
    </xf>
    <xf numFmtId="2" fontId="4" fillId="3" borderId="1" xfId="1" applyNumberFormat="1" applyFont="1" applyFill="1" applyBorder="1" applyAlignment="1"/>
    <xf numFmtId="0" fontId="4" fillId="3" borderId="1" xfId="0" applyFont="1" applyFill="1" applyBorder="1"/>
    <xf numFmtId="164" fontId="4" fillId="3" borderId="1" xfId="0" applyNumberFormat="1" applyFont="1" applyFill="1" applyBorder="1"/>
    <xf numFmtId="0" fontId="3" fillId="3" borderId="1" xfId="1" applyFont="1" applyFill="1" applyBorder="1" applyAlignment="1">
      <alignment horizontal="center"/>
    </xf>
    <xf numFmtId="0" fontId="3" fillId="3" borderId="1" xfId="1" applyFont="1" applyFill="1" applyBorder="1" applyAlignment="1">
      <alignment horizontal="center" wrapText="1"/>
    </xf>
    <xf numFmtId="0" fontId="4" fillId="3" borderId="1" xfId="0" applyFont="1" applyFill="1" applyBorder="1" applyAlignment="1">
      <alignment vertical="top" wrapText="1"/>
    </xf>
    <xf numFmtId="164" fontId="4" fillId="3" borderId="1" xfId="0" applyNumberFormat="1" applyFont="1" applyFill="1" applyBorder="1" applyAlignment="1"/>
    <xf numFmtId="164" fontId="3" fillId="3" borderId="1" xfId="0" applyNumberFormat="1" applyFont="1" applyFill="1" applyBorder="1" applyAlignment="1"/>
    <xf numFmtId="0" fontId="4" fillId="3" borderId="1" xfId="1" applyFont="1" applyFill="1" applyBorder="1" applyAlignment="1">
      <alignment horizontal="left" vertical="top" wrapText="1"/>
    </xf>
    <xf numFmtId="49" fontId="3" fillId="3" borderId="8" xfId="1" applyNumberFormat="1" applyFont="1" applyFill="1" applyBorder="1" applyAlignment="1">
      <alignment horizontal="center" wrapText="1"/>
    </xf>
    <xf numFmtId="0" fontId="10" fillId="3" borderId="0" xfId="0" applyFont="1" applyFill="1" applyAlignment="1">
      <alignment vertical="top" wrapText="1"/>
    </xf>
    <xf numFmtId="49" fontId="4" fillId="3" borderId="1" xfId="0" applyNumberFormat="1" applyFont="1" applyFill="1" applyBorder="1" applyAlignment="1">
      <alignment horizontal="center" wrapText="1"/>
    </xf>
    <xf numFmtId="49" fontId="4" fillId="3" borderId="7" xfId="0" applyNumberFormat="1" applyFont="1" applyFill="1" applyBorder="1" applyAlignment="1">
      <alignment horizontal="center"/>
    </xf>
    <xf numFmtId="0" fontId="10" fillId="5" borderId="1" xfId="0" applyFont="1" applyFill="1" applyBorder="1" applyAlignment="1">
      <alignment vertical="top" wrapText="1"/>
    </xf>
    <xf numFmtId="0" fontId="10" fillId="5" borderId="9" xfId="0" applyFont="1" applyFill="1" applyBorder="1" applyAlignment="1">
      <alignment vertical="top" wrapText="1"/>
    </xf>
    <xf numFmtId="49" fontId="4" fillId="3" borderId="8" xfId="0" applyNumberFormat="1" applyFont="1" applyFill="1" applyBorder="1" applyAlignment="1">
      <alignment horizontal="center"/>
    </xf>
    <xf numFmtId="49" fontId="4" fillId="3" borderId="1" xfId="1" applyNumberFormat="1" applyFont="1" applyFill="1" applyBorder="1" applyAlignment="1">
      <alignment horizontal="center" wrapText="1"/>
    </xf>
    <xf numFmtId="49" fontId="4" fillId="3" borderId="8" xfId="1" applyNumberFormat="1" applyFont="1" applyFill="1" applyBorder="1" applyAlignment="1">
      <alignment horizontal="center"/>
    </xf>
    <xf numFmtId="0" fontId="3" fillId="3" borderId="4" xfId="1" applyFont="1" applyFill="1" applyBorder="1" applyAlignment="1">
      <alignment horizontal="left" vertical="top" wrapText="1"/>
    </xf>
    <xf numFmtId="49" fontId="3" fillId="3" borderId="6" xfId="1" applyNumberFormat="1" applyFont="1" applyFill="1" applyBorder="1" applyAlignment="1">
      <alignment horizontal="center"/>
    </xf>
    <xf numFmtId="164" fontId="4" fillId="3" borderId="1" xfId="1" applyNumberFormat="1" applyFont="1" applyFill="1" applyBorder="1" applyAlignment="1">
      <alignment horizontal="right"/>
    </xf>
    <xf numFmtId="49" fontId="11" fillId="3" borderId="1" xfId="1" applyNumberFormat="1" applyFont="1" applyFill="1" applyBorder="1" applyAlignment="1">
      <alignment horizontal="center"/>
    </xf>
    <xf numFmtId="0" fontId="4" fillId="3" borderId="7" xfId="1" applyFont="1" applyFill="1" applyBorder="1" applyAlignment="1">
      <alignment horizontal="left" vertical="top" wrapText="1"/>
    </xf>
    <xf numFmtId="49" fontId="8" fillId="3" borderId="1" xfId="0" applyNumberFormat="1" applyFont="1" applyFill="1" applyBorder="1" applyAlignment="1">
      <alignment horizontal="center"/>
    </xf>
    <xf numFmtId="49" fontId="9" fillId="3" borderId="1" xfId="0" applyNumberFormat="1" applyFont="1" applyFill="1" applyBorder="1" applyAlignment="1">
      <alignment horizontal="center"/>
    </xf>
    <xf numFmtId="164" fontId="3" fillId="3" borderId="1" xfId="0" applyNumberFormat="1" applyFont="1" applyFill="1" applyBorder="1" applyAlignment="1">
      <alignment horizontal="right"/>
    </xf>
    <xf numFmtId="165" fontId="3" fillId="3" borderId="1" xfId="0" applyNumberFormat="1" applyFont="1" applyFill="1" applyBorder="1"/>
    <xf numFmtId="0" fontId="2" fillId="3" borderId="0" xfId="0" applyFont="1" applyFill="1" applyBorder="1"/>
    <xf numFmtId="0" fontId="2" fillId="3" borderId="0" xfId="0" applyFont="1" applyFill="1"/>
    <xf numFmtId="0" fontId="4" fillId="3" borderId="17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right" vertical="center" wrapText="1"/>
    </xf>
    <xf numFmtId="0" fontId="4" fillId="3" borderId="1" xfId="0" applyFont="1" applyFill="1" applyBorder="1" applyAlignment="1">
      <alignment horizontal="center" wrapText="1"/>
    </xf>
    <xf numFmtId="164" fontId="3" fillId="3" borderId="1" xfId="1" applyNumberFormat="1" applyFont="1" applyFill="1" applyBorder="1" applyAlignment="1">
      <alignment horizontal="right" wrapText="1"/>
    </xf>
    <xf numFmtId="49" fontId="3" fillId="3" borderId="3" xfId="1" applyNumberFormat="1" applyFont="1" applyFill="1" applyBorder="1" applyAlignment="1">
      <alignment horizontal="center"/>
    </xf>
    <xf numFmtId="0" fontId="2" fillId="3" borderId="1" xfId="0" applyFont="1" applyFill="1" applyBorder="1"/>
    <xf numFmtId="0" fontId="3" fillId="3" borderId="0" xfId="0" applyFont="1" applyFill="1" applyAlignment="1">
      <alignment vertical="top" wrapText="1"/>
    </xf>
    <xf numFmtId="0" fontId="3" fillId="3" borderId="0" xfId="0" applyFont="1" applyFill="1" applyAlignment="1">
      <alignment horizontal="center" wrapText="1"/>
    </xf>
    <xf numFmtId="0" fontId="8" fillId="3" borderId="0" xfId="0" applyFont="1" applyFill="1" applyAlignment="1">
      <alignment horizontal="center"/>
    </xf>
    <xf numFmtId="0" fontId="9" fillId="3" borderId="0" xfId="0" applyFont="1" applyFill="1" applyAlignment="1">
      <alignment horizontal="center"/>
    </xf>
    <xf numFmtId="0" fontId="8" fillId="3" borderId="0" xfId="0" applyFont="1" applyFill="1" applyAlignment="1">
      <alignment horizontal="center" wrapText="1"/>
    </xf>
    <xf numFmtId="0" fontId="3" fillId="3" borderId="5" xfId="2" applyFont="1" applyFill="1" applyBorder="1" applyAlignment="1">
      <alignment vertical="top" wrapText="1"/>
    </xf>
    <xf numFmtId="49" fontId="3" fillId="3" borderId="12" xfId="2" applyNumberFormat="1" applyFont="1" applyFill="1" applyBorder="1" applyAlignment="1" applyProtection="1">
      <alignment horizontal="center"/>
    </xf>
    <xf numFmtId="164" fontId="4" fillId="3" borderId="9" xfId="0" applyNumberFormat="1" applyFont="1" applyFill="1" applyBorder="1" applyAlignment="1">
      <alignment horizontal="left"/>
    </xf>
    <xf numFmtId="0" fontId="3" fillId="3" borderId="0" xfId="4" applyFont="1" applyFill="1" applyBorder="1"/>
    <xf numFmtId="0" fontId="4" fillId="3" borderId="0" xfId="0" applyFont="1" applyFill="1" applyAlignment="1">
      <alignment horizontal="right"/>
    </xf>
    <xf numFmtId="0" fontId="3" fillId="3" borderId="0" xfId="0" applyFont="1" applyFill="1" applyAlignment="1">
      <alignment horizontal="right"/>
    </xf>
    <xf numFmtId="0" fontId="13" fillId="3" borderId="0" xfId="4" applyFont="1" applyFill="1" applyBorder="1" applyAlignment="1">
      <alignment horizontal="left"/>
    </xf>
    <xf numFmtId="0" fontId="5" fillId="3" borderId="0" xfId="4" applyFont="1" applyFill="1" applyBorder="1" applyAlignment="1"/>
    <xf numFmtId="0" fontId="3" fillId="3" borderId="0" xfId="4" applyFont="1" applyFill="1" applyBorder="1" applyAlignment="1"/>
    <xf numFmtId="0" fontId="15" fillId="3" borderId="3" xfId="0" applyFont="1" applyFill="1" applyBorder="1" applyAlignment="1">
      <alignment horizontal="center" vertical="top" wrapText="1"/>
    </xf>
    <xf numFmtId="0" fontId="15" fillId="3" borderId="3" xfId="0" applyFont="1" applyFill="1" applyBorder="1" applyAlignment="1">
      <alignment horizontal="center" vertical="center" wrapText="1"/>
    </xf>
    <xf numFmtId="0" fontId="15" fillId="3" borderId="3" xfId="0" applyFont="1" applyFill="1" applyBorder="1" applyAlignment="1">
      <alignment horizontal="center"/>
    </xf>
    <xf numFmtId="0" fontId="16" fillId="3" borderId="3" xfId="0" applyFont="1" applyFill="1" applyBorder="1" applyAlignment="1">
      <alignment horizontal="center" vertical="center"/>
    </xf>
    <xf numFmtId="0" fontId="17" fillId="3" borderId="22" xfId="0" applyFont="1" applyFill="1" applyBorder="1" applyAlignment="1">
      <alignment vertical="center" wrapText="1"/>
    </xf>
    <xf numFmtId="0" fontId="17" fillId="3" borderId="22" xfId="0" applyFont="1" applyFill="1" applyBorder="1" applyAlignment="1">
      <alignment vertical="top" wrapText="1"/>
    </xf>
    <xf numFmtId="0" fontId="3" fillId="3" borderId="21" xfId="4" applyFont="1" applyFill="1" applyBorder="1" applyAlignment="1">
      <alignment horizontal="center" vertical="center"/>
    </xf>
    <xf numFmtId="0" fontId="3" fillId="3" borderId="1" xfId="4" applyFont="1" applyFill="1" applyBorder="1" applyAlignment="1">
      <alignment horizontal="center" vertical="center"/>
    </xf>
    <xf numFmtId="0" fontId="3" fillId="3" borderId="12" xfId="4" applyFont="1" applyFill="1" applyBorder="1" applyAlignment="1">
      <alignment horizontal="left" vertical="top" wrapText="1"/>
    </xf>
    <xf numFmtId="0" fontId="4" fillId="3" borderId="0" xfId="0" applyFont="1" applyFill="1" applyAlignment="1">
      <alignment horizontal="center"/>
    </xf>
    <xf numFmtId="0" fontId="3" fillId="3" borderId="3" xfId="0" applyFont="1" applyFill="1" applyBorder="1" applyAlignment="1">
      <alignment horizontal="center" vertical="top" wrapText="1"/>
    </xf>
    <xf numFmtId="0" fontId="3" fillId="3" borderId="6" xfId="0" applyFont="1" applyFill="1" applyBorder="1" applyAlignment="1">
      <alignment horizontal="center" vertical="top" wrapText="1"/>
    </xf>
    <xf numFmtId="0" fontId="5" fillId="3" borderId="0" xfId="4" applyFont="1" applyFill="1" applyBorder="1" applyAlignment="1">
      <alignment horizontal="left" vertical="top" wrapText="1"/>
    </xf>
    <xf numFmtId="0" fontId="3" fillId="3" borderId="0" xfId="4" applyFont="1" applyFill="1" applyBorder="1" applyAlignment="1">
      <alignment horizontal="left" vertical="top" wrapText="1"/>
    </xf>
    <xf numFmtId="0" fontId="3" fillId="3" borderId="20" xfId="4" applyFont="1" applyFill="1" applyBorder="1" applyAlignment="1"/>
    <xf numFmtId="0" fontId="3" fillId="3" borderId="0" xfId="4" applyFont="1" applyFill="1" applyBorder="1" applyAlignment="1">
      <alignment horizontal="right"/>
    </xf>
    <xf numFmtId="0" fontId="3" fillId="3" borderId="1" xfId="4" applyFont="1" applyFill="1" applyBorder="1" applyAlignment="1">
      <alignment horizontal="center" vertical="top" wrapText="1"/>
    </xf>
    <xf numFmtId="49" fontId="3" fillId="3" borderId="1" xfId="4" applyNumberFormat="1" applyFont="1" applyFill="1" applyBorder="1" applyAlignment="1">
      <alignment horizontal="center" vertical="center"/>
    </xf>
    <xf numFmtId="49" fontId="3" fillId="3" borderId="1" xfId="4" applyNumberFormat="1" applyFont="1" applyFill="1" applyBorder="1" applyAlignment="1">
      <alignment horizontal="center" vertical="center" wrapText="1"/>
    </xf>
    <xf numFmtId="1" fontId="3" fillId="3" borderId="1" xfId="4" applyNumberFormat="1" applyFont="1" applyFill="1" applyBorder="1" applyAlignment="1">
      <alignment horizontal="center" vertical="center"/>
    </xf>
    <xf numFmtId="0" fontId="3" fillId="3" borderId="0" xfId="3" applyFont="1" applyFill="1" applyBorder="1"/>
    <xf numFmtId="0" fontId="5" fillId="3" borderId="0" xfId="3" applyFont="1" applyFill="1" applyBorder="1" applyAlignment="1">
      <alignment horizontal="center"/>
    </xf>
    <xf numFmtId="0" fontId="4" fillId="3" borderId="0" xfId="3" applyFont="1" applyFill="1" applyBorder="1" applyAlignment="1">
      <alignment horizontal="center"/>
    </xf>
    <xf numFmtId="0" fontId="3" fillId="3" borderId="0" xfId="3" applyFont="1" applyFill="1" applyBorder="1" applyAlignment="1">
      <alignment horizontal="center"/>
    </xf>
    <xf numFmtId="0" fontId="3" fillId="3" borderId="0" xfId="3" applyFont="1" applyFill="1" applyBorder="1" applyAlignment="1">
      <alignment horizontal="right"/>
    </xf>
    <xf numFmtId="0" fontId="3" fillId="3" borderId="1" xfId="3" applyFont="1" applyFill="1" applyBorder="1" applyAlignment="1">
      <alignment horizontal="center"/>
    </xf>
    <xf numFmtId="165" fontId="3" fillId="0" borderId="1" xfId="4" applyNumberFormat="1" applyFont="1" applyBorder="1" applyAlignment="1">
      <alignment horizontal="right"/>
    </xf>
    <xf numFmtId="0" fontId="3" fillId="0" borderId="1" xfId="0" applyFont="1" applyFill="1" applyBorder="1" applyAlignment="1">
      <alignment horizontal="left" vertical="top" wrapText="1"/>
    </xf>
    <xf numFmtId="0" fontId="10" fillId="0" borderId="0" xfId="0" applyFont="1" applyAlignment="1">
      <alignment wrapText="1"/>
    </xf>
    <xf numFmtId="0" fontId="3" fillId="3" borderId="1" xfId="0" applyFont="1" applyFill="1" applyBorder="1" applyAlignment="1">
      <alignment horizontal="center" wrapText="1"/>
    </xf>
    <xf numFmtId="166" fontId="3" fillId="0" borderId="1" xfId="0" applyNumberFormat="1" applyFont="1" applyFill="1" applyBorder="1" applyAlignment="1">
      <alignment horizontal="right" vertical="top" wrapText="1"/>
    </xf>
    <xf numFmtId="166" fontId="3" fillId="0" borderId="35" xfId="0" applyNumberFormat="1" applyFont="1" applyFill="1" applyBorder="1" applyAlignment="1">
      <alignment horizontal="right" vertical="top" wrapText="1"/>
    </xf>
    <xf numFmtId="165" fontId="8" fillId="0" borderId="1" xfId="0" applyNumberFormat="1" applyFont="1" applyFill="1" applyBorder="1" applyAlignment="1">
      <alignment horizontal="right" vertical="top" wrapText="1"/>
    </xf>
    <xf numFmtId="165" fontId="8" fillId="0" borderId="35" xfId="0" applyNumberFormat="1" applyFont="1" applyFill="1" applyBorder="1" applyAlignment="1">
      <alignment horizontal="right" vertical="top" wrapText="1"/>
    </xf>
    <xf numFmtId="164" fontId="4" fillId="0" borderId="14" xfId="0" applyNumberFormat="1" applyFont="1" applyBorder="1"/>
    <xf numFmtId="165" fontId="3" fillId="0" borderId="1" xfId="5" applyNumberFormat="1" applyFont="1" applyFill="1" applyBorder="1" applyAlignment="1">
      <alignment horizontal="right" vertical="top" wrapText="1"/>
    </xf>
    <xf numFmtId="0" fontId="3" fillId="0" borderId="0" xfId="0" applyFont="1" applyAlignment="1">
      <alignment horizontal="right" wrapText="1"/>
    </xf>
    <xf numFmtId="0" fontId="3" fillId="3" borderId="0" xfId="0" applyFont="1" applyFill="1" applyBorder="1" applyAlignment="1"/>
    <xf numFmtId="0" fontId="4" fillId="3" borderId="0" xfId="0" applyFont="1" applyFill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wrapText="1" shrinkToFit="1"/>
    </xf>
    <xf numFmtId="0" fontId="4" fillId="3" borderId="0" xfId="0" applyFont="1" applyFill="1" applyAlignment="1">
      <alignment horizontal="center" wrapText="1"/>
    </xf>
    <xf numFmtId="0" fontId="14" fillId="3" borderId="3" xfId="0" applyFont="1" applyFill="1" applyBorder="1" applyAlignment="1">
      <alignment horizontal="center" vertical="center" wrapText="1"/>
    </xf>
    <xf numFmtId="0" fontId="15" fillId="3" borderId="4" xfId="0" applyFont="1" applyFill="1" applyBorder="1" applyAlignment="1">
      <alignment horizontal="center" vertical="center" wrapText="1"/>
    </xf>
    <xf numFmtId="0" fontId="15" fillId="3" borderId="1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top" wrapText="1"/>
    </xf>
    <xf numFmtId="0" fontId="3" fillId="3" borderId="0" xfId="0" applyFont="1" applyFill="1" applyAlignment="1">
      <alignment horizontal="right"/>
    </xf>
    <xf numFmtId="0" fontId="3" fillId="3" borderId="17" xfId="0" applyFont="1" applyFill="1" applyBorder="1" applyAlignment="1">
      <alignment horizontal="right"/>
    </xf>
    <xf numFmtId="0" fontId="3" fillId="0" borderId="0" xfId="0" applyFont="1" applyAlignment="1">
      <alignment horizontal="right" wrapText="1"/>
    </xf>
    <xf numFmtId="0" fontId="3" fillId="3" borderId="0" xfId="0" applyFont="1" applyFill="1" applyBorder="1" applyAlignment="1">
      <alignment horizontal="right"/>
    </xf>
    <xf numFmtId="0" fontId="4" fillId="3" borderId="17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center"/>
    </xf>
    <xf numFmtId="0" fontId="3" fillId="3" borderId="14" xfId="1" applyFont="1" applyFill="1" applyBorder="1" applyAlignment="1">
      <alignment horizontal="center" vertical="center"/>
    </xf>
    <xf numFmtId="0" fontId="3" fillId="3" borderId="10" xfId="1" applyFont="1" applyFill="1" applyBorder="1" applyAlignment="1">
      <alignment horizontal="center" vertical="center"/>
    </xf>
    <xf numFmtId="0" fontId="3" fillId="3" borderId="15" xfId="1" applyFont="1" applyFill="1" applyBorder="1" applyAlignment="1">
      <alignment horizontal="center" vertical="center"/>
    </xf>
    <xf numFmtId="0" fontId="3" fillId="3" borderId="16" xfId="1" applyFont="1" applyFill="1" applyBorder="1" applyAlignment="1">
      <alignment horizontal="center" vertical="center"/>
    </xf>
    <xf numFmtId="0" fontId="3" fillId="3" borderId="17" xfId="1" applyFont="1" applyFill="1" applyBorder="1" applyAlignment="1">
      <alignment horizontal="center" vertical="center"/>
    </xf>
    <xf numFmtId="0" fontId="3" fillId="3" borderId="18" xfId="1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top" wrapText="1"/>
    </xf>
    <xf numFmtId="0" fontId="3" fillId="3" borderId="1" xfId="1" applyFont="1" applyFill="1" applyBorder="1" applyAlignment="1">
      <alignment horizontal="center" vertical="center" wrapText="1"/>
    </xf>
    <xf numFmtId="164" fontId="3" fillId="3" borderId="5" xfId="1" applyNumberFormat="1" applyFont="1" applyFill="1" applyBorder="1" applyAlignment="1">
      <alignment horizontal="center" vertical="center"/>
    </xf>
    <xf numFmtId="164" fontId="3" fillId="3" borderId="9" xfId="1" applyNumberFormat="1" applyFont="1" applyFill="1" applyBorder="1" applyAlignment="1">
      <alignment horizontal="center" vertical="center"/>
    </xf>
    <xf numFmtId="0" fontId="3" fillId="3" borderId="5" xfId="1" applyFont="1" applyFill="1" applyBorder="1" applyAlignment="1">
      <alignment horizontal="center" vertical="center" wrapText="1"/>
    </xf>
    <xf numFmtId="0" fontId="3" fillId="3" borderId="9" xfId="1" applyFont="1" applyFill="1" applyBorder="1" applyAlignment="1">
      <alignment horizontal="center" vertical="center" wrapText="1"/>
    </xf>
    <xf numFmtId="0" fontId="3" fillId="3" borderId="5" xfId="1" applyFont="1" applyFill="1" applyBorder="1" applyAlignment="1">
      <alignment horizontal="center" vertical="center"/>
    </xf>
    <xf numFmtId="0" fontId="3" fillId="3" borderId="9" xfId="1" applyFont="1" applyFill="1" applyBorder="1" applyAlignment="1">
      <alignment horizontal="center" vertical="center"/>
    </xf>
    <xf numFmtId="0" fontId="4" fillId="0" borderId="30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164" fontId="3" fillId="3" borderId="1" xfId="0" applyNumberFormat="1" applyFont="1" applyFill="1" applyBorder="1" applyAlignment="1">
      <alignment horizontal="center" vertical="center"/>
    </xf>
    <xf numFmtId="0" fontId="8" fillId="3" borderId="0" xfId="0" applyFont="1" applyFill="1" applyAlignment="1">
      <alignment horizontal="right"/>
    </xf>
    <xf numFmtId="0" fontId="4" fillId="3" borderId="0" xfId="2" applyNumberFormat="1" applyFont="1" applyFill="1" applyBorder="1" applyAlignment="1" applyProtection="1">
      <alignment horizontal="center" vertical="top" wrapText="1"/>
    </xf>
    <xf numFmtId="0" fontId="12" fillId="0" borderId="0" xfId="0" applyFont="1" applyBorder="1" applyAlignment="1">
      <alignment horizontal="left"/>
    </xf>
    <xf numFmtId="0" fontId="3" fillId="0" borderId="0" xfId="0" applyFont="1" applyAlignment="1">
      <alignment horizontal="center" wrapText="1"/>
    </xf>
    <xf numFmtId="0" fontId="4" fillId="3" borderId="0" xfId="0" applyFont="1" applyFill="1" applyAlignment="1">
      <alignment horizontal="right"/>
    </xf>
    <xf numFmtId="0" fontId="4" fillId="3" borderId="0" xfId="4" applyFont="1" applyFill="1" applyBorder="1" applyAlignment="1">
      <alignment horizontal="center" vertical="center" wrapText="1"/>
    </xf>
    <xf numFmtId="0" fontId="4" fillId="3" borderId="0" xfId="3" applyFont="1" applyFill="1" applyBorder="1" applyAlignment="1">
      <alignment horizontal="right"/>
    </xf>
    <xf numFmtId="0" fontId="3" fillId="3" borderId="0" xfId="3" applyFont="1" applyFill="1" applyBorder="1" applyAlignment="1">
      <alignment horizontal="right"/>
    </xf>
    <xf numFmtId="0" fontId="4" fillId="3" borderId="0" xfId="3" applyFont="1" applyFill="1" applyBorder="1" applyAlignment="1">
      <alignment horizontal="center" vertical="center" wrapText="1"/>
    </xf>
    <xf numFmtId="0" fontId="3" fillId="3" borderId="1" xfId="3" applyFont="1" applyFill="1" applyBorder="1" applyAlignment="1">
      <alignment horizontal="center" vertical="center"/>
    </xf>
    <xf numFmtId="0" fontId="3" fillId="3" borderId="7" xfId="3" applyFont="1" applyFill="1" applyBorder="1" applyAlignment="1">
      <alignment horizontal="center" vertical="center"/>
    </xf>
    <xf numFmtId="0" fontId="3" fillId="3" borderId="1" xfId="3" applyFont="1" applyFill="1" applyBorder="1" applyAlignment="1">
      <alignment horizontal="center"/>
    </xf>
  </cellXfs>
  <cellStyles count="6">
    <cellStyle name="Обычный" xfId="0" builtinId="0"/>
    <cellStyle name="Обычный_reports-dohod-NC" xfId="1"/>
    <cellStyle name="Обычный_tmp305" xfId="2"/>
    <cellStyle name="Обычный_З_15_Приложение 16 - Источники дефицита" xfId="4"/>
    <cellStyle name="Обычный_З_16_Приложение 17 - Программа гос заимствований" xfId="3"/>
    <cellStyle name="Финансовый" xfId="5" builtinId="3"/>
  </cellStyles>
  <dxfs count="63"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 patternType="solid">
          <fgColor indexed="26"/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55;&#1091;&#1096;&#1082;&#1080;&#1085;&#1086;/&#1055;&#1088;&#1080;&#1083;&#1086;&#1078;&#1077;&#1085;&#1080;&#1077;%20&#1076;&#1083;&#1103;%20&#1089;&#1077;&#1083;&#1100;&#1089;&#1082;&#1080;&#1093;%20&#1087;&#1086;&#1089;&#1077;&#1083;&#1077;&#1085;&#1080;&#1081;%20&#1055;&#1059;&#1064;&#1050;&#1048;&#1053;&#1054;%20-&#1087;&#1077;&#1088;&#1077;&#1076;&#1074;&#1080;&#1078;&#1082;&#1072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43;&#1083;&#1091;&#1096;&#1082;&#1086;&#1074;&#1086;/&#1055;&#1088;&#1080;&#1083;&#1086;&#1078;&#1077;&#1085;&#1080;&#1077;%20&#1076;&#1083;&#1103;%20&#1089;&#1077;&#1083;&#1100;&#1089;&#1082;&#1080;&#1093;%20&#1087;&#1086;&#1089;&#1077;&#1083;&#1077;&#1085;&#1080;&#1081;%20-%20&#1076;&#1086;&#1073;&#1072;&#1074;&#1082;&#1072;%20&#1057;&#1069;&#1055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52"/>
  <sheetViews>
    <sheetView view="pageBreakPreview" zoomScaleNormal="100" zoomScaleSheetLayoutView="100" workbookViewId="0">
      <selection activeCell="C2" sqref="C2"/>
    </sheetView>
  </sheetViews>
  <sheetFormatPr defaultColWidth="9.28515625" defaultRowHeight="15.75"/>
  <cols>
    <col min="1" max="1" width="17" style="2" customWidth="1"/>
    <col min="2" max="2" width="28.5703125" style="8" customWidth="1"/>
    <col min="3" max="3" width="81.7109375" style="2" customWidth="1"/>
    <col min="4" max="16384" width="9.28515625" style="14"/>
  </cols>
  <sheetData>
    <row r="1" spans="1:5">
      <c r="A1" s="3"/>
      <c r="B1" s="3"/>
      <c r="C1" s="15" t="s">
        <v>201</v>
      </c>
    </row>
    <row r="2" spans="1:5" ht="63">
      <c r="A2" s="3"/>
      <c r="B2" s="3"/>
      <c r="C2" s="268" t="s">
        <v>304</v>
      </c>
    </row>
    <row r="3" spans="1:5">
      <c r="A3" s="3"/>
      <c r="B3" s="3"/>
      <c r="C3" s="15"/>
    </row>
    <row r="4" spans="1:5" ht="57" customHeight="1">
      <c r="A4" s="270" t="s">
        <v>256</v>
      </c>
      <c r="B4" s="270"/>
      <c r="C4" s="270"/>
    </row>
    <row r="5" spans="1:5" ht="20.45" customHeight="1" thickBot="1">
      <c r="A5" s="3"/>
      <c r="B5" s="3"/>
      <c r="C5" s="15"/>
    </row>
    <row r="6" spans="1:5" ht="16.5" thickBot="1">
      <c r="A6" s="271" t="s">
        <v>13</v>
      </c>
      <c r="B6" s="271"/>
      <c r="C6" s="272" t="s">
        <v>233</v>
      </c>
      <c r="E6" s="8"/>
    </row>
    <row r="7" spans="1:5" ht="47.25">
      <c r="A7" s="16" t="s">
        <v>14</v>
      </c>
      <c r="B7" s="17" t="s">
        <v>234</v>
      </c>
      <c r="C7" s="272"/>
      <c r="E7" s="2"/>
    </row>
    <row r="8" spans="1:5" ht="19.149999999999999" customHeight="1">
      <c r="A8" s="11">
        <v>1</v>
      </c>
      <c r="B8" s="12">
        <v>2</v>
      </c>
      <c r="C8" s="13">
        <v>3</v>
      </c>
    </row>
    <row r="9" spans="1:5" ht="15" customHeight="1">
      <c r="A9" s="18"/>
      <c r="B9" s="19"/>
      <c r="C9" s="20"/>
    </row>
    <row r="10" spans="1:5" ht="42" customHeight="1">
      <c r="A10" s="21">
        <v>910</v>
      </c>
      <c r="B10" s="273" t="s">
        <v>258</v>
      </c>
      <c r="C10" s="273"/>
    </row>
    <row r="11" spans="1:5" s="25" customFormat="1" ht="12.75" customHeight="1">
      <c r="A11" s="22"/>
      <c r="B11" s="23"/>
      <c r="C11" s="24"/>
    </row>
    <row r="12" spans="1:5" s="25" customFormat="1" ht="75.599999999999994" customHeight="1">
      <c r="A12" s="26">
        <v>910</v>
      </c>
      <c r="B12" s="17" t="s">
        <v>32</v>
      </c>
      <c r="C12" s="27" t="s">
        <v>33</v>
      </c>
    </row>
    <row r="13" spans="1:5" s="25" customFormat="1" ht="63">
      <c r="A13" s="26">
        <v>910</v>
      </c>
      <c r="B13" s="17" t="s">
        <v>62</v>
      </c>
      <c r="C13" s="27" t="s">
        <v>202</v>
      </c>
    </row>
    <row r="14" spans="1:5" s="25" customFormat="1" ht="41.45" customHeight="1">
      <c r="A14" s="26">
        <v>910</v>
      </c>
      <c r="B14" s="17" t="s">
        <v>34</v>
      </c>
      <c r="C14" s="27" t="s">
        <v>203</v>
      </c>
    </row>
    <row r="15" spans="1:5" s="25" customFormat="1" ht="73.900000000000006" customHeight="1">
      <c r="A15" s="26">
        <v>910</v>
      </c>
      <c r="B15" s="17" t="s">
        <v>15</v>
      </c>
      <c r="C15" s="27" t="s">
        <v>204</v>
      </c>
    </row>
    <row r="16" spans="1:5" s="25" customFormat="1" ht="91.9" customHeight="1">
      <c r="A16" s="26">
        <v>910</v>
      </c>
      <c r="B16" s="17" t="s">
        <v>35</v>
      </c>
      <c r="C16" s="27" t="s">
        <v>47</v>
      </c>
    </row>
    <row r="17" spans="1:3" s="25" customFormat="1" ht="48.6" customHeight="1">
      <c r="A17" s="26">
        <v>910</v>
      </c>
      <c r="B17" s="17" t="s">
        <v>40</v>
      </c>
      <c r="C17" s="27" t="s">
        <v>205</v>
      </c>
    </row>
    <row r="18" spans="1:3" s="25" customFormat="1" ht="27.6" customHeight="1">
      <c r="A18" s="26">
        <v>910</v>
      </c>
      <c r="B18" s="17" t="s">
        <v>41</v>
      </c>
      <c r="C18" s="27" t="s">
        <v>48</v>
      </c>
    </row>
    <row r="19" spans="1:3" s="25" customFormat="1" ht="93" customHeight="1">
      <c r="A19" s="26">
        <v>910</v>
      </c>
      <c r="B19" s="17" t="s">
        <v>42</v>
      </c>
      <c r="C19" s="27" t="s">
        <v>49</v>
      </c>
    </row>
    <row r="20" spans="1:3" s="25" customFormat="1" ht="94.5" customHeight="1">
      <c r="A20" s="26">
        <v>910</v>
      </c>
      <c r="B20" s="17" t="s">
        <v>43</v>
      </c>
      <c r="C20" s="27" t="s">
        <v>206</v>
      </c>
    </row>
    <row r="21" spans="1:3" s="25" customFormat="1" ht="90.6" customHeight="1">
      <c r="A21" s="26">
        <v>910</v>
      </c>
      <c r="B21" s="17" t="s">
        <v>44</v>
      </c>
      <c r="C21" s="27" t="s">
        <v>50</v>
      </c>
    </row>
    <row r="22" spans="1:3" s="25" customFormat="1" ht="36.6" customHeight="1">
      <c r="A22" s="26">
        <v>910</v>
      </c>
      <c r="B22" s="17" t="s">
        <v>45</v>
      </c>
      <c r="C22" s="27" t="s">
        <v>51</v>
      </c>
    </row>
    <row r="23" spans="1:3" s="25" customFormat="1" ht="61.15" customHeight="1">
      <c r="A23" s="26">
        <v>910</v>
      </c>
      <c r="B23" s="17" t="s">
        <v>61</v>
      </c>
      <c r="C23" s="28" t="s">
        <v>139</v>
      </c>
    </row>
    <row r="24" spans="1:3" s="25" customFormat="1" ht="22.9" customHeight="1">
      <c r="A24" s="26">
        <v>910</v>
      </c>
      <c r="B24" s="17" t="s">
        <v>16</v>
      </c>
      <c r="C24" s="27" t="s">
        <v>207</v>
      </c>
    </row>
    <row r="25" spans="1:3" s="25" customFormat="1" ht="27.6" customHeight="1">
      <c r="A25" s="26">
        <v>910</v>
      </c>
      <c r="B25" s="17" t="s">
        <v>17</v>
      </c>
      <c r="C25" s="27" t="s">
        <v>52</v>
      </c>
    </row>
    <row r="26" spans="1:3" s="25" customFormat="1" ht="58.9" customHeight="1">
      <c r="A26" s="26">
        <v>910</v>
      </c>
      <c r="B26" s="29" t="s">
        <v>208</v>
      </c>
      <c r="C26" s="27" t="s">
        <v>53</v>
      </c>
    </row>
    <row r="27" spans="1:3" s="25" customFormat="1" ht="56.45" customHeight="1">
      <c r="A27" s="26">
        <v>910</v>
      </c>
      <c r="B27" s="29" t="s">
        <v>209</v>
      </c>
      <c r="C27" s="27" t="s">
        <v>210</v>
      </c>
    </row>
    <row r="28" spans="1:3" s="25" customFormat="1" ht="35.450000000000003" customHeight="1">
      <c r="A28" s="26">
        <v>910</v>
      </c>
      <c r="B28" s="29" t="s">
        <v>211</v>
      </c>
      <c r="C28" s="27" t="s">
        <v>212</v>
      </c>
    </row>
    <row r="29" spans="1:3" s="25" customFormat="1" ht="35.450000000000003" customHeight="1">
      <c r="A29" s="26">
        <v>910</v>
      </c>
      <c r="B29" s="29" t="s">
        <v>292</v>
      </c>
      <c r="C29" s="27" t="s">
        <v>296</v>
      </c>
    </row>
    <row r="30" spans="1:3" s="25" customFormat="1" ht="21.6" customHeight="1">
      <c r="A30" s="26">
        <v>910</v>
      </c>
      <c r="B30" s="29" t="s">
        <v>213</v>
      </c>
      <c r="C30" s="27" t="s">
        <v>54</v>
      </c>
    </row>
    <row r="31" spans="1:3" s="25" customFormat="1" ht="21.6" customHeight="1">
      <c r="A31" s="26">
        <v>910</v>
      </c>
      <c r="B31" s="29" t="s">
        <v>287</v>
      </c>
      <c r="C31" s="27" t="s">
        <v>286</v>
      </c>
    </row>
    <row r="32" spans="1:3" s="25" customFormat="1" ht="25.9" customHeight="1">
      <c r="A32" s="26">
        <v>910</v>
      </c>
      <c r="B32" s="29" t="s">
        <v>214</v>
      </c>
      <c r="C32" s="27" t="s">
        <v>55</v>
      </c>
    </row>
    <row r="33" spans="1:3" s="30" customFormat="1" ht="37.15" customHeight="1">
      <c r="A33" s="26">
        <v>910</v>
      </c>
      <c r="B33" s="29" t="s">
        <v>215</v>
      </c>
      <c r="C33" s="27" t="s">
        <v>216</v>
      </c>
    </row>
    <row r="34" spans="1:3" s="25" customFormat="1" ht="40.15" customHeight="1">
      <c r="A34" s="26">
        <v>910</v>
      </c>
      <c r="B34" s="29" t="s">
        <v>217</v>
      </c>
      <c r="C34" s="27" t="s">
        <v>56</v>
      </c>
    </row>
    <row r="35" spans="1:3" s="25" customFormat="1" ht="29.45" customHeight="1">
      <c r="A35" s="26">
        <v>910</v>
      </c>
      <c r="B35" s="29" t="s">
        <v>218</v>
      </c>
      <c r="C35" s="27" t="s">
        <v>57</v>
      </c>
    </row>
    <row r="36" spans="1:3" s="25" customFormat="1" ht="37.35" customHeight="1">
      <c r="A36" s="26">
        <v>910</v>
      </c>
      <c r="B36" s="29" t="s">
        <v>219</v>
      </c>
      <c r="C36" s="27" t="s">
        <v>147</v>
      </c>
    </row>
    <row r="37" spans="1:3" ht="58.15" customHeight="1">
      <c r="A37" s="26">
        <v>910</v>
      </c>
      <c r="B37" s="29" t="s">
        <v>220</v>
      </c>
      <c r="C37" s="27" t="s">
        <v>221</v>
      </c>
    </row>
    <row r="38" spans="1:3" ht="38.450000000000003" customHeight="1">
      <c r="A38" s="26">
        <v>910</v>
      </c>
      <c r="B38" s="29" t="s">
        <v>222</v>
      </c>
      <c r="C38" s="27" t="s">
        <v>58</v>
      </c>
    </row>
    <row r="39" spans="1:3" ht="23.25" customHeight="1">
      <c r="A39" s="31">
        <v>910</v>
      </c>
      <c r="B39" s="29" t="s">
        <v>223</v>
      </c>
      <c r="C39" s="32" t="s">
        <v>59</v>
      </c>
    </row>
    <row r="40" spans="1:3" ht="79.5" thickBot="1">
      <c r="A40" s="33">
        <v>910</v>
      </c>
      <c r="B40" s="34" t="s">
        <v>224</v>
      </c>
      <c r="C40" s="35" t="s">
        <v>225</v>
      </c>
    </row>
    <row r="41" spans="1:3" ht="32.450000000000003" customHeight="1"/>
    <row r="42" spans="1:3" ht="26.1" customHeight="1"/>
    <row r="43" spans="1:3" ht="25.35" customHeight="1"/>
    <row r="44" spans="1:3" ht="40.35" customHeight="1"/>
    <row r="45" spans="1:3" ht="45.75" customHeight="1"/>
    <row r="46" spans="1:3" ht="28.5" customHeight="1"/>
    <row r="47" spans="1:3" ht="15.75" customHeight="1"/>
    <row r="48" spans="1:3" ht="36" customHeight="1"/>
    <row r="49" ht="75.400000000000006" customHeight="1"/>
    <row r="50" ht="15.2" customHeight="1"/>
    <row r="51" ht="36.6" customHeight="1"/>
    <row r="52" ht="33.6" customHeight="1"/>
  </sheetData>
  <mergeCells count="4">
    <mergeCell ref="A4:C4"/>
    <mergeCell ref="A6:B6"/>
    <mergeCell ref="C6:C7"/>
    <mergeCell ref="B10:C10"/>
  </mergeCells>
  <phoneticPr fontId="6" type="noConversion"/>
  <pageMargins left="0.78749999999999998" right="0.78749999999999998" top="0.78749999999999998" bottom="0.78749999999999998" header="0.51180555555555562" footer="0.51180555555555562"/>
  <pageSetup paperSize="9" scale="55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14"/>
  <sheetViews>
    <sheetView view="pageBreakPreview" zoomScaleNormal="55" zoomScaleSheetLayoutView="100" workbookViewId="0">
      <selection activeCell="B29" sqref="B29"/>
    </sheetView>
  </sheetViews>
  <sheetFormatPr defaultColWidth="9.140625" defaultRowHeight="15.75"/>
  <cols>
    <col min="1" max="1" width="18.5703125" style="36" customWidth="1"/>
    <col min="2" max="2" width="51.28515625" style="36" customWidth="1"/>
    <col min="3" max="3" width="106.7109375" style="36" customWidth="1"/>
    <col min="4" max="4" width="20.28515625" style="36" customWidth="1"/>
    <col min="5" max="5" width="16.7109375" style="36" customWidth="1"/>
    <col min="6" max="6" width="21.85546875" style="36" customWidth="1"/>
    <col min="7" max="16384" width="9.140625" style="36"/>
  </cols>
  <sheetData>
    <row r="1" spans="1:5">
      <c r="A1" s="226"/>
      <c r="B1" s="227"/>
      <c r="C1" s="228" t="s">
        <v>198</v>
      </c>
    </row>
    <row r="2" spans="1:5" ht="47.25">
      <c r="A2" s="229"/>
      <c r="B2" s="230"/>
      <c r="C2" s="268" t="s">
        <v>304</v>
      </c>
    </row>
    <row r="3" spans="1:5" ht="26.45" customHeight="1">
      <c r="A3" s="274" t="s">
        <v>257</v>
      </c>
      <c r="B3" s="274"/>
      <c r="C3" s="274"/>
      <c r="D3" s="37"/>
      <c r="E3" s="37"/>
    </row>
    <row r="4" spans="1:5" ht="36.75" customHeight="1">
      <c r="A4" s="274"/>
      <c r="B4" s="274"/>
      <c r="C4" s="274"/>
      <c r="D4" s="37"/>
      <c r="E4" s="37"/>
    </row>
    <row r="5" spans="1:5">
      <c r="A5" s="231"/>
      <c r="B5" s="231"/>
      <c r="C5" s="226"/>
    </row>
    <row r="6" spans="1:5" s="39" customFormat="1">
      <c r="A6" s="275" t="s">
        <v>13</v>
      </c>
      <c r="B6" s="275"/>
      <c r="C6" s="276" t="s">
        <v>236</v>
      </c>
      <c r="D6" s="38"/>
    </row>
    <row r="7" spans="1:5" s="39" customFormat="1" ht="44.25" customHeight="1">
      <c r="A7" s="232" t="s">
        <v>235</v>
      </c>
      <c r="B7" s="233" t="s">
        <v>232</v>
      </c>
      <c r="C7" s="277"/>
      <c r="D7" s="40"/>
    </row>
    <row r="8" spans="1:5" s="39" customFormat="1">
      <c r="A8" s="234">
        <v>1</v>
      </c>
      <c r="B8" s="234">
        <v>2</v>
      </c>
      <c r="C8" s="234">
        <v>3</v>
      </c>
      <c r="D8" s="40"/>
    </row>
    <row r="9" spans="1:5" s="39" customFormat="1">
      <c r="A9" s="235">
        <v>910</v>
      </c>
      <c r="B9" s="236"/>
      <c r="C9" s="237" t="s">
        <v>259</v>
      </c>
      <c r="D9" s="41"/>
    </row>
    <row r="10" spans="1:5" ht="31.5">
      <c r="A10" s="238">
        <v>910</v>
      </c>
      <c r="B10" s="239" t="s">
        <v>199</v>
      </c>
      <c r="C10" s="240" t="s">
        <v>60</v>
      </c>
    </row>
    <row r="11" spans="1:5" ht="31.5">
      <c r="A11" s="43">
        <v>910</v>
      </c>
      <c r="B11" s="44" t="s">
        <v>200</v>
      </c>
      <c r="C11" s="45" t="s">
        <v>197</v>
      </c>
    </row>
    <row r="14" spans="1:5" ht="28.15" customHeight="1"/>
  </sheetData>
  <mergeCells count="3">
    <mergeCell ref="A3:C4"/>
    <mergeCell ref="A6:B6"/>
    <mergeCell ref="C6:C7"/>
  </mergeCells>
  <conditionalFormatting sqref="A2">
    <cfRule type="expression" dxfId="62" priority="1" stopIfTrue="1">
      <formula>#REF!&lt;&gt;""</formula>
    </cfRule>
  </conditionalFormatting>
  <pageMargins left="0.7" right="0.7" top="0.75" bottom="0.75" header="0.3" footer="0.3"/>
  <pageSetup paperSize="9" scale="37" orientation="portrait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8" tint="0.59999389629810485"/>
    <pageSetUpPr fitToPage="1"/>
  </sheetPr>
  <dimension ref="A1:F36"/>
  <sheetViews>
    <sheetView view="pageBreakPreview" topLeftCell="A7" zoomScaleNormal="75" zoomScaleSheetLayoutView="100" workbookViewId="0">
      <selection activeCell="C32" sqref="C32"/>
    </sheetView>
  </sheetViews>
  <sheetFormatPr defaultColWidth="8.5703125" defaultRowHeight="15.75"/>
  <cols>
    <col min="1" max="1" width="35.7109375" style="1" customWidth="1"/>
    <col min="2" max="2" width="76.5703125" style="1" customWidth="1"/>
    <col min="3" max="3" width="17.28515625" style="1" customWidth="1"/>
    <col min="4" max="4" width="13.28515625" style="47" customWidth="1"/>
    <col min="5" max="5" width="14.85546875" style="47" customWidth="1"/>
    <col min="6" max="6" width="43.28515625" style="46" customWidth="1"/>
    <col min="7" max="16384" width="8.5703125" style="47"/>
  </cols>
  <sheetData>
    <row r="1" spans="1:5">
      <c r="A1" s="173"/>
      <c r="B1" s="173"/>
      <c r="C1" s="228"/>
      <c r="D1" s="284" t="s">
        <v>46</v>
      </c>
      <c r="E1" s="284"/>
    </row>
    <row r="2" spans="1:5" ht="100.5" customHeight="1">
      <c r="A2" s="173"/>
      <c r="B2" s="173"/>
      <c r="C2" s="286" t="s">
        <v>304</v>
      </c>
      <c r="D2" s="286"/>
      <c r="E2" s="286"/>
    </row>
    <row r="3" spans="1:5" ht="66" customHeight="1">
      <c r="A3" s="283" t="s">
        <v>260</v>
      </c>
      <c r="B3" s="283"/>
      <c r="C3" s="283"/>
      <c r="D3" s="283"/>
      <c r="E3" s="283"/>
    </row>
    <row r="4" spans="1:5">
      <c r="A4" s="241"/>
      <c r="B4" s="241"/>
      <c r="C4" s="241"/>
      <c r="D4" s="208"/>
      <c r="E4" s="208"/>
    </row>
    <row r="5" spans="1:5">
      <c r="A5" s="173"/>
      <c r="B5" s="173"/>
      <c r="C5" s="285" t="s">
        <v>0</v>
      </c>
      <c r="D5" s="285"/>
      <c r="E5" s="285"/>
    </row>
    <row r="6" spans="1:5" ht="32.25" customHeight="1">
      <c r="A6" s="279" t="s">
        <v>1</v>
      </c>
      <c r="B6" s="281" t="s">
        <v>2</v>
      </c>
      <c r="C6" s="278" t="s">
        <v>3</v>
      </c>
      <c r="D6" s="278"/>
      <c r="E6" s="278"/>
    </row>
    <row r="7" spans="1:5">
      <c r="A7" s="280"/>
      <c r="B7" s="282"/>
      <c r="C7" s="210" t="s">
        <v>230</v>
      </c>
      <c r="D7" s="210" t="s">
        <v>231</v>
      </c>
      <c r="E7" s="210" t="s">
        <v>288</v>
      </c>
    </row>
    <row r="8" spans="1:5">
      <c r="A8" s="242">
        <v>1</v>
      </c>
      <c r="B8" s="242">
        <v>2</v>
      </c>
      <c r="C8" s="243">
        <v>3</v>
      </c>
      <c r="D8" s="243">
        <v>4</v>
      </c>
      <c r="E8" s="243">
        <v>5</v>
      </c>
    </row>
    <row r="9" spans="1:5">
      <c r="A9" s="48"/>
      <c r="B9" s="49" t="s">
        <v>4</v>
      </c>
      <c r="C9" s="50">
        <f>SUM(C10+C26)</f>
        <v>1259.8000000000002</v>
      </c>
      <c r="D9" s="50">
        <f>SUM(D10+D26)</f>
        <v>849.2</v>
      </c>
      <c r="E9" s="50">
        <f>SUM(E10+E26)</f>
        <v>869.09999999999991</v>
      </c>
    </row>
    <row r="10" spans="1:5">
      <c r="A10" s="51" t="s">
        <v>117</v>
      </c>
      <c r="B10" s="49" t="s">
        <v>125</v>
      </c>
      <c r="C10" s="52">
        <f>SUM(C11+C14+C16+C18+C21+C24)</f>
        <v>477.70000000000005</v>
      </c>
      <c r="D10" s="52">
        <f>SUM(D11+D14+D16+D18+D21+D24)</f>
        <v>463.6</v>
      </c>
      <c r="E10" s="52">
        <f>SUM(E11+E14+E16+E18+E21+E24)</f>
        <v>457.9</v>
      </c>
    </row>
    <row r="11" spans="1:5">
      <c r="A11" s="51" t="s">
        <v>118</v>
      </c>
      <c r="B11" s="49" t="s">
        <v>5</v>
      </c>
      <c r="C11" s="52">
        <f t="shared" ref="C11:E12" si="0">SUM(C12)</f>
        <v>23.5</v>
      </c>
      <c r="D11" s="52">
        <f t="shared" si="0"/>
        <v>24.4</v>
      </c>
      <c r="E11" s="52">
        <f t="shared" si="0"/>
        <v>25.4</v>
      </c>
    </row>
    <row r="12" spans="1:5">
      <c r="A12" s="51" t="s">
        <v>6</v>
      </c>
      <c r="B12" s="49" t="s">
        <v>7</v>
      </c>
      <c r="C12" s="266">
        <f t="shared" si="0"/>
        <v>23.5</v>
      </c>
      <c r="D12" s="266">
        <f t="shared" si="0"/>
        <v>24.4</v>
      </c>
      <c r="E12" s="266">
        <f t="shared" si="0"/>
        <v>25.4</v>
      </c>
    </row>
    <row r="13" spans="1:5" ht="63">
      <c r="A13" s="53" t="s">
        <v>126</v>
      </c>
      <c r="B13" s="9" t="s">
        <v>127</v>
      </c>
      <c r="C13" s="262">
        <v>23.5</v>
      </c>
      <c r="D13" s="267">
        <v>24.4</v>
      </c>
      <c r="E13" s="264">
        <v>25.4</v>
      </c>
    </row>
    <row r="14" spans="1:5" ht="17.25" customHeight="1">
      <c r="A14" s="51" t="s">
        <v>119</v>
      </c>
      <c r="B14" s="49" t="s">
        <v>8</v>
      </c>
      <c r="C14" s="52">
        <f>SUM(C15)</f>
        <v>67.099999999999994</v>
      </c>
      <c r="D14" s="52">
        <f>SUM(D15)</f>
        <v>69.2</v>
      </c>
      <c r="E14" s="52">
        <f>SUM(E15)</f>
        <v>78.599999999999994</v>
      </c>
    </row>
    <row r="15" spans="1:5" ht="24" customHeight="1">
      <c r="A15" s="53" t="s">
        <v>128</v>
      </c>
      <c r="B15" s="9" t="s">
        <v>9</v>
      </c>
      <c r="C15" s="262">
        <v>67.099999999999994</v>
      </c>
      <c r="D15" s="262">
        <v>69.2</v>
      </c>
      <c r="E15" s="263">
        <v>78.599999999999994</v>
      </c>
    </row>
    <row r="16" spans="1:5">
      <c r="A16" s="51" t="s">
        <v>120</v>
      </c>
      <c r="B16" s="49" t="s">
        <v>129</v>
      </c>
      <c r="C16" s="52">
        <f>SUM(C17)</f>
        <v>42</v>
      </c>
      <c r="D16" s="52">
        <f>SUM(D17)</f>
        <v>37</v>
      </c>
      <c r="E16" s="52">
        <f>SUM(E17)</f>
        <v>33</v>
      </c>
    </row>
    <row r="17" spans="1:6" ht="33" customHeight="1">
      <c r="A17" s="53" t="s">
        <v>130</v>
      </c>
      <c r="B17" s="54" t="s">
        <v>131</v>
      </c>
      <c r="C17" s="262">
        <v>42</v>
      </c>
      <c r="D17" s="264">
        <v>37</v>
      </c>
      <c r="E17" s="265">
        <v>33</v>
      </c>
    </row>
    <row r="18" spans="1:6">
      <c r="A18" s="51" t="s">
        <v>121</v>
      </c>
      <c r="B18" s="4" t="s">
        <v>10</v>
      </c>
      <c r="C18" s="52">
        <f>SUM(C19+C20)</f>
        <v>298</v>
      </c>
      <c r="D18" s="52">
        <f>SUM(D19+D20)</f>
        <v>284</v>
      </c>
      <c r="E18" s="52">
        <f>SUM(E19+E20)</f>
        <v>270</v>
      </c>
    </row>
    <row r="19" spans="1:6" ht="31.5">
      <c r="A19" s="53" t="s">
        <v>132</v>
      </c>
      <c r="B19" s="54" t="s">
        <v>133</v>
      </c>
      <c r="C19" s="262">
        <v>88</v>
      </c>
      <c r="D19" s="264">
        <v>84</v>
      </c>
      <c r="E19" s="265">
        <v>70</v>
      </c>
    </row>
    <row r="20" spans="1:6" s="2" customFormat="1" ht="31.5">
      <c r="A20" s="53" t="s">
        <v>134</v>
      </c>
      <c r="B20" s="54" t="s">
        <v>135</v>
      </c>
      <c r="C20" s="262">
        <v>210</v>
      </c>
      <c r="D20" s="264">
        <v>200</v>
      </c>
      <c r="E20" s="265">
        <v>200</v>
      </c>
      <c r="F20" s="55"/>
    </row>
    <row r="21" spans="1:6" s="2" customFormat="1" ht="37.9" customHeight="1">
      <c r="A21" s="51" t="s">
        <v>11</v>
      </c>
      <c r="B21" s="4" t="s">
        <v>12</v>
      </c>
      <c r="C21" s="52">
        <f>C22+C23</f>
        <v>47.099999999999994</v>
      </c>
      <c r="D21" s="52">
        <f t="shared" ref="D21:E21" si="1">D22+D23</f>
        <v>49</v>
      </c>
      <c r="E21" s="52">
        <f t="shared" si="1"/>
        <v>50.9</v>
      </c>
      <c r="F21" s="55"/>
    </row>
    <row r="22" spans="1:6" ht="63">
      <c r="A22" s="53" t="s">
        <v>261</v>
      </c>
      <c r="B22" s="54" t="s">
        <v>136</v>
      </c>
      <c r="C22" s="262">
        <v>17.2</v>
      </c>
      <c r="D22" s="264">
        <v>17.899999999999999</v>
      </c>
      <c r="E22" s="265">
        <v>18.600000000000001</v>
      </c>
    </row>
    <row r="23" spans="1:6" ht="63">
      <c r="A23" s="53" t="s">
        <v>261</v>
      </c>
      <c r="B23" s="54" t="s">
        <v>297</v>
      </c>
      <c r="C23" s="262">
        <v>29.9</v>
      </c>
      <c r="D23" s="264">
        <v>31.1</v>
      </c>
      <c r="E23" s="265">
        <v>32.299999999999997</v>
      </c>
    </row>
    <row r="24" spans="1:6" ht="31.5">
      <c r="A24" s="51" t="s">
        <v>137</v>
      </c>
      <c r="B24" s="4" t="s">
        <v>138</v>
      </c>
      <c r="C24" s="52">
        <f>SUM(C25)</f>
        <v>0</v>
      </c>
      <c r="D24" s="52">
        <f>SUM(D25)</f>
        <v>0</v>
      </c>
      <c r="E24" s="52">
        <f>SUM(E25)</f>
        <v>0</v>
      </c>
    </row>
    <row r="25" spans="1:6" ht="47.25">
      <c r="A25" s="53" t="s">
        <v>262</v>
      </c>
      <c r="B25" s="56" t="s">
        <v>139</v>
      </c>
      <c r="C25" s="10">
        <v>0</v>
      </c>
      <c r="D25" s="10">
        <v>0</v>
      </c>
      <c r="E25" s="10">
        <v>0</v>
      </c>
    </row>
    <row r="26" spans="1:6" ht="38.450000000000003" customHeight="1">
      <c r="A26" s="57" t="s">
        <v>140</v>
      </c>
      <c r="B26" s="58" t="s">
        <v>141</v>
      </c>
      <c r="C26" s="52">
        <f>SUM(C32+C35+C27+C30)</f>
        <v>782.1</v>
      </c>
      <c r="D26" s="52">
        <f>SUM(D32+D35+D27+D30)</f>
        <v>385.6</v>
      </c>
      <c r="E26" s="52">
        <f>SUM(E32+E35+E27+E30)</f>
        <v>411.2</v>
      </c>
    </row>
    <row r="27" spans="1:6" ht="17.25" customHeight="1">
      <c r="A27" s="51" t="s">
        <v>271</v>
      </c>
      <c r="B27" s="58" t="s">
        <v>272</v>
      </c>
      <c r="C27" s="52">
        <f>C28+C29</f>
        <v>274.60000000000002</v>
      </c>
      <c r="D27" s="52">
        <f t="shared" ref="D27:E27" si="2">D28+D29</f>
        <v>25.1</v>
      </c>
      <c r="E27" s="52">
        <f t="shared" si="2"/>
        <v>39.799999999999997</v>
      </c>
    </row>
    <row r="28" spans="1:6" ht="31.5" customHeight="1">
      <c r="A28" s="53" t="s">
        <v>273</v>
      </c>
      <c r="B28" s="56" t="s">
        <v>212</v>
      </c>
      <c r="C28" s="262">
        <v>55.1</v>
      </c>
      <c r="D28" s="264">
        <v>25.1</v>
      </c>
      <c r="E28" s="265">
        <v>39.799999999999997</v>
      </c>
    </row>
    <row r="29" spans="1:6" ht="31.5" customHeight="1">
      <c r="A29" s="53" t="s">
        <v>293</v>
      </c>
      <c r="B29" s="27" t="s">
        <v>296</v>
      </c>
      <c r="C29" s="262">
        <v>219.5</v>
      </c>
      <c r="D29" s="264">
        <v>0</v>
      </c>
      <c r="E29" s="265">
        <v>0</v>
      </c>
    </row>
    <row r="30" spans="1:6" ht="31.5" customHeight="1">
      <c r="A30" s="51" t="s">
        <v>274</v>
      </c>
      <c r="B30" s="59" t="s">
        <v>275</v>
      </c>
      <c r="C30" s="52">
        <f>C31</f>
        <v>164.6</v>
      </c>
      <c r="D30" s="52">
        <f t="shared" ref="D30:E30" si="3">D31</f>
        <v>0</v>
      </c>
      <c r="E30" s="52">
        <f t="shared" si="3"/>
        <v>0</v>
      </c>
    </row>
    <row r="31" spans="1:6" ht="23.25" customHeight="1">
      <c r="A31" s="53" t="s">
        <v>276</v>
      </c>
      <c r="B31" s="56" t="s">
        <v>55</v>
      </c>
      <c r="C31" s="10">
        <v>164.6</v>
      </c>
      <c r="D31" s="10">
        <v>0</v>
      </c>
      <c r="E31" s="10">
        <v>0</v>
      </c>
    </row>
    <row r="32" spans="1:6">
      <c r="A32" s="51" t="s">
        <v>142</v>
      </c>
      <c r="B32" s="59" t="s">
        <v>143</v>
      </c>
      <c r="C32" s="52">
        <f>SUM(C33+C34)</f>
        <v>86.899999999999991</v>
      </c>
      <c r="D32" s="52">
        <f>SUM(D33+D34)</f>
        <v>87.5</v>
      </c>
      <c r="E32" s="52">
        <f>SUM(E33+E34)</f>
        <v>90.199999999999989</v>
      </c>
    </row>
    <row r="33" spans="1:5" ht="94.5">
      <c r="A33" s="53" t="s">
        <v>263</v>
      </c>
      <c r="B33" s="127" t="s">
        <v>254</v>
      </c>
      <c r="C33" s="10">
        <v>0.1</v>
      </c>
      <c r="D33" s="10">
        <v>0.1</v>
      </c>
      <c r="E33" s="10">
        <v>0.1</v>
      </c>
    </row>
    <row r="34" spans="1:5" ht="33" customHeight="1">
      <c r="A34" s="53" t="s">
        <v>264</v>
      </c>
      <c r="B34" s="9" t="s">
        <v>144</v>
      </c>
      <c r="C34" s="60">
        <v>86.8</v>
      </c>
      <c r="D34" s="60">
        <v>87.4</v>
      </c>
      <c r="E34" s="60">
        <v>90.1</v>
      </c>
    </row>
    <row r="35" spans="1:5" ht="21" customHeight="1">
      <c r="A35" s="51" t="s">
        <v>145</v>
      </c>
      <c r="B35" s="49" t="s">
        <v>146</v>
      </c>
      <c r="C35" s="50">
        <f>SUM(C36)</f>
        <v>256</v>
      </c>
      <c r="D35" s="50">
        <f>SUM(D36)</f>
        <v>273</v>
      </c>
      <c r="E35" s="50">
        <f>SUM(E36)</f>
        <v>281.2</v>
      </c>
    </row>
    <row r="36" spans="1:5" ht="66" customHeight="1">
      <c r="A36" s="53" t="s">
        <v>265</v>
      </c>
      <c r="B36" s="56" t="s">
        <v>147</v>
      </c>
      <c r="C36" s="10">
        <f>255.6+0.4</f>
        <v>256</v>
      </c>
      <c r="D36" s="10">
        <f>272.6+0.4</f>
        <v>273</v>
      </c>
      <c r="E36" s="10">
        <f>280.8+0.4</f>
        <v>281.2</v>
      </c>
    </row>
  </sheetData>
  <mergeCells count="7">
    <mergeCell ref="C6:E6"/>
    <mergeCell ref="A6:A7"/>
    <mergeCell ref="B6:B7"/>
    <mergeCell ref="A3:E3"/>
    <mergeCell ref="D1:E1"/>
    <mergeCell ref="C5:E5"/>
    <mergeCell ref="C2:E2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L107"/>
  <sheetViews>
    <sheetView view="pageBreakPreview" zoomScaleNormal="75" zoomScaleSheetLayoutView="100" workbookViewId="0">
      <selection activeCell="A77" sqref="A77"/>
    </sheetView>
  </sheetViews>
  <sheetFormatPr defaultColWidth="8.5703125" defaultRowHeight="15.75"/>
  <cols>
    <col min="1" max="1" width="73.5703125" style="61" customWidth="1"/>
    <col min="2" max="2" width="6.7109375" style="1" customWidth="1"/>
    <col min="3" max="3" width="6.28515625" style="1" customWidth="1"/>
    <col min="4" max="4" width="6.5703125" style="1" customWidth="1"/>
    <col min="5" max="5" width="5.140625" style="1" customWidth="1"/>
    <col min="6" max="6" width="6" style="1" customWidth="1"/>
    <col min="7" max="7" width="10" style="1" customWidth="1"/>
    <col min="8" max="8" width="6" style="1" customWidth="1"/>
    <col min="9" max="9" width="16.28515625" style="1" customWidth="1"/>
    <col min="10" max="10" width="12" style="47" customWidth="1"/>
    <col min="11" max="11" width="13.5703125" style="47" customWidth="1"/>
    <col min="12" max="12" width="61.85546875" style="62" customWidth="1"/>
    <col min="13" max="13" width="11" style="47" customWidth="1"/>
    <col min="14" max="16384" width="8.5703125" style="47"/>
  </cols>
  <sheetData>
    <row r="1" spans="1:12">
      <c r="A1" s="170"/>
      <c r="B1" s="207"/>
      <c r="C1" s="172"/>
      <c r="D1" s="172"/>
      <c r="E1" s="172"/>
      <c r="F1" s="172"/>
      <c r="G1" s="172"/>
      <c r="H1" s="207"/>
      <c r="I1" s="287" t="s">
        <v>65</v>
      </c>
      <c r="J1" s="287"/>
      <c r="K1" s="287"/>
    </row>
    <row r="2" spans="1:12" ht="107.25" customHeight="1">
      <c r="A2" s="170"/>
      <c r="B2" s="207"/>
      <c r="C2" s="207"/>
      <c r="D2" s="207"/>
      <c r="E2" s="207"/>
      <c r="F2" s="207"/>
      <c r="G2" s="207"/>
      <c r="H2" s="207"/>
      <c r="I2" s="286" t="s">
        <v>304</v>
      </c>
      <c r="J2" s="286"/>
      <c r="K2" s="286"/>
    </row>
    <row r="3" spans="1:12" ht="77.25" customHeight="1">
      <c r="A3" s="288" t="s">
        <v>305</v>
      </c>
      <c r="B3" s="288"/>
      <c r="C3" s="288"/>
      <c r="D3" s="288"/>
      <c r="E3" s="288"/>
      <c r="F3" s="288"/>
      <c r="G3" s="288"/>
      <c r="H3" s="288"/>
      <c r="I3" s="288"/>
      <c r="J3" s="288"/>
      <c r="K3" s="288"/>
    </row>
    <row r="4" spans="1:12">
      <c r="A4" s="209"/>
      <c r="B4" s="209"/>
      <c r="C4" s="209"/>
      <c r="D4" s="209"/>
      <c r="E4" s="209"/>
      <c r="F4" s="209"/>
      <c r="G4" s="209"/>
      <c r="H4" s="209"/>
      <c r="I4" s="209"/>
      <c r="J4" s="209"/>
      <c r="K4" s="209"/>
    </row>
    <row r="5" spans="1:12" ht="31.5" customHeight="1">
      <c r="A5" s="289" t="s">
        <v>18</v>
      </c>
      <c r="B5" s="289" t="s">
        <v>19</v>
      </c>
      <c r="C5" s="289" t="s">
        <v>20</v>
      </c>
      <c r="D5" s="289" t="s">
        <v>21</v>
      </c>
      <c r="E5" s="289"/>
      <c r="F5" s="289"/>
      <c r="G5" s="289"/>
      <c r="H5" s="289" t="s">
        <v>22</v>
      </c>
      <c r="I5" s="278" t="s">
        <v>69</v>
      </c>
      <c r="J5" s="278"/>
      <c r="K5" s="278"/>
    </row>
    <row r="6" spans="1:12" ht="31.5" customHeight="1">
      <c r="A6" s="289"/>
      <c r="B6" s="289"/>
      <c r="C6" s="289"/>
      <c r="D6" s="289"/>
      <c r="E6" s="289"/>
      <c r="F6" s="289"/>
      <c r="G6" s="289"/>
      <c r="H6" s="289"/>
      <c r="I6" s="210" t="s">
        <v>230</v>
      </c>
      <c r="J6" s="210" t="s">
        <v>231</v>
      </c>
      <c r="K6" s="210" t="s">
        <v>288</v>
      </c>
    </row>
    <row r="7" spans="1:12" ht="14.25" customHeight="1">
      <c r="A7" s="152">
        <v>1</v>
      </c>
      <c r="B7" s="152">
        <v>2</v>
      </c>
      <c r="C7" s="152">
        <v>3</v>
      </c>
      <c r="D7" s="152">
        <v>4</v>
      </c>
      <c r="E7" s="152">
        <v>5</v>
      </c>
      <c r="F7" s="152">
        <v>6</v>
      </c>
      <c r="G7" s="152">
        <v>7</v>
      </c>
      <c r="H7" s="152">
        <v>8</v>
      </c>
      <c r="I7" s="210">
        <v>9</v>
      </c>
      <c r="J7" s="210">
        <v>10</v>
      </c>
      <c r="K7" s="210">
        <v>11</v>
      </c>
    </row>
    <row r="8" spans="1:12" ht="18" customHeight="1">
      <c r="A8" s="211" t="s">
        <v>31</v>
      </c>
      <c r="B8" s="212"/>
      <c r="C8" s="212"/>
      <c r="D8" s="212"/>
      <c r="E8" s="212"/>
      <c r="F8" s="212"/>
      <c r="G8" s="212"/>
      <c r="H8" s="212"/>
      <c r="I8" s="213">
        <f>I9+I57+I66+I73+I87+I94</f>
        <v>1259.8399999999997</v>
      </c>
      <c r="J8" s="213">
        <f>J9+J57+J66+J73+J87+J94+J106</f>
        <v>849.20000000000016</v>
      </c>
      <c r="K8" s="213">
        <f>K9+K57+K66+K73+K87+K94+K106</f>
        <v>869.05</v>
      </c>
    </row>
    <row r="9" spans="1:12" ht="18" customHeight="1">
      <c r="A9" s="178" t="s">
        <v>23</v>
      </c>
      <c r="B9" s="135" t="s">
        <v>24</v>
      </c>
      <c r="C9" s="135"/>
      <c r="D9" s="143"/>
      <c r="E9" s="143"/>
      <c r="F9" s="143"/>
      <c r="G9" s="143"/>
      <c r="H9" s="179"/>
      <c r="I9" s="186">
        <f>I10+I19+I38</f>
        <v>731.54</v>
      </c>
      <c r="J9" s="186">
        <f>J10+J19+J38</f>
        <v>401.8</v>
      </c>
      <c r="K9" s="186">
        <f>K10+K19+K38</f>
        <v>407.85</v>
      </c>
    </row>
    <row r="10" spans="1:12" s="64" customFormat="1" ht="31.5">
      <c r="A10" s="185" t="s">
        <v>70</v>
      </c>
      <c r="B10" s="143" t="s">
        <v>24</v>
      </c>
      <c r="C10" s="143" t="s">
        <v>63</v>
      </c>
      <c r="D10" s="143"/>
      <c r="E10" s="143"/>
      <c r="F10" s="143"/>
      <c r="G10" s="143"/>
      <c r="H10" s="144"/>
      <c r="I10" s="186">
        <f t="shared" ref="I10:K14" si="0">I11</f>
        <v>323.83999999999997</v>
      </c>
      <c r="J10" s="186">
        <f t="shared" si="0"/>
        <v>123.8</v>
      </c>
      <c r="K10" s="186">
        <f t="shared" si="0"/>
        <v>123.5</v>
      </c>
      <c r="L10" s="63"/>
    </row>
    <row r="11" spans="1:12" s="66" customFormat="1">
      <c r="A11" s="138" t="s">
        <v>228</v>
      </c>
      <c r="B11" s="7" t="s">
        <v>24</v>
      </c>
      <c r="C11" s="7" t="s">
        <v>63</v>
      </c>
      <c r="D11" s="7" t="s">
        <v>71</v>
      </c>
      <c r="E11" s="7"/>
      <c r="F11" s="7"/>
      <c r="G11" s="7"/>
      <c r="H11" s="131"/>
      <c r="I11" s="187">
        <f t="shared" si="0"/>
        <v>323.83999999999997</v>
      </c>
      <c r="J11" s="187">
        <f t="shared" si="0"/>
        <v>123.8</v>
      </c>
      <c r="K11" s="187">
        <f t="shared" si="0"/>
        <v>123.5</v>
      </c>
      <c r="L11" s="65"/>
    </row>
    <row r="12" spans="1:12" s="66" customFormat="1">
      <c r="A12" s="136" t="s">
        <v>226</v>
      </c>
      <c r="B12" s="7" t="s">
        <v>24</v>
      </c>
      <c r="C12" s="7" t="s">
        <v>63</v>
      </c>
      <c r="D12" s="7">
        <v>65</v>
      </c>
      <c r="E12" s="7">
        <v>1</v>
      </c>
      <c r="F12" s="143"/>
      <c r="G12" s="143"/>
      <c r="H12" s="144"/>
      <c r="I12" s="187">
        <f>I13+I16</f>
        <v>323.83999999999997</v>
      </c>
      <c r="J12" s="187">
        <f t="shared" ref="J12:K12" si="1">J13+J16</f>
        <v>123.8</v>
      </c>
      <c r="K12" s="187">
        <f t="shared" si="1"/>
        <v>123.5</v>
      </c>
      <c r="L12" s="65"/>
    </row>
    <row r="13" spans="1:12" s="66" customFormat="1">
      <c r="A13" s="145" t="s">
        <v>169</v>
      </c>
      <c r="B13" s="130" t="s">
        <v>24</v>
      </c>
      <c r="C13" s="130" t="s">
        <v>63</v>
      </c>
      <c r="D13" s="130" t="s">
        <v>71</v>
      </c>
      <c r="E13" s="130" t="s">
        <v>36</v>
      </c>
      <c r="F13" s="130" t="s">
        <v>74</v>
      </c>
      <c r="G13" s="130" t="s">
        <v>75</v>
      </c>
      <c r="H13" s="144"/>
      <c r="I13" s="187">
        <f t="shared" si="0"/>
        <v>252.14</v>
      </c>
      <c r="J13" s="187">
        <f t="shared" si="0"/>
        <v>123.8</v>
      </c>
      <c r="K13" s="187">
        <f t="shared" si="0"/>
        <v>123.5</v>
      </c>
      <c r="L13" s="65"/>
    </row>
    <row r="14" spans="1:12" s="66" customFormat="1" ht="63">
      <c r="A14" s="145" t="s">
        <v>161</v>
      </c>
      <c r="B14" s="130" t="s">
        <v>24</v>
      </c>
      <c r="C14" s="130" t="s">
        <v>63</v>
      </c>
      <c r="D14" s="130" t="s">
        <v>71</v>
      </c>
      <c r="E14" s="130" t="s">
        <v>36</v>
      </c>
      <c r="F14" s="130" t="s">
        <v>74</v>
      </c>
      <c r="G14" s="130" t="s">
        <v>75</v>
      </c>
      <c r="H14" s="131" t="s">
        <v>163</v>
      </c>
      <c r="I14" s="187">
        <f t="shared" si="0"/>
        <v>252.14</v>
      </c>
      <c r="J14" s="187">
        <f t="shared" si="0"/>
        <v>123.8</v>
      </c>
      <c r="K14" s="187">
        <f t="shared" si="0"/>
        <v>123.5</v>
      </c>
      <c r="L14" s="65"/>
    </row>
    <row r="15" spans="1:12" ht="36" customHeight="1">
      <c r="A15" s="145" t="s">
        <v>162</v>
      </c>
      <c r="B15" s="130" t="s">
        <v>24</v>
      </c>
      <c r="C15" s="130" t="s">
        <v>63</v>
      </c>
      <c r="D15" s="130" t="s">
        <v>71</v>
      </c>
      <c r="E15" s="130" t="s">
        <v>36</v>
      </c>
      <c r="F15" s="130" t="s">
        <v>74</v>
      </c>
      <c r="G15" s="130" t="s">
        <v>75</v>
      </c>
      <c r="H15" s="131" t="s">
        <v>164</v>
      </c>
      <c r="I15" s="187">
        <f>'Прил 5'!J16</f>
        <v>252.14</v>
      </c>
      <c r="J15" s="187">
        <f>'Прил 5'!K16</f>
        <v>123.8</v>
      </c>
      <c r="K15" s="187">
        <f>'Прил 5'!L16</f>
        <v>123.5</v>
      </c>
    </row>
    <row r="16" spans="1:12" ht="54" customHeight="1">
      <c r="A16" s="136" t="s">
        <v>283</v>
      </c>
      <c r="B16" s="130" t="s">
        <v>24</v>
      </c>
      <c r="C16" s="130" t="s">
        <v>63</v>
      </c>
      <c r="D16" s="130" t="s">
        <v>71</v>
      </c>
      <c r="E16" s="130" t="s">
        <v>36</v>
      </c>
      <c r="F16" s="130" t="s">
        <v>74</v>
      </c>
      <c r="G16" s="130" t="s">
        <v>282</v>
      </c>
      <c r="H16" s="131"/>
      <c r="I16" s="187">
        <f>I17</f>
        <v>71.7</v>
      </c>
      <c r="J16" s="187">
        <f t="shared" ref="J16:K17" si="2">J17</f>
        <v>0</v>
      </c>
      <c r="K16" s="187">
        <f t="shared" si="2"/>
        <v>0</v>
      </c>
    </row>
    <row r="17" spans="1:12" ht="36" customHeight="1">
      <c r="A17" s="145" t="s">
        <v>161</v>
      </c>
      <c r="B17" s="130" t="s">
        <v>24</v>
      </c>
      <c r="C17" s="130" t="s">
        <v>63</v>
      </c>
      <c r="D17" s="130" t="s">
        <v>71</v>
      </c>
      <c r="E17" s="130" t="s">
        <v>36</v>
      </c>
      <c r="F17" s="130" t="s">
        <v>74</v>
      </c>
      <c r="G17" s="130" t="s">
        <v>282</v>
      </c>
      <c r="H17" s="131" t="s">
        <v>163</v>
      </c>
      <c r="I17" s="187">
        <f>I18</f>
        <v>71.7</v>
      </c>
      <c r="J17" s="187">
        <f t="shared" si="2"/>
        <v>0</v>
      </c>
      <c r="K17" s="187">
        <f t="shared" si="2"/>
        <v>0</v>
      </c>
    </row>
    <row r="18" spans="1:12" ht="36" customHeight="1">
      <c r="A18" s="145" t="s">
        <v>162</v>
      </c>
      <c r="B18" s="130" t="s">
        <v>24</v>
      </c>
      <c r="C18" s="130" t="s">
        <v>63</v>
      </c>
      <c r="D18" s="130" t="s">
        <v>71</v>
      </c>
      <c r="E18" s="130" t="s">
        <v>36</v>
      </c>
      <c r="F18" s="130" t="s">
        <v>74</v>
      </c>
      <c r="G18" s="130" t="s">
        <v>282</v>
      </c>
      <c r="H18" s="131" t="s">
        <v>164</v>
      </c>
      <c r="I18" s="187">
        <f>'Прил 5'!J19</f>
        <v>71.7</v>
      </c>
      <c r="J18" s="187">
        <f>'Прил 5'!K19</f>
        <v>0</v>
      </c>
      <c r="K18" s="187">
        <f>'Прил 5'!L19</f>
        <v>0</v>
      </c>
    </row>
    <row r="19" spans="1:12" ht="47.25">
      <c r="A19" s="188" t="s">
        <v>114</v>
      </c>
      <c r="B19" s="143" t="s">
        <v>24</v>
      </c>
      <c r="C19" s="143" t="s">
        <v>25</v>
      </c>
      <c r="D19" s="143"/>
      <c r="E19" s="143"/>
      <c r="F19" s="143"/>
      <c r="G19" s="143"/>
      <c r="H19" s="144"/>
      <c r="I19" s="186">
        <f>I20+I33</f>
        <v>406.7</v>
      </c>
      <c r="J19" s="186">
        <f>J20+J33</f>
        <v>277</v>
      </c>
      <c r="K19" s="186">
        <f>K20+K33</f>
        <v>283.35000000000002</v>
      </c>
    </row>
    <row r="20" spans="1:12">
      <c r="A20" s="138" t="s">
        <v>228</v>
      </c>
      <c r="B20" s="7" t="s">
        <v>24</v>
      </c>
      <c r="C20" s="7" t="s">
        <v>25</v>
      </c>
      <c r="D20" s="7" t="s">
        <v>71</v>
      </c>
      <c r="E20" s="7"/>
      <c r="F20" s="7"/>
      <c r="G20" s="7"/>
      <c r="H20" s="131"/>
      <c r="I20" s="187">
        <f>I21</f>
        <v>406.59999999999997</v>
      </c>
      <c r="J20" s="187">
        <f>J21</f>
        <v>276.89999999999998</v>
      </c>
      <c r="K20" s="187">
        <f>K21</f>
        <v>283.25</v>
      </c>
      <c r="L20" s="65"/>
    </row>
    <row r="21" spans="1:12" ht="31.5">
      <c r="A21" s="138" t="s">
        <v>229</v>
      </c>
      <c r="B21" s="130" t="s">
        <v>24</v>
      </c>
      <c r="C21" s="130" t="s">
        <v>25</v>
      </c>
      <c r="D21" s="130" t="s">
        <v>71</v>
      </c>
      <c r="E21" s="130" t="s">
        <v>37</v>
      </c>
      <c r="F21" s="143"/>
      <c r="G21" s="143"/>
      <c r="H21" s="144"/>
      <c r="I21" s="187">
        <f>I22+I30+I25</f>
        <v>406.59999999999997</v>
      </c>
      <c r="J21" s="187">
        <f t="shared" ref="J21:K21" si="3">J22+J30+J25</f>
        <v>276.89999999999998</v>
      </c>
      <c r="K21" s="187">
        <f t="shared" si="3"/>
        <v>283.25</v>
      </c>
      <c r="L21" s="65"/>
    </row>
    <row r="22" spans="1:12" ht="33" customHeight="1">
      <c r="A22" s="145" t="s">
        <v>76</v>
      </c>
      <c r="B22" s="130" t="s">
        <v>24</v>
      </c>
      <c r="C22" s="130" t="s">
        <v>25</v>
      </c>
      <c r="D22" s="130" t="s">
        <v>71</v>
      </c>
      <c r="E22" s="130" t="s">
        <v>37</v>
      </c>
      <c r="F22" s="130" t="s">
        <v>74</v>
      </c>
      <c r="G22" s="130" t="s">
        <v>77</v>
      </c>
      <c r="H22" s="144"/>
      <c r="I22" s="187">
        <f t="shared" ref="I22:K23" si="4">I23</f>
        <v>256</v>
      </c>
      <c r="J22" s="187">
        <f t="shared" si="4"/>
        <v>192.4</v>
      </c>
      <c r="K22" s="187">
        <f t="shared" si="4"/>
        <v>190.15</v>
      </c>
    </row>
    <row r="23" spans="1:12" ht="63">
      <c r="A23" s="145" t="s">
        <v>161</v>
      </c>
      <c r="B23" s="130" t="s">
        <v>24</v>
      </c>
      <c r="C23" s="130" t="s">
        <v>25</v>
      </c>
      <c r="D23" s="130" t="s">
        <v>71</v>
      </c>
      <c r="E23" s="130" t="s">
        <v>37</v>
      </c>
      <c r="F23" s="130" t="s">
        <v>74</v>
      </c>
      <c r="G23" s="130" t="s">
        <v>77</v>
      </c>
      <c r="H23" s="131" t="s">
        <v>163</v>
      </c>
      <c r="I23" s="187">
        <f t="shared" si="4"/>
        <v>256</v>
      </c>
      <c r="J23" s="187">
        <f t="shared" si="4"/>
        <v>192.4</v>
      </c>
      <c r="K23" s="187">
        <f t="shared" si="4"/>
        <v>190.15</v>
      </c>
    </row>
    <row r="24" spans="1:12" ht="31.5">
      <c r="A24" s="145" t="s">
        <v>162</v>
      </c>
      <c r="B24" s="130" t="s">
        <v>24</v>
      </c>
      <c r="C24" s="130" t="s">
        <v>25</v>
      </c>
      <c r="D24" s="130" t="s">
        <v>71</v>
      </c>
      <c r="E24" s="130" t="s">
        <v>37</v>
      </c>
      <c r="F24" s="130" t="s">
        <v>74</v>
      </c>
      <c r="G24" s="130" t="s">
        <v>77</v>
      </c>
      <c r="H24" s="131" t="s">
        <v>164</v>
      </c>
      <c r="I24" s="187">
        <f>'Прил 5'!J25</f>
        <v>256</v>
      </c>
      <c r="J24" s="187">
        <f>'Прил 5'!K25</f>
        <v>192.4</v>
      </c>
      <c r="K24" s="187">
        <f>'Прил 5'!L25</f>
        <v>190.15</v>
      </c>
    </row>
    <row r="25" spans="1:12">
      <c r="A25" s="136" t="s">
        <v>277</v>
      </c>
      <c r="B25" s="7" t="s">
        <v>24</v>
      </c>
      <c r="C25" s="7" t="s">
        <v>25</v>
      </c>
      <c r="D25" s="130" t="s">
        <v>71</v>
      </c>
      <c r="E25" s="130" t="s">
        <v>37</v>
      </c>
      <c r="F25" s="130" t="s">
        <v>74</v>
      </c>
      <c r="G25" s="130" t="s">
        <v>78</v>
      </c>
      <c r="H25" s="131"/>
      <c r="I25" s="187">
        <f>I28+I26</f>
        <v>57.7</v>
      </c>
      <c r="J25" s="187">
        <f t="shared" ref="J25:K25" si="5">J28+J26</f>
        <v>84.5</v>
      </c>
      <c r="K25" s="187">
        <f t="shared" si="5"/>
        <v>93.1</v>
      </c>
    </row>
    <row r="26" spans="1:12" ht="31.5">
      <c r="A26" s="136" t="s">
        <v>157</v>
      </c>
      <c r="B26" s="130" t="s">
        <v>24</v>
      </c>
      <c r="C26" s="130" t="s">
        <v>25</v>
      </c>
      <c r="D26" s="130" t="s">
        <v>71</v>
      </c>
      <c r="E26" s="130" t="s">
        <v>37</v>
      </c>
      <c r="F26" s="130" t="s">
        <v>74</v>
      </c>
      <c r="G26" s="130" t="s">
        <v>78</v>
      </c>
      <c r="H26" s="131" t="s">
        <v>159</v>
      </c>
      <c r="I26" s="187">
        <f>I27</f>
        <v>30.1</v>
      </c>
      <c r="J26" s="187">
        <f t="shared" ref="J26:K26" si="6">J27</f>
        <v>62.1</v>
      </c>
      <c r="K26" s="187">
        <f t="shared" si="6"/>
        <v>70.7</v>
      </c>
    </row>
    <row r="27" spans="1:12" ht="31.5">
      <c r="A27" s="136" t="s">
        <v>158</v>
      </c>
      <c r="B27" s="130" t="s">
        <v>24</v>
      </c>
      <c r="C27" s="130" t="s">
        <v>25</v>
      </c>
      <c r="D27" s="130" t="s">
        <v>71</v>
      </c>
      <c r="E27" s="130" t="s">
        <v>37</v>
      </c>
      <c r="F27" s="130" t="s">
        <v>74</v>
      </c>
      <c r="G27" s="130" t="s">
        <v>78</v>
      </c>
      <c r="H27" s="7" t="s">
        <v>160</v>
      </c>
      <c r="I27" s="187">
        <f>'Прил 5'!J28</f>
        <v>30.1</v>
      </c>
      <c r="J27" s="187">
        <f>'Прил 5'!K28</f>
        <v>62.1</v>
      </c>
      <c r="K27" s="187">
        <f>'Прил 5'!L28</f>
        <v>70.7</v>
      </c>
    </row>
    <row r="28" spans="1:12" s="14" customFormat="1">
      <c r="A28" s="134" t="s">
        <v>165</v>
      </c>
      <c r="B28" s="7" t="s">
        <v>24</v>
      </c>
      <c r="C28" s="7" t="s">
        <v>25</v>
      </c>
      <c r="D28" s="130" t="s">
        <v>71</v>
      </c>
      <c r="E28" s="130" t="s">
        <v>37</v>
      </c>
      <c r="F28" s="130" t="s">
        <v>74</v>
      </c>
      <c r="G28" s="130" t="s">
        <v>78</v>
      </c>
      <c r="H28" s="177" t="s">
        <v>166</v>
      </c>
      <c r="I28" s="205">
        <f>I29</f>
        <v>27.6</v>
      </c>
      <c r="J28" s="205">
        <f>J29</f>
        <v>22.4</v>
      </c>
      <c r="K28" s="205">
        <f>K29</f>
        <v>22.4</v>
      </c>
      <c r="L28" s="62" t="s">
        <v>38</v>
      </c>
    </row>
    <row r="29" spans="1:12" s="14" customFormat="1">
      <c r="A29" s="134" t="s">
        <v>167</v>
      </c>
      <c r="B29" s="7" t="s">
        <v>24</v>
      </c>
      <c r="C29" s="7" t="s">
        <v>25</v>
      </c>
      <c r="D29" s="7" t="s">
        <v>71</v>
      </c>
      <c r="E29" s="130" t="s">
        <v>37</v>
      </c>
      <c r="F29" s="130" t="s">
        <v>74</v>
      </c>
      <c r="G29" s="130" t="s">
        <v>78</v>
      </c>
      <c r="H29" s="177" t="s">
        <v>168</v>
      </c>
      <c r="I29" s="205">
        <f>'Прил 5'!J30</f>
        <v>27.6</v>
      </c>
      <c r="J29" s="205">
        <f>'Прил 5'!K30</f>
        <v>22.4</v>
      </c>
      <c r="K29" s="205">
        <f>'Прил 5'!L30</f>
        <v>22.4</v>
      </c>
      <c r="L29" s="62"/>
    </row>
    <row r="30" spans="1:12" s="14" customFormat="1" ht="47.25">
      <c r="A30" s="136" t="s">
        <v>283</v>
      </c>
      <c r="B30" s="7" t="s">
        <v>24</v>
      </c>
      <c r="C30" s="7" t="s">
        <v>25</v>
      </c>
      <c r="D30" s="131" t="s">
        <v>71</v>
      </c>
      <c r="E30" s="130" t="s">
        <v>37</v>
      </c>
      <c r="F30" s="130" t="s">
        <v>74</v>
      </c>
      <c r="G30" s="130" t="s">
        <v>282</v>
      </c>
      <c r="H30" s="189"/>
      <c r="I30" s="205">
        <f>I31</f>
        <v>92.9</v>
      </c>
      <c r="J30" s="205">
        <f t="shared" ref="J30:K30" si="7">J31</f>
        <v>0</v>
      </c>
      <c r="K30" s="205">
        <f t="shared" si="7"/>
        <v>0</v>
      </c>
      <c r="L30" s="62"/>
    </row>
    <row r="31" spans="1:12" s="14" customFormat="1" ht="63">
      <c r="A31" s="145" t="s">
        <v>161</v>
      </c>
      <c r="B31" s="7" t="s">
        <v>24</v>
      </c>
      <c r="C31" s="7" t="s">
        <v>25</v>
      </c>
      <c r="D31" s="131" t="s">
        <v>71</v>
      </c>
      <c r="E31" s="130" t="s">
        <v>37</v>
      </c>
      <c r="F31" s="130" t="s">
        <v>74</v>
      </c>
      <c r="G31" s="130" t="s">
        <v>282</v>
      </c>
      <c r="H31" s="189" t="s">
        <v>163</v>
      </c>
      <c r="I31" s="205">
        <f>I32</f>
        <v>92.9</v>
      </c>
      <c r="J31" s="205">
        <f>J32</f>
        <v>0</v>
      </c>
      <c r="K31" s="205">
        <f>K32</f>
        <v>0</v>
      </c>
      <c r="L31" s="62"/>
    </row>
    <row r="32" spans="1:12" s="14" customFormat="1" ht="31.5">
      <c r="A32" s="145" t="s">
        <v>162</v>
      </c>
      <c r="B32" s="7" t="s">
        <v>24</v>
      </c>
      <c r="C32" s="7" t="s">
        <v>25</v>
      </c>
      <c r="D32" s="131" t="s">
        <v>71</v>
      </c>
      <c r="E32" s="130" t="s">
        <v>37</v>
      </c>
      <c r="F32" s="130" t="s">
        <v>74</v>
      </c>
      <c r="G32" s="130" t="s">
        <v>282</v>
      </c>
      <c r="H32" s="189" t="s">
        <v>164</v>
      </c>
      <c r="I32" s="205">
        <f>'Прил 5'!J33</f>
        <v>92.9</v>
      </c>
      <c r="J32" s="205">
        <f>'Прил 5'!K33</f>
        <v>0</v>
      </c>
      <c r="K32" s="205">
        <f>'Прил 5'!L33</f>
        <v>0</v>
      </c>
      <c r="L32" s="62"/>
    </row>
    <row r="33" spans="1:12" s="2" customFormat="1" ht="47.25">
      <c r="A33" s="138" t="s">
        <v>266</v>
      </c>
      <c r="B33" s="7" t="s">
        <v>24</v>
      </c>
      <c r="C33" s="7" t="s">
        <v>25</v>
      </c>
      <c r="D33" s="131">
        <v>89</v>
      </c>
      <c r="E33" s="130"/>
      <c r="F33" s="130"/>
      <c r="G33" s="130"/>
      <c r="H33" s="189"/>
      <c r="I33" s="205">
        <f>I34</f>
        <v>0.1</v>
      </c>
      <c r="J33" s="205">
        <f t="shared" ref="J33:K36" si="8">J34</f>
        <v>0.1</v>
      </c>
      <c r="K33" s="205">
        <f t="shared" si="8"/>
        <v>0.1</v>
      </c>
      <c r="L33" s="67"/>
    </row>
    <row r="34" spans="1:12" s="2" customFormat="1" ht="47.25">
      <c r="A34" s="138" t="s">
        <v>267</v>
      </c>
      <c r="B34" s="7" t="s">
        <v>24</v>
      </c>
      <c r="C34" s="7" t="s">
        <v>25</v>
      </c>
      <c r="D34" s="131">
        <v>89</v>
      </c>
      <c r="E34" s="130" t="s">
        <v>36</v>
      </c>
      <c r="F34" s="130"/>
      <c r="G34" s="130"/>
      <c r="H34" s="189"/>
      <c r="I34" s="72">
        <f>I35</f>
        <v>0.1</v>
      </c>
      <c r="J34" s="72">
        <f t="shared" si="8"/>
        <v>0.1</v>
      </c>
      <c r="K34" s="72">
        <f t="shared" si="8"/>
        <v>0.1</v>
      </c>
      <c r="L34" s="67"/>
    </row>
    <row r="35" spans="1:12" ht="94.5">
      <c r="A35" s="190" t="s">
        <v>227</v>
      </c>
      <c r="B35" s="7" t="s">
        <v>24</v>
      </c>
      <c r="C35" s="7" t="s">
        <v>25</v>
      </c>
      <c r="D35" s="131">
        <v>89</v>
      </c>
      <c r="E35" s="130" t="s">
        <v>36</v>
      </c>
      <c r="F35" s="130" t="s">
        <v>74</v>
      </c>
      <c r="G35" s="130" t="s">
        <v>80</v>
      </c>
      <c r="H35" s="189"/>
      <c r="I35" s="72">
        <f>I36</f>
        <v>0.1</v>
      </c>
      <c r="J35" s="72">
        <f t="shared" si="8"/>
        <v>0.1</v>
      </c>
      <c r="K35" s="72">
        <f t="shared" si="8"/>
        <v>0.1</v>
      </c>
    </row>
    <row r="36" spans="1:12" ht="31.5">
      <c r="A36" s="136" t="s">
        <v>157</v>
      </c>
      <c r="B36" s="7" t="s">
        <v>24</v>
      </c>
      <c r="C36" s="7" t="s">
        <v>25</v>
      </c>
      <c r="D36" s="131" t="s">
        <v>85</v>
      </c>
      <c r="E36" s="7" t="s">
        <v>36</v>
      </c>
      <c r="F36" s="130" t="s">
        <v>74</v>
      </c>
      <c r="G36" s="130" t="s">
        <v>80</v>
      </c>
      <c r="H36" s="189" t="s">
        <v>159</v>
      </c>
      <c r="I36" s="72">
        <f>I37</f>
        <v>0.1</v>
      </c>
      <c r="J36" s="72">
        <f t="shared" si="8"/>
        <v>0.1</v>
      </c>
      <c r="K36" s="72">
        <f t="shared" si="8"/>
        <v>0.1</v>
      </c>
    </row>
    <row r="37" spans="1:12" ht="31.5">
      <c r="A37" s="136" t="s">
        <v>158</v>
      </c>
      <c r="B37" s="7" t="s">
        <v>24</v>
      </c>
      <c r="C37" s="7" t="s">
        <v>25</v>
      </c>
      <c r="D37" s="131" t="s">
        <v>85</v>
      </c>
      <c r="E37" s="130" t="s">
        <v>36</v>
      </c>
      <c r="F37" s="130" t="s">
        <v>74</v>
      </c>
      <c r="G37" s="130" t="s">
        <v>80</v>
      </c>
      <c r="H37" s="189" t="s">
        <v>160</v>
      </c>
      <c r="I37" s="72">
        <f>'Прил 5'!J38</f>
        <v>0.1</v>
      </c>
      <c r="J37" s="72">
        <f>'Прил 5'!K38</f>
        <v>0.1</v>
      </c>
      <c r="K37" s="72">
        <f>'Прил 5'!L38</f>
        <v>0.1</v>
      </c>
    </row>
    <row r="38" spans="1:12">
      <c r="A38" s="185" t="s">
        <v>81</v>
      </c>
      <c r="B38" s="160" t="s">
        <v>24</v>
      </c>
      <c r="C38" s="160" t="s">
        <v>82</v>
      </c>
      <c r="D38" s="160"/>
      <c r="E38" s="191"/>
      <c r="F38" s="191"/>
      <c r="G38" s="192"/>
      <c r="H38" s="192"/>
      <c r="I38" s="200">
        <f>I39</f>
        <v>1</v>
      </c>
      <c r="J38" s="200">
        <f t="shared" ref="J38:K42" si="9">J39</f>
        <v>1</v>
      </c>
      <c r="K38" s="200">
        <f t="shared" si="9"/>
        <v>1</v>
      </c>
    </row>
    <row r="39" spans="1:12" ht="47.25">
      <c r="A39" s="138" t="s">
        <v>266</v>
      </c>
      <c r="B39" s="130" t="s">
        <v>24</v>
      </c>
      <c r="C39" s="130" t="s">
        <v>82</v>
      </c>
      <c r="D39" s="131">
        <v>89</v>
      </c>
      <c r="E39" s="130"/>
      <c r="F39" s="130"/>
      <c r="G39" s="139"/>
      <c r="H39" s="139"/>
      <c r="I39" s="72">
        <f>I40</f>
        <v>1</v>
      </c>
      <c r="J39" s="72">
        <f t="shared" si="9"/>
        <v>1</v>
      </c>
      <c r="K39" s="72">
        <f t="shared" si="9"/>
        <v>1</v>
      </c>
      <c r="L39" s="67"/>
    </row>
    <row r="40" spans="1:12" s="14" customFormat="1" ht="47.25">
      <c r="A40" s="138" t="s">
        <v>267</v>
      </c>
      <c r="B40" s="130" t="s">
        <v>24</v>
      </c>
      <c r="C40" s="130" t="s">
        <v>82</v>
      </c>
      <c r="D40" s="131">
        <v>89</v>
      </c>
      <c r="E40" s="130" t="s">
        <v>36</v>
      </c>
      <c r="F40" s="130"/>
      <c r="G40" s="139"/>
      <c r="H40" s="139"/>
      <c r="I40" s="72">
        <f>I41</f>
        <v>1</v>
      </c>
      <c r="J40" s="72">
        <f t="shared" si="9"/>
        <v>1</v>
      </c>
      <c r="K40" s="72">
        <f t="shared" si="9"/>
        <v>1</v>
      </c>
      <c r="L40" s="67"/>
    </row>
    <row r="41" spans="1:12" s="14" customFormat="1" ht="31.5">
      <c r="A41" s="136" t="s">
        <v>268</v>
      </c>
      <c r="B41" s="130" t="s">
        <v>24</v>
      </c>
      <c r="C41" s="130" t="s">
        <v>82</v>
      </c>
      <c r="D41" s="131">
        <v>89</v>
      </c>
      <c r="E41" s="130" t="s">
        <v>36</v>
      </c>
      <c r="F41" s="130" t="s">
        <v>74</v>
      </c>
      <c r="G41" s="130" t="s">
        <v>83</v>
      </c>
      <c r="H41" s="139"/>
      <c r="I41" s="72">
        <f>I42</f>
        <v>1</v>
      </c>
      <c r="J41" s="72">
        <f t="shared" si="9"/>
        <v>1</v>
      </c>
      <c r="K41" s="72">
        <f t="shared" si="9"/>
        <v>1</v>
      </c>
      <c r="L41" s="62"/>
    </row>
    <row r="42" spans="1:12" s="68" customFormat="1">
      <c r="A42" s="134" t="s">
        <v>165</v>
      </c>
      <c r="B42" s="130" t="s">
        <v>24</v>
      </c>
      <c r="C42" s="130" t="s">
        <v>82</v>
      </c>
      <c r="D42" s="131">
        <v>89</v>
      </c>
      <c r="E42" s="130" t="s">
        <v>36</v>
      </c>
      <c r="F42" s="130" t="s">
        <v>74</v>
      </c>
      <c r="G42" s="130" t="s">
        <v>83</v>
      </c>
      <c r="H42" s="139" t="s">
        <v>166</v>
      </c>
      <c r="I42" s="72">
        <f>I43</f>
        <v>1</v>
      </c>
      <c r="J42" s="72">
        <f t="shared" si="9"/>
        <v>1</v>
      </c>
      <c r="K42" s="72">
        <f t="shared" si="9"/>
        <v>1</v>
      </c>
      <c r="L42" s="62"/>
    </row>
    <row r="43" spans="1:12" s="14" customFormat="1">
      <c r="A43" s="136" t="s">
        <v>84</v>
      </c>
      <c r="B43" s="130" t="s">
        <v>24</v>
      </c>
      <c r="C43" s="130" t="s">
        <v>82</v>
      </c>
      <c r="D43" s="130" t="s">
        <v>85</v>
      </c>
      <c r="E43" s="130" t="s">
        <v>36</v>
      </c>
      <c r="F43" s="130" t="s">
        <v>74</v>
      </c>
      <c r="G43" s="130" t="s">
        <v>83</v>
      </c>
      <c r="H43" s="139" t="s">
        <v>86</v>
      </c>
      <c r="I43" s="72">
        <f>'Прил 5'!J44</f>
        <v>1</v>
      </c>
      <c r="J43" s="72">
        <f>'Прил 5'!K44</f>
        <v>1</v>
      </c>
      <c r="K43" s="72">
        <f>'Прил 5'!L44</f>
        <v>1</v>
      </c>
      <c r="L43" s="62"/>
    </row>
    <row r="44" spans="1:12" s="14" customFormat="1" ht="0.75" customHeight="1">
      <c r="A44" s="136" t="s">
        <v>87</v>
      </c>
      <c r="B44" s="214" t="s">
        <v>24</v>
      </c>
      <c r="C44" s="160" t="s">
        <v>68</v>
      </c>
      <c r="D44" s="7"/>
      <c r="E44" s="7"/>
      <c r="F44" s="7"/>
      <c r="G44" s="7"/>
      <c r="H44" s="177"/>
      <c r="I44" s="72"/>
      <c r="J44" s="137"/>
      <c r="K44" s="74"/>
      <c r="L44" s="62"/>
    </row>
    <row r="45" spans="1:12" s="14" customFormat="1" ht="18.75" customHeight="1">
      <c r="A45" s="162" t="s">
        <v>122</v>
      </c>
      <c r="B45" s="7" t="s">
        <v>24</v>
      </c>
      <c r="C45" s="7" t="s">
        <v>68</v>
      </c>
      <c r="D45" s="7" t="s">
        <v>24</v>
      </c>
      <c r="E45" s="7"/>
      <c r="F45" s="7"/>
      <c r="G45" s="7"/>
      <c r="H45" s="177"/>
      <c r="I45" s="215"/>
      <c r="J45" s="137"/>
      <c r="K45" s="74"/>
      <c r="L45" s="62"/>
    </row>
    <row r="46" spans="1:12" s="14" customFormat="1" ht="0.75" customHeight="1">
      <c r="A46" s="162" t="s">
        <v>88</v>
      </c>
      <c r="B46" s="7" t="s">
        <v>24</v>
      </c>
      <c r="C46" s="7" t="s">
        <v>68</v>
      </c>
      <c r="D46" s="7" t="s">
        <v>24</v>
      </c>
      <c r="E46" s="7" t="s">
        <v>72</v>
      </c>
      <c r="F46" s="7" t="s">
        <v>74</v>
      </c>
      <c r="G46" s="7" t="s">
        <v>89</v>
      </c>
      <c r="H46" s="7"/>
      <c r="I46" s="215"/>
      <c r="J46" s="137"/>
      <c r="K46" s="74"/>
      <c r="L46" s="62" t="s">
        <v>38</v>
      </c>
    </row>
    <row r="47" spans="1:12" s="14" customFormat="1" ht="37.5" hidden="1" customHeight="1">
      <c r="A47" s="134" t="s">
        <v>79</v>
      </c>
      <c r="B47" s="7" t="s">
        <v>24</v>
      </c>
      <c r="C47" s="7" t="s">
        <v>68</v>
      </c>
      <c r="D47" s="7" t="s">
        <v>24</v>
      </c>
      <c r="E47" s="7" t="s">
        <v>72</v>
      </c>
      <c r="F47" s="7" t="s">
        <v>74</v>
      </c>
      <c r="G47" s="7" t="s">
        <v>89</v>
      </c>
      <c r="H47" s="7" t="s">
        <v>90</v>
      </c>
      <c r="I47" s="215"/>
      <c r="J47" s="137"/>
      <c r="K47" s="74"/>
      <c r="L47" s="62"/>
    </row>
    <row r="48" spans="1:12" s="69" customFormat="1" ht="18" hidden="1" customHeight="1">
      <c r="A48" s="136" t="s">
        <v>269</v>
      </c>
      <c r="B48" s="7" t="s">
        <v>24</v>
      </c>
      <c r="C48" s="7" t="s">
        <v>68</v>
      </c>
      <c r="D48" s="7" t="s">
        <v>91</v>
      </c>
      <c r="E48" s="7"/>
      <c r="F48" s="7"/>
      <c r="G48" s="7"/>
      <c r="H48" s="7"/>
      <c r="I48" s="72"/>
      <c r="J48" s="137"/>
      <c r="K48" s="187"/>
      <c r="L48" s="63"/>
    </row>
    <row r="49" spans="1:12" s="14" customFormat="1" hidden="1">
      <c r="A49" s="136" t="s">
        <v>92</v>
      </c>
      <c r="B49" s="7" t="s">
        <v>24</v>
      </c>
      <c r="C49" s="7" t="s">
        <v>68</v>
      </c>
      <c r="D49" s="7" t="s">
        <v>91</v>
      </c>
      <c r="E49" s="7" t="s">
        <v>72</v>
      </c>
      <c r="F49" s="7" t="s">
        <v>74</v>
      </c>
      <c r="G49" s="7" t="s">
        <v>93</v>
      </c>
      <c r="H49" s="7"/>
      <c r="I49" s="72"/>
      <c r="J49" s="74"/>
      <c r="K49" s="74"/>
      <c r="L49" s="62"/>
    </row>
    <row r="50" spans="1:12" s="14" customFormat="1" ht="30.75" hidden="1" customHeight="1">
      <c r="A50" s="134" t="s">
        <v>79</v>
      </c>
      <c r="B50" s="7" t="s">
        <v>24</v>
      </c>
      <c r="C50" s="7" t="s">
        <v>68</v>
      </c>
      <c r="D50" s="7" t="s">
        <v>91</v>
      </c>
      <c r="E50" s="7" t="s">
        <v>72</v>
      </c>
      <c r="F50" s="7" t="s">
        <v>74</v>
      </c>
      <c r="G50" s="7" t="s">
        <v>93</v>
      </c>
      <c r="H50" s="7" t="s">
        <v>90</v>
      </c>
      <c r="I50" s="205"/>
      <c r="J50" s="137"/>
      <c r="K50" s="74"/>
      <c r="L50" s="62"/>
    </row>
    <row r="51" spans="1:12" ht="31.5" hidden="1" customHeight="1">
      <c r="A51" s="136" t="s">
        <v>123</v>
      </c>
      <c r="B51" s="7" t="s">
        <v>24</v>
      </c>
      <c r="C51" s="7" t="s">
        <v>68</v>
      </c>
      <c r="D51" s="7" t="s">
        <v>124</v>
      </c>
      <c r="E51" s="7"/>
      <c r="F51" s="7"/>
      <c r="G51" s="7"/>
      <c r="H51" s="7"/>
      <c r="I51" s="205"/>
      <c r="J51" s="74"/>
      <c r="K51" s="74"/>
    </row>
    <row r="52" spans="1:12" ht="31.5" hidden="1">
      <c r="A52" s="136" t="s">
        <v>148</v>
      </c>
      <c r="B52" s="216" t="s">
        <v>24</v>
      </c>
      <c r="C52" s="216" t="s">
        <v>68</v>
      </c>
      <c r="D52" s="216" t="s">
        <v>124</v>
      </c>
      <c r="E52" s="216" t="s">
        <v>72</v>
      </c>
      <c r="F52" s="216" t="s">
        <v>74</v>
      </c>
      <c r="G52" s="216" t="s">
        <v>149</v>
      </c>
      <c r="H52" s="216"/>
      <c r="I52" s="74"/>
      <c r="J52" s="74"/>
      <c r="K52" s="74"/>
    </row>
    <row r="53" spans="1:12" hidden="1">
      <c r="A53" s="134" t="s">
        <v>79</v>
      </c>
      <c r="B53" s="149" t="s">
        <v>24</v>
      </c>
      <c r="C53" s="149" t="s">
        <v>68</v>
      </c>
      <c r="D53" s="149" t="s">
        <v>124</v>
      </c>
      <c r="E53" s="149" t="s">
        <v>72</v>
      </c>
      <c r="F53" s="149" t="s">
        <v>74</v>
      </c>
      <c r="G53" s="149" t="s">
        <v>149</v>
      </c>
      <c r="H53" s="149" t="s">
        <v>90</v>
      </c>
      <c r="I53" s="182"/>
      <c r="J53" s="74"/>
      <c r="K53" s="74"/>
    </row>
    <row r="54" spans="1:12" ht="31.5" hidden="1">
      <c r="A54" s="136" t="s">
        <v>270</v>
      </c>
      <c r="B54" s="7" t="s">
        <v>24</v>
      </c>
      <c r="C54" s="7" t="s">
        <v>68</v>
      </c>
      <c r="D54" s="7" t="s">
        <v>94</v>
      </c>
      <c r="E54" s="7"/>
      <c r="F54" s="7"/>
      <c r="G54" s="7"/>
      <c r="H54" s="130"/>
      <c r="I54" s="182"/>
      <c r="J54" s="74"/>
      <c r="K54" s="74"/>
    </row>
    <row r="55" spans="1:12" ht="31.5" hidden="1">
      <c r="A55" s="162" t="s">
        <v>95</v>
      </c>
      <c r="B55" s="7" t="s">
        <v>24</v>
      </c>
      <c r="C55" s="7" t="s">
        <v>68</v>
      </c>
      <c r="D55" s="7" t="s">
        <v>94</v>
      </c>
      <c r="E55" s="7" t="s">
        <v>72</v>
      </c>
      <c r="F55" s="7" t="s">
        <v>74</v>
      </c>
      <c r="G55" s="7" t="s">
        <v>96</v>
      </c>
      <c r="H55" s="130"/>
      <c r="I55" s="74"/>
      <c r="J55" s="74"/>
      <c r="K55" s="74"/>
    </row>
    <row r="56" spans="1:12" hidden="1">
      <c r="A56" s="134" t="s">
        <v>79</v>
      </c>
      <c r="B56" s="7" t="s">
        <v>24</v>
      </c>
      <c r="C56" s="7" t="s">
        <v>68</v>
      </c>
      <c r="D56" s="7" t="s">
        <v>94</v>
      </c>
      <c r="E56" s="7" t="s">
        <v>72</v>
      </c>
      <c r="F56" s="7" t="s">
        <v>74</v>
      </c>
      <c r="G56" s="7" t="s">
        <v>96</v>
      </c>
      <c r="H56" s="130" t="s">
        <v>90</v>
      </c>
      <c r="I56" s="74"/>
      <c r="J56" s="74"/>
      <c r="K56" s="74"/>
    </row>
    <row r="57" spans="1:12">
      <c r="A57" s="185" t="s">
        <v>97</v>
      </c>
      <c r="B57" s="160" t="s">
        <v>63</v>
      </c>
      <c r="C57" s="160"/>
      <c r="D57" s="192"/>
      <c r="E57" s="160"/>
      <c r="F57" s="160"/>
      <c r="G57" s="160"/>
      <c r="H57" s="195"/>
      <c r="I57" s="182">
        <f>I58</f>
        <v>86.800000000000011</v>
      </c>
      <c r="J57" s="182">
        <f t="shared" ref="J57:K60" si="10">J58</f>
        <v>87.4</v>
      </c>
      <c r="K57" s="182">
        <f t="shared" si="10"/>
        <v>90.1</v>
      </c>
    </row>
    <row r="58" spans="1:12">
      <c r="A58" s="188" t="s">
        <v>98</v>
      </c>
      <c r="B58" s="196" t="s">
        <v>63</v>
      </c>
      <c r="C58" s="196" t="s">
        <v>64</v>
      </c>
      <c r="D58" s="144"/>
      <c r="E58" s="143"/>
      <c r="F58" s="143"/>
      <c r="G58" s="143"/>
      <c r="H58" s="197"/>
      <c r="I58" s="182">
        <f>I59</f>
        <v>86.800000000000011</v>
      </c>
      <c r="J58" s="182">
        <f t="shared" si="10"/>
        <v>87.4</v>
      </c>
      <c r="K58" s="182">
        <f t="shared" si="10"/>
        <v>90.1</v>
      </c>
    </row>
    <row r="59" spans="1:12" ht="47.25">
      <c r="A59" s="138" t="s">
        <v>266</v>
      </c>
      <c r="B59" s="177" t="s">
        <v>63</v>
      </c>
      <c r="C59" s="177" t="s">
        <v>64</v>
      </c>
      <c r="D59" s="7">
        <v>89</v>
      </c>
      <c r="E59" s="7"/>
      <c r="F59" s="7"/>
      <c r="G59" s="7"/>
      <c r="H59" s="129"/>
      <c r="I59" s="74">
        <f>I60</f>
        <v>86.800000000000011</v>
      </c>
      <c r="J59" s="74">
        <f t="shared" si="10"/>
        <v>87.4</v>
      </c>
      <c r="K59" s="74">
        <f t="shared" si="10"/>
        <v>90.1</v>
      </c>
      <c r="L59" s="67"/>
    </row>
    <row r="60" spans="1:12" ht="47.25">
      <c r="A60" s="138" t="s">
        <v>267</v>
      </c>
      <c r="B60" s="177" t="s">
        <v>63</v>
      </c>
      <c r="C60" s="177" t="s">
        <v>64</v>
      </c>
      <c r="D60" s="7">
        <v>89</v>
      </c>
      <c r="E60" s="7">
        <v>1</v>
      </c>
      <c r="F60" s="7"/>
      <c r="G60" s="7"/>
      <c r="H60" s="129"/>
      <c r="I60" s="74">
        <f>I61</f>
        <v>86.800000000000011</v>
      </c>
      <c r="J60" s="74">
        <f t="shared" si="10"/>
        <v>87.4</v>
      </c>
      <c r="K60" s="74">
        <f t="shared" si="10"/>
        <v>90.1</v>
      </c>
      <c r="L60" s="67"/>
    </row>
    <row r="61" spans="1:12" ht="47.25">
      <c r="A61" s="198" t="s">
        <v>290</v>
      </c>
      <c r="B61" s="177" t="s">
        <v>63</v>
      </c>
      <c r="C61" s="177" t="s">
        <v>64</v>
      </c>
      <c r="D61" s="199">
        <v>89</v>
      </c>
      <c r="E61" s="7">
        <v>1</v>
      </c>
      <c r="F61" s="7" t="s">
        <v>74</v>
      </c>
      <c r="G61" s="7">
        <v>51180</v>
      </c>
      <c r="H61" s="129"/>
      <c r="I61" s="74">
        <f>I62+I64</f>
        <v>86.800000000000011</v>
      </c>
      <c r="J61" s="74">
        <f>J62+J64</f>
        <v>87.4</v>
      </c>
      <c r="K61" s="74">
        <f>K62+K64</f>
        <v>90.1</v>
      </c>
    </row>
    <row r="62" spans="1:12" ht="63">
      <c r="A62" s="145" t="s">
        <v>161</v>
      </c>
      <c r="B62" s="177" t="s">
        <v>63</v>
      </c>
      <c r="C62" s="177" t="s">
        <v>64</v>
      </c>
      <c r="D62" s="199">
        <v>89</v>
      </c>
      <c r="E62" s="7">
        <v>1</v>
      </c>
      <c r="F62" s="7" t="s">
        <v>74</v>
      </c>
      <c r="G62" s="7" t="s">
        <v>99</v>
      </c>
      <c r="H62" s="129" t="s">
        <v>163</v>
      </c>
      <c r="I62" s="74">
        <f>I63</f>
        <v>82.9</v>
      </c>
      <c r="J62" s="74">
        <f>J63</f>
        <v>83.4</v>
      </c>
      <c r="K62" s="74">
        <f>K63</f>
        <v>86.1</v>
      </c>
    </row>
    <row r="63" spans="1:12" ht="31.5">
      <c r="A63" s="145" t="s">
        <v>162</v>
      </c>
      <c r="B63" s="177" t="s">
        <v>63</v>
      </c>
      <c r="C63" s="177" t="s">
        <v>64</v>
      </c>
      <c r="D63" s="199">
        <v>89</v>
      </c>
      <c r="E63" s="7">
        <v>1</v>
      </c>
      <c r="F63" s="7" t="s">
        <v>74</v>
      </c>
      <c r="G63" s="7" t="s">
        <v>99</v>
      </c>
      <c r="H63" s="129" t="s">
        <v>164</v>
      </c>
      <c r="I63" s="74">
        <f>'Прил 5'!J51</f>
        <v>82.9</v>
      </c>
      <c r="J63" s="74">
        <f>'Прил 5'!K51</f>
        <v>83.4</v>
      </c>
      <c r="K63" s="74">
        <f>'Прил 5'!L51</f>
        <v>86.1</v>
      </c>
    </row>
    <row r="64" spans="1:12" ht="31.5">
      <c r="A64" s="136" t="s">
        <v>157</v>
      </c>
      <c r="B64" s="177" t="s">
        <v>63</v>
      </c>
      <c r="C64" s="177" t="s">
        <v>64</v>
      </c>
      <c r="D64" s="199">
        <v>89</v>
      </c>
      <c r="E64" s="7">
        <v>1</v>
      </c>
      <c r="F64" s="7" t="s">
        <v>74</v>
      </c>
      <c r="G64" s="7">
        <v>51180</v>
      </c>
      <c r="H64" s="129" t="s">
        <v>159</v>
      </c>
      <c r="I64" s="74">
        <f t="shared" ref="I64:K64" si="11">I65</f>
        <v>3.9</v>
      </c>
      <c r="J64" s="74">
        <f t="shared" si="11"/>
        <v>4</v>
      </c>
      <c r="K64" s="74">
        <f t="shared" si="11"/>
        <v>4</v>
      </c>
    </row>
    <row r="65" spans="1:12" ht="31.5">
      <c r="A65" s="136" t="s">
        <v>158</v>
      </c>
      <c r="B65" s="177" t="s">
        <v>63</v>
      </c>
      <c r="C65" s="177" t="s">
        <v>64</v>
      </c>
      <c r="D65" s="199">
        <v>89</v>
      </c>
      <c r="E65" s="7">
        <v>1</v>
      </c>
      <c r="F65" s="7" t="s">
        <v>74</v>
      </c>
      <c r="G65" s="7">
        <v>51180</v>
      </c>
      <c r="H65" s="129" t="s">
        <v>160</v>
      </c>
      <c r="I65" s="74">
        <f>'Прил 5'!J53</f>
        <v>3.9</v>
      </c>
      <c r="J65" s="74">
        <f>'Прил 5'!K53</f>
        <v>4</v>
      </c>
      <c r="K65" s="74">
        <f>'Прил 5'!L53</f>
        <v>4</v>
      </c>
    </row>
    <row r="66" spans="1:12">
      <c r="A66" s="188" t="s">
        <v>100</v>
      </c>
      <c r="B66" s="196" t="s">
        <v>25</v>
      </c>
      <c r="C66" s="196"/>
      <c r="D66" s="143"/>
      <c r="E66" s="143"/>
      <c r="F66" s="143"/>
      <c r="G66" s="143"/>
      <c r="H66" s="143"/>
      <c r="I66" s="182">
        <f t="shared" ref="I66:K71" si="12">I67</f>
        <v>255.6</v>
      </c>
      <c r="J66" s="182">
        <f t="shared" si="12"/>
        <v>272.60000000000002</v>
      </c>
      <c r="K66" s="182">
        <f t="shared" si="12"/>
        <v>280.8</v>
      </c>
    </row>
    <row r="67" spans="1:12">
      <c r="A67" s="188" t="s">
        <v>101</v>
      </c>
      <c r="B67" s="143" t="s">
        <v>25</v>
      </c>
      <c r="C67" s="143" t="s">
        <v>66</v>
      </c>
      <c r="D67" s="201"/>
      <c r="E67" s="201"/>
      <c r="F67" s="201"/>
      <c r="G67" s="201"/>
      <c r="H67" s="143"/>
      <c r="I67" s="182">
        <f t="shared" si="12"/>
        <v>255.6</v>
      </c>
      <c r="J67" s="182">
        <f t="shared" si="12"/>
        <v>272.60000000000002</v>
      </c>
      <c r="K67" s="182">
        <f t="shared" si="12"/>
        <v>280.8</v>
      </c>
    </row>
    <row r="68" spans="1:12" ht="47.25">
      <c r="A68" s="138" t="s">
        <v>266</v>
      </c>
      <c r="B68" s="130" t="s">
        <v>25</v>
      </c>
      <c r="C68" s="130" t="s">
        <v>66</v>
      </c>
      <c r="D68" s="130" t="s">
        <v>85</v>
      </c>
      <c r="E68" s="130"/>
      <c r="F68" s="130"/>
      <c r="G68" s="130"/>
      <c r="H68" s="7"/>
      <c r="I68" s="74">
        <f>I69</f>
        <v>255.6</v>
      </c>
      <c r="J68" s="74">
        <f>J70</f>
        <v>272.60000000000002</v>
      </c>
      <c r="K68" s="74">
        <f>K70</f>
        <v>280.8</v>
      </c>
      <c r="L68" s="70"/>
    </row>
    <row r="69" spans="1:12" ht="47.25">
      <c r="A69" s="138" t="s">
        <v>267</v>
      </c>
      <c r="B69" s="130" t="s">
        <v>25</v>
      </c>
      <c r="C69" s="130" t="s">
        <v>66</v>
      </c>
      <c r="D69" s="130" t="s">
        <v>85</v>
      </c>
      <c r="E69" s="130" t="s">
        <v>36</v>
      </c>
      <c r="F69" s="130"/>
      <c r="G69" s="130"/>
      <c r="H69" s="7"/>
      <c r="I69" s="74">
        <f>I70</f>
        <v>255.6</v>
      </c>
      <c r="J69" s="74"/>
      <c r="K69" s="74"/>
      <c r="L69" s="70"/>
    </row>
    <row r="70" spans="1:12" ht="176.25" customHeight="1">
      <c r="A70" s="259" t="s">
        <v>299</v>
      </c>
      <c r="B70" s="130" t="s">
        <v>25</v>
      </c>
      <c r="C70" s="130" t="s">
        <v>66</v>
      </c>
      <c r="D70" s="130" t="s">
        <v>85</v>
      </c>
      <c r="E70" s="130" t="s">
        <v>36</v>
      </c>
      <c r="F70" s="130" t="s">
        <v>74</v>
      </c>
      <c r="G70" s="130" t="s">
        <v>102</v>
      </c>
      <c r="H70" s="7"/>
      <c r="I70" s="74">
        <f t="shared" si="12"/>
        <v>255.6</v>
      </c>
      <c r="J70" s="74">
        <f t="shared" si="12"/>
        <v>272.60000000000002</v>
      </c>
      <c r="K70" s="74">
        <f t="shared" si="12"/>
        <v>280.8</v>
      </c>
      <c r="L70" s="70"/>
    </row>
    <row r="71" spans="1:12" ht="31.5">
      <c r="A71" s="136" t="s">
        <v>157</v>
      </c>
      <c r="B71" s="130" t="s">
        <v>25</v>
      </c>
      <c r="C71" s="130" t="s">
        <v>66</v>
      </c>
      <c r="D71" s="130" t="s">
        <v>85</v>
      </c>
      <c r="E71" s="130" t="s">
        <v>36</v>
      </c>
      <c r="F71" s="130" t="s">
        <v>74</v>
      </c>
      <c r="G71" s="130" t="s">
        <v>102</v>
      </c>
      <c r="H71" s="7" t="s">
        <v>159</v>
      </c>
      <c r="I71" s="74">
        <f t="shared" si="12"/>
        <v>255.6</v>
      </c>
      <c r="J71" s="74">
        <f t="shared" si="12"/>
        <v>272.60000000000002</v>
      </c>
      <c r="K71" s="74">
        <f t="shared" si="12"/>
        <v>280.8</v>
      </c>
    </row>
    <row r="72" spans="1:12" ht="31.5">
      <c r="A72" s="136" t="s">
        <v>158</v>
      </c>
      <c r="B72" s="130" t="s">
        <v>25</v>
      </c>
      <c r="C72" s="130" t="s">
        <v>66</v>
      </c>
      <c r="D72" s="130" t="s">
        <v>85</v>
      </c>
      <c r="E72" s="130" t="s">
        <v>36</v>
      </c>
      <c r="F72" s="130" t="s">
        <v>74</v>
      </c>
      <c r="G72" s="130" t="s">
        <v>102</v>
      </c>
      <c r="H72" s="7" t="s">
        <v>160</v>
      </c>
      <c r="I72" s="74">
        <f>'Прил 5'!J60</f>
        <v>255.6</v>
      </c>
      <c r="J72" s="74">
        <f>'Прил 5'!K60</f>
        <v>272.60000000000002</v>
      </c>
      <c r="K72" s="74">
        <f>'Прил 5'!L60</f>
        <v>280.8</v>
      </c>
    </row>
    <row r="73" spans="1:12">
      <c r="A73" s="188" t="s">
        <v>28</v>
      </c>
      <c r="B73" s="143" t="s">
        <v>27</v>
      </c>
      <c r="C73" s="143"/>
      <c r="D73" s="143"/>
      <c r="E73" s="143"/>
      <c r="F73" s="143"/>
      <c r="G73" s="73"/>
      <c r="H73" s="73"/>
      <c r="I73" s="182">
        <f>I74+I80</f>
        <v>116.10000000000001</v>
      </c>
      <c r="J73" s="182">
        <f t="shared" ref="J73:K73" si="13">J74+J80</f>
        <v>15.200000000000001</v>
      </c>
      <c r="K73" s="182">
        <f t="shared" si="13"/>
        <v>15.5</v>
      </c>
    </row>
    <row r="74" spans="1:12">
      <c r="A74" s="188" t="s">
        <v>103</v>
      </c>
      <c r="B74" s="143" t="s">
        <v>27</v>
      </c>
      <c r="C74" s="143" t="s">
        <v>63</v>
      </c>
      <c r="D74" s="143"/>
      <c r="E74" s="143"/>
      <c r="F74" s="143"/>
      <c r="G74" s="181"/>
      <c r="H74" s="181"/>
      <c r="I74" s="182">
        <f>I75</f>
        <v>0.4</v>
      </c>
      <c r="J74" s="182">
        <f t="shared" ref="J74:K76" si="14">J75</f>
        <v>0.4</v>
      </c>
      <c r="K74" s="182">
        <f t="shared" si="14"/>
        <v>0.4</v>
      </c>
    </row>
    <row r="75" spans="1:12" ht="47.25">
      <c r="A75" s="138" t="s">
        <v>266</v>
      </c>
      <c r="B75" s="7" t="s">
        <v>27</v>
      </c>
      <c r="C75" s="7" t="s">
        <v>63</v>
      </c>
      <c r="D75" s="7" t="s">
        <v>85</v>
      </c>
      <c r="E75" s="143"/>
      <c r="F75" s="143"/>
      <c r="G75" s="181"/>
      <c r="H75" s="181"/>
      <c r="I75" s="74">
        <f>I76</f>
        <v>0.4</v>
      </c>
      <c r="J75" s="74">
        <f t="shared" si="14"/>
        <v>0.4</v>
      </c>
      <c r="K75" s="74">
        <f t="shared" si="14"/>
        <v>0.4</v>
      </c>
      <c r="L75" s="67"/>
    </row>
    <row r="76" spans="1:12" ht="47.25">
      <c r="A76" s="138" t="s">
        <v>267</v>
      </c>
      <c r="B76" s="7" t="s">
        <v>27</v>
      </c>
      <c r="C76" s="7" t="s">
        <v>63</v>
      </c>
      <c r="D76" s="7" t="s">
        <v>85</v>
      </c>
      <c r="E76" s="7" t="s">
        <v>36</v>
      </c>
      <c r="F76" s="7"/>
      <c r="G76" s="73"/>
      <c r="H76" s="73"/>
      <c r="I76" s="74">
        <f>I77</f>
        <v>0.4</v>
      </c>
      <c r="J76" s="74">
        <f t="shared" si="14"/>
        <v>0.4</v>
      </c>
      <c r="K76" s="74">
        <f t="shared" si="14"/>
        <v>0.4</v>
      </c>
      <c r="L76" s="67"/>
    </row>
    <row r="77" spans="1:12" ht="84" customHeight="1">
      <c r="A77" s="162" t="s">
        <v>298</v>
      </c>
      <c r="B77" s="7" t="s">
        <v>27</v>
      </c>
      <c r="C77" s="7" t="s">
        <v>63</v>
      </c>
      <c r="D77" s="7">
        <v>89</v>
      </c>
      <c r="E77" s="7">
        <v>1</v>
      </c>
      <c r="F77" s="7" t="s">
        <v>74</v>
      </c>
      <c r="G77" s="7" t="s">
        <v>104</v>
      </c>
      <c r="H77" s="129"/>
      <c r="I77" s="74">
        <f>I78</f>
        <v>0.4</v>
      </c>
      <c r="J77" s="74">
        <f t="shared" ref="J77:K78" si="15">J78</f>
        <v>0.4</v>
      </c>
      <c r="K77" s="74">
        <f t="shared" si="15"/>
        <v>0.4</v>
      </c>
      <c r="L77" s="70"/>
    </row>
    <row r="78" spans="1:12" ht="31.5">
      <c r="A78" s="136" t="s">
        <v>157</v>
      </c>
      <c r="B78" s="7" t="s">
        <v>27</v>
      </c>
      <c r="C78" s="7" t="s">
        <v>63</v>
      </c>
      <c r="D78" s="7">
        <v>89</v>
      </c>
      <c r="E78" s="7">
        <v>1</v>
      </c>
      <c r="F78" s="7" t="s">
        <v>74</v>
      </c>
      <c r="G78" s="7" t="s">
        <v>104</v>
      </c>
      <c r="H78" s="129" t="s">
        <v>159</v>
      </c>
      <c r="I78" s="74">
        <f>I79</f>
        <v>0.4</v>
      </c>
      <c r="J78" s="74">
        <f t="shared" si="15"/>
        <v>0.4</v>
      </c>
      <c r="K78" s="74">
        <f t="shared" si="15"/>
        <v>0.4</v>
      </c>
    </row>
    <row r="79" spans="1:12" ht="31.5">
      <c r="A79" s="136" t="s">
        <v>158</v>
      </c>
      <c r="B79" s="7" t="s">
        <v>27</v>
      </c>
      <c r="C79" s="7" t="s">
        <v>63</v>
      </c>
      <c r="D79" s="7">
        <v>89</v>
      </c>
      <c r="E79" s="7">
        <v>1</v>
      </c>
      <c r="F79" s="7" t="s">
        <v>74</v>
      </c>
      <c r="G79" s="7" t="s">
        <v>104</v>
      </c>
      <c r="H79" s="129" t="s">
        <v>160</v>
      </c>
      <c r="I79" s="74">
        <f>'Прил 5'!J67</f>
        <v>0.4</v>
      </c>
      <c r="J79" s="74">
        <f>'Прил 5'!K67</f>
        <v>0.4</v>
      </c>
      <c r="K79" s="74">
        <f>'Прил 5'!L67</f>
        <v>0.4</v>
      </c>
    </row>
    <row r="80" spans="1:12">
      <c r="A80" s="188" t="s">
        <v>105</v>
      </c>
      <c r="B80" s="143" t="s">
        <v>27</v>
      </c>
      <c r="C80" s="143" t="s">
        <v>64</v>
      </c>
      <c r="D80" s="143"/>
      <c r="E80" s="143"/>
      <c r="F80" s="191"/>
      <c r="G80" s="181"/>
      <c r="H80" s="181"/>
      <c r="I80" s="182">
        <f>'Прил 4 '!I81+'Прил 4 '!I84</f>
        <v>115.7</v>
      </c>
      <c r="J80" s="182">
        <f>'Прил 4 '!J81+'Прил 4 '!J84</f>
        <v>14.8</v>
      </c>
      <c r="K80" s="182">
        <f>'Прил 4 '!K81+'Прил 4 '!K84</f>
        <v>15.1</v>
      </c>
    </row>
    <row r="81" spans="1:12">
      <c r="A81" s="136" t="s">
        <v>106</v>
      </c>
      <c r="B81" s="7" t="s">
        <v>27</v>
      </c>
      <c r="C81" s="7" t="s">
        <v>64</v>
      </c>
      <c r="D81" s="7" t="s">
        <v>85</v>
      </c>
      <c r="E81" s="7">
        <v>1</v>
      </c>
      <c r="F81" s="130" t="s">
        <v>74</v>
      </c>
      <c r="G81" s="163">
        <v>43010</v>
      </c>
      <c r="H81" s="73"/>
      <c r="I81" s="74">
        <f>I82</f>
        <v>32.200000000000003</v>
      </c>
      <c r="J81" s="74">
        <f t="shared" ref="J81:K82" si="16">J82</f>
        <v>11.8</v>
      </c>
      <c r="K81" s="74">
        <f t="shared" si="16"/>
        <v>12.1</v>
      </c>
    </row>
    <row r="82" spans="1:12" ht="31.5">
      <c r="A82" s="136" t="s">
        <v>157</v>
      </c>
      <c r="B82" s="7" t="s">
        <v>27</v>
      </c>
      <c r="C82" s="7" t="s">
        <v>64</v>
      </c>
      <c r="D82" s="7" t="s">
        <v>85</v>
      </c>
      <c r="E82" s="7">
        <v>1</v>
      </c>
      <c r="F82" s="130" t="s">
        <v>74</v>
      </c>
      <c r="G82" s="163">
        <v>43010</v>
      </c>
      <c r="H82" s="163">
        <v>200</v>
      </c>
      <c r="I82" s="74">
        <f>I83</f>
        <v>32.200000000000003</v>
      </c>
      <c r="J82" s="74">
        <f t="shared" si="16"/>
        <v>11.8</v>
      </c>
      <c r="K82" s="74">
        <f t="shared" si="16"/>
        <v>12.1</v>
      </c>
    </row>
    <row r="83" spans="1:12" ht="31.5">
      <c r="A83" s="136" t="s">
        <v>158</v>
      </c>
      <c r="B83" s="7" t="s">
        <v>27</v>
      </c>
      <c r="C83" s="7" t="s">
        <v>64</v>
      </c>
      <c r="D83" s="7" t="s">
        <v>85</v>
      </c>
      <c r="E83" s="7">
        <v>1</v>
      </c>
      <c r="F83" s="130" t="s">
        <v>74</v>
      </c>
      <c r="G83" s="163">
        <v>43010</v>
      </c>
      <c r="H83" s="163">
        <v>240</v>
      </c>
      <c r="I83" s="74">
        <f>'Прил 5'!J73</f>
        <v>32.200000000000003</v>
      </c>
      <c r="J83" s="74">
        <f>'Прил 5'!K73</f>
        <v>11.8</v>
      </c>
      <c r="K83" s="74">
        <f>'Прил 5'!L73</f>
        <v>12.1</v>
      </c>
    </row>
    <row r="84" spans="1:12">
      <c r="A84" s="136" t="s">
        <v>237</v>
      </c>
      <c r="B84" s="7" t="s">
        <v>27</v>
      </c>
      <c r="C84" s="7" t="s">
        <v>64</v>
      </c>
      <c r="D84" s="7" t="s">
        <v>85</v>
      </c>
      <c r="E84" s="7">
        <v>1</v>
      </c>
      <c r="F84" s="130" t="s">
        <v>74</v>
      </c>
      <c r="G84" s="163">
        <v>43040</v>
      </c>
      <c r="H84" s="73"/>
      <c r="I84" s="74">
        <f>I85</f>
        <v>83.5</v>
      </c>
      <c r="J84" s="74">
        <f t="shared" ref="J84:K85" si="17">J85</f>
        <v>3</v>
      </c>
      <c r="K84" s="74">
        <f t="shared" si="17"/>
        <v>3</v>
      </c>
    </row>
    <row r="85" spans="1:12" ht="31.5">
      <c r="A85" s="136" t="s">
        <v>157</v>
      </c>
      <c r="B85" s="7" t="s">
        <v>27</v>
      </c>
      <c r="C85" s="7" t="s">
        <v>64</v>
      </c>
      <c r="D85" s="7" t="s">
        <v>85</v>
      </c>
      <c r="E85" s="7">
        <v>1</v>
      </c>
      <c r="F85" s="130" t="s">
        <v>74</v>
      </c>
      <c r="G85" s="163">
        <v>43040</v>
      </c>
      <c r="H85" s="163">
        <v>200</v>
      </c>
      <c r="I85" s="74">
        <f>I86</f>
        <v>83.5</v>
      </c>
      <c r="J85" s="74">
        <f t="shared" si="17"/>
        <v>3</v>
      </c>
      <c r="K85" s="74">
        <f t="shared" si="17"/>
        <v>3</v>
      </c>
    </row>
    <row r="86" spans="1:12" ht="31.5">
      <c r="A86" s="136" t="s">
        <v>158</v>
      </c>
      <c r="B86" s="7" t="s">
        <v>27</v>
      </c>
      <c r="C86" s="7" t="s">
        <v>64</v>
      </c>
      <c r="D86" s="7" t="s">
        <v>85</v>
      </c>
      <c r="E86" s="7">
        <v>1</v>
      </c>
      <c r="F86" s="130" t="s">
        <v>74</v>
      </c>
      <c r="G86" s="163">
        <v>43040</v>
      </c>
      <c r="H86" s="163">
        <v>240</v>
      </c>
      <c r="I86" s="74">
        <f>'Прил 5'!J76</f>
        <v>83.5</v>
      </c>
      <c r="J86" s="74">
        <f>'Прил 5'!K76</f>
        <v>3</v>
      </c>
      <c r="K86" s="74">
        <f>'Прил 5'!L76</f>
        <v>3</v>
      </c>
    </row>
    <row r="87" spans="1:12">
      <c r="A87" s="188" t="s">
        <v>107</v>
      </c>
      <c r="B87" s="143" t="s">
        <v>67</v>
      </c>
      <c r="C87" s="143"/>
      <c r="D87" s="144"/>
      <c r="E87" s="143"/>
      <c r="F87" s="143"/>
      <c r="G87" s="143"/>
      <c r="H87" s="197"/>
      <c r="I87" s="182">
        <f t="shared" ref="I87:K92" si="18">I88</f>
        <v>68.8</v>
      </c>
      <c r="J87" s="182">
        <f t="shared" si="18"/>
        <v>52.2</v>
      </c>
      <c r="K87" s="182">
        <f t="shared" si="18"/>
        <v>34.9</v>
      </c>
    </row>
    <row r="88" spans="1:12">
      <c r="A88" s="202" t="s">
        <v>39</v>
      </c>
      <c r="B88" s="143" t="s">
        <v>67</v>
      </c>
      <c r="C88" s="143" t="s">
        <v>24</v>
      </c>
      <c r="D88" s="197"/>
      <c r="E88" s="143"/>
      <c r="F88" s="143"/>
      <c r="G88" s="143"/>
      <c r="H88" s="197"/>
      <c r="I88" s="182">
        <f>I89</f>
        <v>68.8</v>
      </c>
      <c r="J88" s="182">
        <f t="shared" si="18"/>
        <v>52.2</v>
      </c>
      <c r="K88" s="182">
        <f t="shared" si="18"/>
        <v>34.9</v>
      </c>
    </row>
    <row r="89" spans="1:12" ht="47.25">
      <c r="A89" s="138" t="s">
        <v>266</v>
      </c>
      <c r="B89" s="7" t="s">
        <v>67</v>
      </c>
      <c r="C89" s="7" t="s">
        <v>24</v>
      </c>
      <c r="D89" s="7">
        <v>89</v>
      </c>
      <c r="E89" s="7"/>
      <c r="F89" s="7"/>
      <c r="G89" s="7"/>
      <c r="H89" s="129"/>
      <c r="I89" s="74">
        <f>I90</f>
        <v>68.8</v>
      </c>
      <c r="J89" s="74">
        <f t="shared" si="18"/>
        <v>52.2</v>
      </c>
      <c r="K89" s="74">
        <f t="shared" si="18"/>
        <v>34.9</v>
      </c>
      <c r="L89" s="67"/>
    </row>
    <row r="90" spans="1:12" ht="47.25">
      <c r="A90" s="138" t="s">
        <v>267</v>
      </c>
      <c r="B90" s="7" t="s">
        <v>67</v>
      </c>
      <c r="C90" s="7" t="s">
        <v>24</v>
      </c>
      <c r="D90" s="7">
        <v>89</v>
      </c>
      <c r="E90" s="7">
        <v>1</v>
      </c>
      <c r="F90" s="7"/>
      <c r="G90" s="7"/>
      <c r="H90" s="129"/>
      <c r="I90" s="74">
        <f>I91</f>
        <v>68.8</v>
      </c>
      <c r="J90" s="74">
        <f t="shared" si="18"/>
        <v>52.2</v>
      </c>
      <c r="K90" s="74">
        <f t="shared" si="18"/>
        <v>34.9</v>
      </c>
      <c r="L90" s="67"/>
    </row>
    <row r="91" spans="1:12">
      <c r="A91" s="138" t="s">
        <v>152</v>
      </c>
      <c r="B91" s="203" t="s">
        <v>67</v>
      </c>
      <c r="C91" s="203" t="s">
        <v>24</v>
      </c>
      <c r="D91" s="168">
        <v>89</v>
      </c>
      <c r="E91" s="130">
        <v>1</v>
      </c>
      <c r="F91" s="130" t="s">
        <v>74</v>
      </c>
      <c r="G91" s="130" t="s">
        <v>109</v>
      </c>
      <c r="H91" s="168"/>
      <c r="I91" s="74">
        <f t="shared" si="18"/>
        <v>68.8</v>
      </c>
      <c r="J91" s="74">
        <f t="shared" si="18"/>
        <v>52.2</v>
      </c>
      <c r="K91" s="74">
        <f t="shared" si="18"/>
        <v>34.9</v>
      </c>
    </row>
    <row r="92" spans="1:12">
      <c r="A92" s="138" t="s">
        <v>153</v>
      </c>
      <c r="B92" s="203" t="s">
        <v>67</v>
      </c>
      <c r="C92" s="203" t="s">
        <v>24</v>
      </c>
      <c r="D92" s="168">
        <v>89</v>
      </c>
      <c r="E92" s="130">
        <v>1</v>
      </c>
      <c r="F92" s="130" t="s">
        <v>74</v>
      </c>
      <c r="G92" s="130" t="s">
        <v>109</v>
      </c>
      <c r="H92" s="168" t="s">
        <v>155</v>
      </c>
      <c r="I92" s="74">
        <f t="shared" si="18"/>
        <v>68.8</v>
      </c>
      <c r="J92" s="74">
        <f t="shared" si="18"/>
        <v>52.2</v>
      </c>
      <c r="K92" s="74">
        <f t="shared" si="18"/>
        <v>34.9</v>
      </c>
    </row>
    <row r="93" spans="1:12">
      <c r="A93" s="138" t="s">
        <v>154</v>
      </c>
      <c r="B93" s="203" t="s">
        <v>67</v>
      </c>
      <c r="C93" s="203" t="s">
        <v>24</v>
      </c>
      <c r="D93" s="168">
        <v>89</v>
      </c>
      <c r="E93" s="130">
        <v>1</v>
      </c>
      <c r="F93" s="130" t="s">
        <v>74</v>
      </c>
      <c r="G93" s="130" t="s">
        <v>109</v>
      </c>
      <c r="H93" s="168" t="s">
        <v>156</v>
      </c>
      <c r="I93" s="74">
        <f>'Прил 5'!J83</f>
        <v>68.8</v>
      </c>
      <c r="J93" s="74">
        <f>'Прил 5'!K83</f>
        <v>52.2</v>
      </c>
      <c r="K93" s="74">
        <f>'Прил 5'!L83</f>
        <v>34.9</v>
      </c>
    </row>
    <row r="94" spans="1:12">
      <c r="A94" s="185" t="s">
        <v>26</v>
      </c>
      <c r="B94" s="204" t="s">
        <v>68</v>
      </c>
      <c r="C94" s="204"/>
      <c r="D94" s="195"/>
      <c r="E94" s="160"/>
      <c r="F94" s="160"/>
      <c r="G94" s="160"/>
      <c r="H94" s="195"/>
      <c r="I94" s="182">
        <f t="shared" ref="I94:K99" si="19">I95</f>
        <v>1</v>
      </c>
      <c r="J94" s="182">
        <f t="shared" si="19"/>
        <v>1</v>
      </c>
      <c r="K94" s="182">
        <f t="shared" si="19"/>
        <v>1</v>
      </c>
    </row>
    <row r="95" spans="1:12" ht="31.5">
      <c r="A95" s="185" t="s">
        <v>110</v>
      </c>
      <c r="B95" s="160">
        <v>13</v>
      </c>
      <c r="C95" s="160" t="s">
        <v>24</v>
      </c>
      <c r="D95" s="192"/>
      <c r="E95" s="160"/>
      <c r="F95" s="160"/>
      <c r="G95" s="160"/>
      <c r="H95" s="195"/>
      <c r="I95" s="182">
        <f t="shared" si="19"/>
        <v>1</v>
      </c>
      <c r="J95" s="182">
        <f t="shared" si="19"/>
        <v>1</v>
      </c>
      <c r="K95" s="182">
        <f t="shared" si="19"/>
        <v>1</v>
      </c>
    </row>
    <row r="96" spans="1:12" ht="47.25">
      <c r="A96" s="138" t="s">
        <v>266</v>
      </c>
      <c r="B96" s="130" t="s">
        <v>68</v>
      </c>
      <c r="C96" s="130" t="s">
        <v>24</v>
      </c>
      <c r="D96" s="7">
        <v>89</v>
      </c>
      <c r="E96" s="7">
        <v>0</v>
      </c>
      <c r="F96" s="130"/>
      <c r="G96" s="130"/>
      <c r="H96" s="168"/>
      <c r="I96" s="74">
        <f t="shared" si="19"/>
        <v>1</v>
      </c>
      <c r="J96" s="74">
        <f t="shared" si="19"/>
        <v>1</v>
      </c>
      <c r="K96" s="74">
        <f t="shared" si="19"/>
        <v>1</v>
      </c>
    </row>
    <row r="97" spans="1:11" ht="47.25">
      <c r="A97" s="138" t="s">
        <v>267</v>
      </c>
      <c r="B97" s="130" t="s">
        <v>68</v>
      </c>
      <c r="C97" s="130" t="s">
        <v>24</v>
      </c>
      <c r="D97" s="7">
        <v>89</v>
      </c>
      <c r="E97" s="7">
        <v>1</v>
      </c>
      <c r="F97" s="130"/>
      <c r="G97" s="130"/>
      <c r="H97" s="168"/>
      <c r="I97" s="74">
        <f t="shared" si="19"/>
        <v>1</v>
      </c>
      <c r="J97" s="74">
        <f t="shared" si="19"/>
        <v>1</v>
      </c>
      <c r="K97" s="74">
        <f t="shared" si="19"/>
        <v>1</v>
      </c>
    </row>
    <row r="98" spans="1:11">
      <c r="A98" s="136" t="s">
        <v>111</v>
      </c>
      <c r="B98" s="130">
        <v>13</v>
      </c>
      <c r="C98" s="130" t="s">
        <v>24</v>
      </c>
      <c r="D98" s="139">
        <v>89</v>
      </c>
      <c r="E98" s="130">
        <v>1</v>
      </c>
      <c r="F98" s="130" t="s">
        <v>74</v>
      </c>
      <c r="G98" s="130">
        <v>41240</v>
      </c>
      <c r="H98" s="168"/>
      <c r="I98" s="74">
        <f t="shared" si="19"/>
        <v>1</v>
      </c>
      <c r="J98" s="74">
        <f t="shared" si="19"/>
        <v>1</v>
      </c>
      <c r="K98" s="74">
        <f t="shared" si="19"/>
        <v>1</v>
      </c>
    </row>
    <row r="99" spans="1:11">
      <c r="A99" s="136" t="s">
        <v>150</v>
      </c>
      <c r="B99" s="130">
        <v>13</v>
      </c>
      <c r="C99" s="130" t="s">
        <v>24</v>
      </c>
      <c r="D99" s="139">
        <v>89</v>
      </c>
      <c r="E99" s="130">
        <v>1</v>
      </c>
      <c r="F99" s="130" t="s">
        <v>74</v>
      </c>
      <c r="G99" s="130" t="s">
        <v>116</v>
      </c>
      <c r="H99" s="168" t="s">
        <v>151</v>
      </c>
      <c r="I99" s="74">
        <f t="shared" si="19"/>
        <v>1</v>
      </c>
      <c r="J99" s="74">
        <f t="shared" si="19"/>
        <v>1</v>
      </c>
      <c r="K99" s="74">
        <f t="shared" si="19"/>
        <v>1</v>
      </c>
    </row>
    <row r="100" spans="1:11">
      <c r="A100" s="134" t="s">
        <v>112</v>
      </c>
      <c r="B100" s="130">
        <v>13</v>
      </c>
      <c r="C100" s="130" t="s">
        <v>24</v>
      </c>
      <c r="D100" s="139">
        <v>89</v>
      </c>
      <c r="E100" s="130">
        <v>1</v>
      </c>
      <c r="F100" s="130" t="s">
        <v>74</v>
      </c>
      <c r="G100" s="130">
        <v>41240</v>
      </c>
      <c r="H100" s="168">
        <v>730</v>
      </c>
      <c r="I100" s="74">
        <f>'Прил 5'!J90</f>
        <v>1</v>
      </c>
      <c r="J100" s="74">
        <f>'Прил 5'!K90</f>
        <v>1</v>
      </c>
      <c r="K100" s="74">
        <f>'Прил 5'!L90</f>
        <v>1</v>
      </c>
    </row>
    <row r="101" spans="1:11">
      <c r="A101" s="134" t="s">
        <v>279</v>
      </c>
      <c r="B101" s="130" t="s">
        <v>280</v>
      </c>
      <c r="C101" s="130"/>
      <c r="D101" s="139"/>
      <c r="E101" s="130"/>
      <c r="F101" s="130"/>
      <c r="G101" s="130"/>
      <c r="H101" s="168"/>
      <c r="I101" s="74"/>
      <c r="J101" s="74">
        <f t="shared" ref="J101:K106" si="20">J102</f>
        <v>19</v>
      </c>
      <c r="K101" s="74">
        <f t="shared" si="20"/>
        <v>38.9</v>
      </c>
    </row>
    <row r="102" spans="1:11">
      <c r="A102" s="134" t="s">
        <v>279</v>
      </c>
      <c r="B102" s="130" t="s">
        <v>280</v>
      </c>
      <c r="C102" s="130">
        <v>99</v>
      </c>
      <c r="D102" s="139"/>
      <c r="E102" s="130"/>
      <c r="F102" s="130"/>
      <c r="G102" s="130"/>
      <c r="H102" s="168"/>
      <c r="I102" s="74"/>
      <c r="J102" s="74">
        <f t="shared" si="20"/>
        <v>19</v>
      </c>
      <c r="K102" s="74">
        <f t="shared" si="20"/>
        <v>38.9</v>
      </c>
    </row>
    <row r="103" spans="1:11" ht="47.25">
      <c r="A103" s="138" t="s">
        <v>266</v>
      </c>
      <c r="B103" s="130" t="s">
        <v>280</v>
      </c>
      <c r="C103" s="130">
        <v>99</v>
      </c>
      <c r="D103" s="130" t="s">
        <v>85</v>
      </c>
      <c r="E103" s="130" t="s">
        <v>72</v>
      </c>
      <c r="F103" s="130"/>
      <c r="G103" s="130"/>
      <c r="H103" s="168"/>
      <c r="I103" s="74"/>
      <c r="J103" s="74">
        <f t="shared" si="20"/>
        <v>19</v>
      </c>
      <c r="K103" s="74">
        <f t="shared" si="20"/>
        <v>38.9</v>
      </c>
    </row>
    <row r="104" spans="1:11" ht="47.25">
      <c r="A104" s="138" t="s">
        <v>267</v>
      </c>
      <c r="B104" s="130" t="s">
        <v>280</v>
      </c>
      <c r="C104" s="130">
        <v>99</v>
      </c>
      <c r="D104" s="130" t="s">
        <v>85</v>
      </c>
      <c r="E104" s="130" t="s">
        <v>36</v>
      </c>
      <c r="F104" s="130"/>
      <c r="G104" s="130"/>
      <c r="H104" s="168"/>
      <c r="I104" s="74"/>
      <c r="J104" s="74">
        <f t="shared" si="20"/>
        <v>19</v>
      </c>
      <c r="K104" s="74">
        <f t="shared" si="20"/>
        <v>38.9</v>
      </c>
    </row>
    <row r="105" spans="1:11">
      <c r="A105" s="134" t="s">
        <v>279</v>
      </c>
      <c r="B105" s="130" t="s">
        <v>280</v>
      </c>
      <c r="C105" s="130">
        <v>99</v>
      </c>
      <c r="D105" s="130" t="s">
        <v>85</v>
      </c>
      <c r="E105" s="130" t="s">
        <v>36</v>
      </c>
      <c r="F105" s="130" t="s">
        <v>74</v>
      </c>
      <c r="G105" s="130" t="s">
        <v>281</v>
      </c>
      <c r="H105" s="130"/>
      <c r="I105" s="74"/>
      <c r="J105" s="74">
        <f t="shared" si="20"/>
        <v>19</v>
      </c>
      <c r="K105" s="74">
        <f t="shared" si="20"/>
        <v>38.9</v>
      </c>
    </row>
    <row r="106" spans="1:11">
      <c r="A106" s="134" t="s">
        <v>165</v>
      </c>
      <c r="B106" s="130" t="s">
        <v>280</v>
      </c>
      <c r="C106" s="130">
        <v>99</v>
      </c>
      <c r="D106" s="130" t="s">
        <v>85</v>
      </c>
      <c r="E106" s="130" t="s">
        <v>36</v>
      </c>
      <c r="F106" s="130" t="s">
        <v>74</v>
      </c>
      <c r="G106" s="130" t="s">
        <v>281</v>
      </c>
      <c r="H106" s="130" t="s">
        <v>166</v>
      </c>
      <c r="I106" s="217"/>
      <c r="J106" s="206">
        <f t="shared" si="20"/>
        <v>19</v>
      </c>
      <c r="K106" s="73">
        <f t="shared" si="20"/>
        <v>38.9</v>
      </c>
    </row>
    <row r="107" spans="1:11">
      <c r="A107" s="134" t="s">
        <v>84</v>
      </c>
      <c r="B107" s="130" t="s">
        <v>280</v>
      </c>
      <c r="C107" s="130" t="s">
        <v>280</v>
      </c>
      <c r="D107" s="130" t="s">
        <v>85</v>
      </c>
      <c r="E107" s="130" t="s">
        <v>36</v>
      </c>
      <c r="F107" s="130" t="s">
        <v>74</v>
      </c>
      <c r="G107" s="130" t="s">
        <v>281</v>
      </c>
      <c r="H107" s="130" t="s">
        <v>86</v>
      </c>
      <c r="I107" s="217"/>
      <c r="J107" s="206">
        <f>'Прил 5'!K97</f>
        <v>19</v>
      </c>
      <c r="K107" s="73">
        <f>'Прил 5'!L97</f>
        <v>38.9</v>
      </c>
    </row>
  </sheetData>
  <autoFilter ref="A7:K107"/>
  <mergeCells count="9">
    <mergeCell ref="I1:K1"/>
    <mergeCell ref="A3:K3"/>
    <mergeCell ref="A5:A6"/>
    <mergeCell ref="B5:B6"/>
    <mergeCell ref="C5:C6"/>
    <mergeCell ref="D5:G6"/>
    <mergeCell ref="H5:H6"/>
    <mergeCell ref="I5:K5"/>
    <mergeCell ref="I2:K2"/>
  </mergeCells>
  <conditionalFormatting sqref="B40">
    <cfRule type="expression" dxfId="61" priority="41" stopIfTrue="1">
      <formula>$F40=""</formula>
    </cfRule>
    <cfRule type="expression" dxfId="60" priority="42" stopIfTrue="1">
      <formula>#REF!&lt;&gt;""</formula>
    </cfRule>
    <cfRule type="expression" dxfId="59" priority="43" stopIfTrue="1">
      <formula>AND($G40="",$F40&lt;&gt;"")</formula>
    </cfRule>
  </conditionalFormatting>
  <conditionalFormatting sqref="B64">
    <cfRule type="expression" dxfId="58" priority="38" stopIfTrue="1">
      <formula>$F64=""</formula>
    </cfRule>
    <cfRule type="expression" dxfId="57" priority="40" stopIfTrue="1">
      <formula>AND($G64="",$F64&lt;&gt;"")</formula>
    </cfRule>
  </conditionalFormatting>
  <conditionalFormatting sqref="A38">
    <cfRule type="expression" dxfId="56" priority="35" stopIfTrue="1">
      <formula>$F38=""</formula>
    </cfRule>
    <cfRule type="expression" dxfId="55" priority="36" stopIfTrue="1">
      <formula>#REF!&lt;&gt;""</formula>
    </cfRule>
    <cfRule type="expression" dxfId="54" priority="37" stopIfTrue="1">
      <formula>AND($G38="",$F38&lt;&gt;"")</formula>
    </cfRule>
  </conditionalFormatting>
  <conditionalFormatting sqref="A44">
    <cfRule type="expression" dxfId="53" priority="32" stopIfTrue="1">
      <formula>$F44=""</formula>
    </cfRule>
    <cfRule type="expression" dxfId="52" priority="33" stopIfTrue="1">
      <formula>$H44&lt;&gt;""</formula>
    </cfRule>
    <cfRule type="expression" dxfId="51" priority="34" stopIfTrue="1">
      <formula>AND($G44="",$F44&lt;&gt;"")</formula>
    </cfRule>
  </conditionalFormatting>
  <conditionalFormatting sqref="A81 A84">
    <cfRule type="expression" dxfId="50" priority="29" stopIfTrue="1">
      <formula>$F81=""</formula>
    </cfRule>
    <cfRule type="expression" dxfId="49" priority="31" stopIfTrue="1">
      <formula>AND($G81="",$F81&lt;&gt;"")</formula>
    </cfRule>
  </conditionalFormatting>
  <conditionalFormatting sqref="A84">
    <cfRule type="expression" dxfId="48" priority="26" stopIfTrue="1">
      <formula>$F84=""</formula>
    </cfRule>
    <cfRule type="expression" dxfId="47" priority="28" stopIfTrue="1">
      <formula>AND($G84="",$F84&lt;&gt;"")</formula>
    </cfRule>
  </conditionalFormatting>
  <conditionalFormatting sqref="A38">
    <cfRule type="expression" dxfId="46" priority="23" stopIfTrue="1">
      <formula>$F38=""</formula>
    </cfRule>
    <cfRule type="expression" dxfId="45" priority="24" stopIfTrue="1">
      <formula>#REF!&lt;&gt;""</formula>
    </cfRule>
    <cfRule type="expression" dxfId="44" priority="25" stopIfTrue="1">
      <formula>AND($G38="",$F38&lt;&gt;"")</formula>
    </cfRule>
  </conditionalFormatting>
  <conditionalFormatting sqref="A35">
    <cfRule type="expression" dxfId="43" priority="20" stopIfTrue="1">
      <formula>$F35=""</formula>
    </cfRule>
    <cfRule type="expression" dxfId="42" priority="21" stopIfTrue="1">
      <formula>#REF!&lt;&gt;""</formula>
    </cfRule>
    <cfRule type="expression" dxfId="41" priority="22" stopIfTrue="1">
      <formula>AND($G35="",$F35&lt;&gt;"")</formula>
    </cfRule>
  </conditionalFormatting>
  <conditionalFormatting sqref="F38 E80">
    <cfRule type="expression" dxfId="40" priority="18" stopIfTrue="1">
      <formula>$C38=""</formula>
    </cfRule>
    <cfRule type="expression" dxfId="39" priority="19" stopIfTrue="1">
      <formula>$D38&lt;&gt;""</formula>
    </cfRule>
  </conditionalFormatting>
  <conditionalFormatting sqref="E38">
    <cfRule type="expression" dxfId="38" priority="16" stopIfTrue="1">
      <formula>$C38=""</formula>
    </cfRule>
    <cfRule type="expression" dxfId="37" priority="17" stopIfTrue="1">
      <formula>$D38&lt;&gt;""</formula>
    </cfRule>
  </conditionalFormatting>
  <conditionalFormatting sqref="B44">
    <cfRule type="expression" dxfId="36" priority="13" stopIfTrue="1">
      <formula>$F44=""</formula>
    </cfRule>
    <cfRule type="expression" dxfId="35" priority="14" stopIfTrue="1">
      <formula>#REF!&lt;&gt;""</formula>
    </cfRule>
    <cfRule type="expression" dxfId="34" priority="15" stopIfTrue="1">
      <formula>AND($G44="",$F44&lt;&gt;"")</formula>
    </cfRule>
  </conditionalFormatting>
  <conditionalFormatting sqref="F80">
    <cfRule type="expression" dxfId="33" priority="9" stopIfTrue="1">
      <formula>$C80=""</formula>
    </cfRule>
    <cfRule type="expression" dxfId="32" priority="10" stopIfTrue="1">
      <formula>$D80&lt;&gt;""</formula>
    </cfRule>
  </conditionalFormatting>
  <conditionalFormatting sqref="F80">
    <cfRule type="expression" dxfId="31" priority="5" stopIfTrue="1">
      <formula>$C80=""</formula>
    </cfRule>
    <cfRule type="expression" dxfId="30" priority="6" stopIfTrue="1">
      <formula>$D80&lt;&gt;""</formula>
    </cfRule>
  </conditionalFormatting>
  <conditionalFormatting sqref="F38">
    <cfRule type="expression" dxfId="29" priority="3" stopIfTrue="1">
      <formula>$C38=""</formula>
    </cfRule>
    <cfRule type="expression" dxfId="28" priority="4" stopIfTrue="1">
      <formula>$D38&lt;&gt;""</formula>
    </cfRule>
  </conditionalFormatting>
  <conditionalFormatting sqref="E38">
    <cfRule type="expression" dxfId="27" priority="1" stopIfTrue="1">
      <formula>$C38=""</formula>
    </cfRule>
    <cfRule type="expression" dxfId="26" priority="2" stopIfTrue="1">
      <formula>$D38&lt;&gt;""</formula>
    </cfRule>
  </conditionalFormatting>
  <pageMargins left="0.78740157480314965" right="0.78740157480314965" top="0.39370078740157483" bottom="0.78740157480314965" header="0.51181102362204722" footer="0.51181102362204722"/>
  <pageSetup paperSize="9" scale="50" firstPageNumber="0" orientation="portrait" horizontalDpi="300" verticalDpi="300" r:id="rId1"/>
  <headerFooter alignWithMargins="0"/>
  <colBreaks count="1" manualBreakCount="1">
    <brk id="11" max="99" man="1"/>
  </colBreak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B64</xm:sqref>
        </x14:conditionalFormatting>
        <x14:conditionalFormatting xmlns:xm="http://schemas.microsoft.com/office/excel/2006/main">
          <x14:cfRule type="expression" priority="30" stopIfTrue="1" id="{24E993A7-23BA-4010-9B90-E597B39FCED3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A81 A84</xm:sqref>
        </x14:conditionalFormatting>
        <x14:conditionalFormatting xmlns:xm="http://schemas.microsoft.com/office/excel/2006/main">
          <x14:cfRule type="expression" priority="27" stopIfTrue="1" id="{CCC649A9-27AE-4155-9AC0-E773E491AA52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A84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L97"/>
  <sheetViews>
    <sheetView tabSelected="1" view="pageBreakPreview" zoomScale="90" zoomScaleNormal="75" zoomScaleSheetLayoutView="90" workbookViewId="0">
      <selection activeCell="J26" sqref="J26"/>
    </sheetView>
  </sheetViews>
  <sheetFormatPr defaultColWidth="8.5703125" defaultRowHeight="15.75"/>
  <cols>
    <col min="1" max="1" width="86.7109375" style="61" customWidth="1"/>
    <col min="2" max="2" width="7" style="2" customWidth="1"/>
    <col min="3" max="3" width="5.5703125" style="2" customWidth="1"/>
    <col min="4" max="4" width="7.140625" style="2" customWidth="1"/>
    <col min="5" max="5" width="7.28515625" style="2" customWidth="1"/>
    <col min="6" max="6" width="6.140625" style="2" customWidth="1"/>
    <col min="7" max="7" width="7.140625" style="2" customWidth="1"/>
    <col min="8" max="8" width="10.42578125" style="14" customWidth="1"/>
    <col min="9" max="9" width="7.85546875" style="14" customWidth="1"/>
    <col min="10" max="10" width="16.85546875" style="71" customWidth="1"/>
    <col min="11" max="11" width="13.85546875" style="14" customWidth="1"/>
    <col min="12" max="12" width="15.85546875" style="14" customWidth="1"/>
    <col min="13" max="16384" width="8.5703125" style="14"/>
  </cols>
  <sheetData>
    <row r="1" spans="1:12">
      <c r="A1" s="170"/>
      <c r="B1" s="171"/>
      <c r="C1" s="171"/>
      <c r="D1" s="171"/>
      <c r="E1" s="171"/>
      <c r="F1" s="171"/>
      <c r="G1" s="172"/>
      <c r="H1" s="287" t="s">
        <v>170</v>
      </c>
      <c r="I1" s="287"/>
      <c r="J1" s="287"/>
      <c r="K1" s="287"/>
      <c r="L1" s="287"/>
    </row>
    <row r="2" spans="1:12" ht="102" customHeight="1">
      <c r="A2" s="170"/>
      <c r="B2" s="171"/>
      <c r="C2" s="171"/>
      <c r="D2" s="171"/>
      <c r="E2" s="171"/>
      <c r="F2" s="171"/>
      <c r="G2" s="172"/>
      <c r="H2" s="269"/>
      <c r="I2" s="269"/>
      <c r="J2" s="286" t="s">
        <v>304</v>
      </c>
      <c r="K2" s="286"/>
      <c r="L2" s="286"/>
    </row>
    <row r="3" spans="1:12" ht="57.75" customHeight="1">
      <c r="A3" s="296" t="s">
        <v>289</v>
      </c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</row>
    <row r="4" spans="1:12">
      <c r="A4" s="170"/>
      <c r="B4" s="171"/>
      <c r="C4" s="171"/>
      <c r="D4" s="171"/>
      <c r="E4" s="171"/>
      <c r="F4" s="171"/>
      <c r="G4" s="171"/>
      <c r="H4" s="173"/>
      <c r="I4" s="173"/>
      <c r="J4" s="174"/>
      <c r="K4" s="173"/>
      <c r="L4" s="173"/>
    </row>
    <row r="5" spans="1:12">
      <c r="A5" s="298" t="s">
        <v>18</v>
      </c>
      <c r="B5" s="300" t="s">
        <v>29</v>
      </c>
      <c r="C5" s="302" t="s">
        <v>19</v>
      </c>
      <c r="D5" s="302" t="s">
        <v>30</v>
      </c>
      <c r="E5" s="290" t="s">
        <v>21</v>
      </c>
      <c r="F5" s="291"/>
      <c r="G5" s="291"/>
      <c r="H5" s="292"/>
      <c r="I5" s="302" t="s">
        <v>22</v>
      </c>
      <c r="J5" s="297" t="s">
        <v>69</v>
      </c>
      <c r="K5" s="297"/>
      <c r="L5" s="297"/>
    </row>
    <row r="6" spans="1:12">
      <c r="A6" s="299"/>
      <c r="B6" s="301"/>
      <c r="C6" s="303"/>
      <c r="D6" s="303"/>
      <c r="E6" s="293"/>
      <c r="F6" s="294"/>
      <c r="G6" s="294"/>
      <c r="H6" s="295"/>
      <c r="I6" s="303"/>
      <c r="J6" s="150" t="s">
        <v>230</v>
      </c>
      <c r="K6" s="175" t="s">
        <v>231</v>
      </c>
      <c r="L6" s="175" t="s">
        <v>288</v>
      </c>
    </row>
    <row r="7" spans="1:12">
      <c r="A7" s="176">
        <v>1</v>
      </c>
      <c r="B7" s="7">
        <v>2</v>
      </c>
      <c r="C7" s="7">
        <v>3</v>
      </c>
      <c r="D7" s="7">
        <v>4</v>
      </c>
      <c r="E7" s="7">
        <v>5</v>
      </c>
      <c r="F7" s="177">
        <v>6</v>
      </c>
      <c r="G7" s="7">
        <v>7</v>
      </c>
      <c r="H7" s="130">
        <v>8</v>
      </c>
      <c r="I7" s="130">
        <v>9</v>
      </c>
      <c r="J7" s="130">
        <v>10</v>
      </c>
      <c r="K7" s="130">
        <v>11</v>
      </c>
      <c r="L7" s="130">
        <v>12</v>
      </c>
    </row>
    <row r="8" spans="1:12" s="68" customFormat="1">
      <c r="A8" s="178" t="s">
        <v>31</v>
      </c>
      <c r="B8" s="135"/>
      <c r="C8" s="135"/>
      <c r="D8" s="135"/>
      <c r="E8" s="135"/>
      <c r="F8" s="179"/>
      <c r="G8" s="180"/>
      <c r="H8" s="181"/>
      <c r="I8" s="181"/>
      <c r="J8" s="182">
        <f>J9</f>
        <v>1259.8399999999997</v>
      </c>
      <c r="K8" s="182">
        <f>K9</f>
        <v>849.20000000000016</v>
      </c>
      <c r="L8" s="182">
        <f t="shared" ref="L8" si="0">L9</f>
        <v>869.05</v>
      </c>
    </row>
    <row r="9" spans="1:12" ht="31.5">
      <c r="A9" s="178" t="s">
        <v>258</v>
      </c>
      <c r="B9" s="135">
        <v>910</v>
      </c>
      <c r="C9" s="183"/>
      <c r="D9" s="183"/>
      <c r="E9" s="7"/>
      <c r="F9" s="7"/>
      <c r="G9" s="7"/>
      <c r="H9" s="7"/>
      <c r="I9" s="184"/>
      <c r="J9" s="182">
        <f>J10+J45+J54+J61+J77+J84</f>
        <v>1259.8399999999997</v>
      </c>
      <c r="K9" s="182">
        <f>K10+K45+K54+K61+K77+K84+K96</f>
        <v>849.20000000000016</v>
      </c>
      <c r="L9" s="182">
        <f>L10+L45+L54+L61+L77+L84+L96</f>
        <v>869.05</v>
      </c>
    </row>
    <row r="10" spans="1:12">
      <c r="A10" s="178" t="s">
        <v>23</v>
      </c>
      <c r="B10" s="135">
        <v>910</v>
      </c>
      <c r="C10" s="135" t="s">
        <v>24</v>
      </c>
      <c r="D10" s="135"/>
      <c r="E10" s="143"/>
      <c r="F10" s="143"/>
      <c r="G10" s="143"/>
      <c r="H10" s="143"/>
      <c r="I10" s="179"/>
      <c r="J10" s="182">
        <f>J11+J20+J39</f>
        <v>731.54</v>
      </c>
      <c r="K10" s="182">
        <f>K11+K20+K39</f>
        <v>401.8</v>
      </c>
      <c r="L10" s="182">
        <f>L11+L20+L39</f>
        <v>407.85</v>
      </c>
    </row>
    <row r="11" spans="1:12" ht="31.5">
      <c r="A11" s="185" t="s">
        <v>70</v>
      </c>
      <c r="B11" s="135">
        <v>910</v>
      </c>
      <c r="C11" s="143" t="s">
        <v>24</v>
      </c>
      <c r="D11" s="143" t="s">
        <v>63</v>
      </c>
      <c r="E11" s="143"/>
      <c r="F11" s="143"/>
      <c r="G11" s="143"/>
      <c r="H11" s="143"/>
      <c r="I11" s="144"/>
      <c r="J11" s="186">
        <f>J12</f>
        <v>323.83999999999997</v>
      </c>
      <c r="K11" s="186">
        <f t="shared" ref="K11:L15" si="1">K12</f>
        <v>123.8</v>
      </c>
      <c r="L11" s="186">
        <f t="shared" si="1"/>
        <v>123.5</v>
      </c>
    </row>
    <row r="12" spans="1:12">
      <c r="A12" s="138" t="s">
        <v>228</v>
      </c>
      <c r="B12" s="135">
        <v>910</v>
      </c>
      <c r="C12" s="7" t="s">
        <v>24</v>
      </c>
      <c r="D12" s="7" t="s">
        <v>63</v>
      </c>
      <c r="E12" s="7" t="s">
        <v>71</v>
      </c>
      <c r="F12" s="7"/>
      <c r="G12" s="7"/>
      <c r="H12" s="7"/>
      <c r="I12" s="131"/>
      <c r="J12" s="187">
        <f>J13</f>
        <v>323.83999999999997</v>
      </c>
      <c r="K12" s="187">
        <f t="shared" si="1"/>
        <v>123.8</v>
      </c>
      <c r="L12" s="187">
        <f t="shared" si="1"/>
        <v>123.5</v>
      </c>
    </row>
    <row r="13" spans="1:12">
      <c r="A13" s="136" t="s">
        <v>226</v>
      </c>
      <c r="B13" s="135">
        <v>910</v>
      </c>
      <c r="C13" s="7" t="s">
        <v>24</v>
      </c>
      <c r="D13" s="7" t="s">
        <v>63</v>
      </c>
      <c r="E13" s="7">
        <v>65</v>
      </c>
      <c r="F13" s="7">
        <v>1</v>
      </c>
      <c r="G13" s="143"/>
      <c r="H13" s="143"/>
      <c r="I13" s="144"/>
      <c r="J13" s="187">
        <f>J14+J17</f>
        <v>323.83999999999997</v>
      </c>
      <c r="K13" s="187">
        <f t="shared" ref="K13:L13" si="2">K14+K17</f>
        <v>123.8</v>
      </c>
      <c r="L13" s="187">
        <f t="shared" si="2"/>
        <v>123.5</v>
      </c>
    </row>
    <row r="14" spans="1:12">
      <c r="A14" s="145" t="s">
        <v>169</v>
      </c>
      <c r="B14" s="135">
        <v>910</v>
      </c>
      <c r="C14" s="130" t="s">
        <v>24</v>
      </c>
      <c r="D14" s="130" t="s">
        <v>63</v>
      </c>
      <c r="E14" s="130" t="s">
        <v>71</v>
      </c>
      <c r="F14" s="130" t="s">
        <v>36</v>
      </c>
      <c r="G14" s="130" t="s">
        <v>74</v>
      </c>
      <c r="H14" s="130" t="s">
        <v>75</v>
      </c>
      <c r="I14" s="144"/>
      <c r="J14" s="187">
        <f>J15</f>
        <v>252.14</v>
      </c>
      <c r="K14" s="187">
        <f t="shared" si="1"/>
        <v>123.8</v>
      </c>
      <c r="L14" s="187">
        <f t="shared" si="1"/>
        <v>123.5</v>
      </c>
    </row>
    <row r="15" spans="1:12" ht="47.25">
      <c r="A15" s="145" t="s">
        <v>161</v>
      </c>
      <c r="B15" s="135">
        <v>910</v>
      </c>
      <c r="C15" s="130" t="s">
        <v>24</v>
      </c>
      <c r="D15" s="130" t="s">
        <v>63</v>
      </c>
      <c r="E15" s="130" t="s">
        <v>71</v>
      </c>
      <c r="F15" s="130" t="s">
        <v>36</v>
      </c>
      <c r="G15" s="130" t="s">
        <v>74</v>
      </c>
      <c r="H15" s="130" t="s">
        <v>75</v>
      </c>
      <c r="I15" s="131" t="s">
        <v>163</v>
      </c>
      <c r="J15" s="187">
        <f>J16</f>
        <v>252.14</v>
      </c>
      <c r="K15" s="187">
        <f t="shared" si="1"/>
        <v>123.8</v>
      </c>
      <c r="L15" s="187">
        <f t="shared" si="1"/>
        <v>123.5</v>
      </c>
    </row>
    <row r="16" spans="1:12" ht="21" customHeight="1">
      <c r="A16" s="145" t="s">
        <v>162</v>
      </c>
      <c r="B16" s="135">
        <v>910</v>
      </c>
      <c r="C16" s="130" t="s">
        <v>24</v>
      </c>
      <c r="D16" s="130" t="s">
        <v>63</v>
      </c>
      <c r="E16" s="130" t="s">
        <v>71</v>
      </c>
      <c r="F16" s="130" t="s">
        <v>36</v>
      </c>
      <c r="G16" s="130" t="s">
        <v>74</v>
      </c>
      <c r="H16" s="130" t="s">
        <v>75</v>
      </c>
      <c r="I16" s="131" t="s">
        <v>164</v>
      </c>
      <c r="J16" s="187">
        <v>252.14</v>
      </c>
      <c r="K16" s="187">
        <v>123.8</v>
      </c>
      <c r="L16" s="187">
        <v>123.5</v>
      </c>
    </row>
    <row r="17" spans="1:12" ht="31.5" customHeight="1">
      <c r="A17" s="136" t="s">
        <v>283</v>
      </c>
      <c r="B17" s="135">
        <v>910</v>
      </c>
      <c r="C17" s="130" t="s">
        <v>24</v>
      </c>
      <c r="D17" s="130" t="s">
        <v>63</v>
      </c>
      <c r="E17" s="130" t="s">
        <v>71</v>
      </c>
      <c r="F17" s="130" t="s">
        <v>36</v>
      </c>
      <c r="G17" s="130" t="s">
        <v>74</v>
      </c>
      <c r="H17" s="130" t="s">
        <v>282</v>
      </c>
      <c r="I17" s="131"/>
      <c r="J17" s="187">
        <f>J18</f>
        <v>71.7</v>
      </c>
      <c r="K17" s="187">
        <f t="shared" ref="K17:L18" si="3">K18</f>
        <v>0</v>
      </c>
      <c r="L17" s="187">
        <f t="shared" si="3"/>
        <v>0</v>
      </c>
    </row>
    <row r="18" spans="1:12" ht="55.5" customHeight="1">
      <c r="A18" s="145" t="s">
        <v>161</v>
      </c>
      <c r="B18" s="135">
        <v>910</v>
      </c>
      <c r="C18" s="130" t="s">
        <v>24</v>
      </c>
      <c r="D18" s="130" t="s">
        <v>63</v>
      </c>
      <c r="E18" s="130" t="s">
        <v>71</v>
      </c>
      <c r="F18" s="130" t="s">
        <v>36</v>
      </c>
      <c r="G18" s="130" t="s">
        <v>74</v>
      </c>
      <c r="H18" s="130" t="s">
        <v>282</v>
      </c>
      <c r="I18" s="131" t="s">
        <v>163</v>
      </c>
      <c r="J18" s="187">
        <f>J19</f>
        <v>71.7</v>
      </c>
      <c r="K18" s="187">
        <f t="shared" si="3"/>
        <v>0</v>
      </c>
      <c r="L18" s="187">
        <f t="shared" si="3"/>
        <v>0</v>
      </c>
    </row>
    <row r="19" spans="1:12" ht="21.75" customHeight="1">
      <c r="A19" s="145" t="s">
        <v>162</v>
      </c>
      <c r="B19" s="135">
        <v>910</v>
      </c>
      <c r="C19" s="130" t="s">
        <v>24</v>
      </c>
      <c r="D19" s="130" t="s">
        <v>63</v>
      </c>
      <c r="E19" s="130" t="s">
        <v>71</v>
      </c>
      <c r="F19" s="130" t="s">
        <v>36</v>
      </c>
      <c r="G19" s="130" t="s">
        <v>74</v>
      </c>
      <c r="H19" s="130" t="s">
        <v>282</v>
      </c>
      <c r="I19" s="131" t="s">
        <v>164</v>
      </c>
      <c r="J19" s="187">
        <v>71.7</v>
      </c>
      <c r="K19" s="187">
        <v>0</v>
      </c>
      <c r="L19" s="187">
        <v>0</v>
      </c>
    </row>
    <row r="20" spans="1:12" ht="47.25">
      <c r="A20" s="188" t="s">
        <v>114</v>
      </c>
      <c r="B20" s="135">
        <v>910</v>
      </c>
      <c r="C20" s="143" t="s">
        <v>24</v>
      </c>
      <c r="D20" s="143" t="s">
        <v>25</v>
      </c>
      <c r="E20" s="143"/>
      <c r="F20" s="143"/>
      <c r="G20" s="143"/>
      <c r="H20" s="143"/>
      <c r="I20" s="144"/>
      <c r="J20" s="186">
        <f>J21+J34</f>
        <v>406.70000000000005</v>
      </c>
      <c r="K20" s="186">
        <f>K21+K34</f>
        <v>277</v>
      </c>
      <c r="L20" s="186">
        <f>L21+L34</f>
        <v>283.35000000000002</v>
      </c>
    </row>
    <row r="21" spans="1:12">
      <c r="A21" s="138" t="s">
        <v>228</v>
      </c>
      <c r="B21" s="135">
        <v>910</v>
      </c>
      <c r="C21" s="7" t="s">
        <v>24</v>
      </c>
      <c r="D21" s="7" t="s">
        <v>25</v>
      </c>
      <c r="E21" s="7" t="s">
        <v>71</v>
      </c>
      <c r="F21" s="7"/>
      <c r="G21" s="7"/>
      <c r="H21" s="7"/>
      <c r="I21" s="131"/>
      <c r="J21" s="187">
        <f>J22</f>
        <v>406.6</v>
      </c>
      <c r="K21" s="187">
        <f>K22</f>
        <v>276.89999999999998</v>
      </c>
      <c r="L21" s="187">
        <f>L22</f>
        <v>283.25</v>
      </c>
    </row>
    <row r="22" spans="1:12" ht="18.600000000000001" customHeight="1">
      <c r="A22" s="138" t="s">
        <v>229</v>
      </c>
      <c r="B22" s="135">
        <v>910</v>
      </c>
      <c r="C22" s="130" t="s">
        <v>24</v>
      </c>
      <c r="D22" s="130" t="s">
        <v>25</v>
      </c>
      <c r="E22" s="130" t="s">
        <v>71</v>
      </c>
      <c r="F22" s="130" t="s">
        <v>37</v>
      </c>
      <c r="G22" s="143"/>
      <c r="H22" s="143"/>
      <c r="I22" s="144"/>
      <c r="J22" s="187">
        <f>J24+J26+J31</f>
        <v>406.6</v>
      </c>
      <c r="K22" s="187">
        <f t="shared" ref="K22:L22" si="4">K24+K26+K31</f>
        <v>276.89999999999998</v>
      </c>
      <c r="L22" s="187">
        <f t="shared" si="4"/>
        <v>283.25</v>
      </c>
    </row>
    <row r="23" spans="1:12">
      <c r="A23" s="145" t="s">
        <v>76</v>
      </c>
      <c r="B23" s="135">
        <v>910</v>
      </c>
      <c r="C23" s="130" t="s">
        <v>24</v>
      </c>
      <c r="D23" s="130" t="s">
        <v>25</v>
      </c>
      <c r="E23" s="130" t="s">
        <v>71</v>
      </c>
      <c r="F23" s="130" t="s">
        <v>37</v>
      </c>
      <c r="G23" s="130" t="s">
        <v>74</v>
      </c>
      <c r="H23" s="130" t="s">
        <v>77</v>
      </c>
      <c r="I23" s="144"/>
      <c r="J23" s="187">
        <f t="shared" ref="J23:L24" si="5">J24</f>
        <v>256</v>
      </c>
      <c r="K23" s="187">
        <f t="shared" si="5"/>
        <v>192.4</v>
      </c>
      <c r="L23" s="187">
        <f t="shared" si="5"/>
        <v>190.15</v>
      </c>
    </row>
    <row r="24" spans="1:12" ht="47.25" customHeight="1">
      <c r="A24" s="145" t="s">
        <v>161</v>
      </c>
      <c r="B24" s="135">
        <v>910</v>
      </c>
      <c r="C24" s="130" t="s">
        <v>24</v>
      </c>
      <c r="D24" s="130" t="s">
        <v>25</v>
      </c>
      <c r="E24" s="130" t="s">
        <v>71</v>
      </c>
      <c r="F24" s="130" t="s">
        <v>37</v>
      </c>
      <c r="G24" s="130" t="s">
        <v>74</v>
      </c>
      <c r="H24" s="130" t="s">
        <v>77</v>
      </c>
      <c r="I24" s="131" t="s">
        <v>163</v>
      </c>
      <c r="J24" s="187">
        <f t="shared" si="5"/>
        <v>256</v>
      </c>
      <c r="K24" s="187">
        <f t="shared" si="5"/>
        <v>192.4</v>
      </c>
      <c r="L24" s="187">
        <f t="shared" si="5"/>
        <v>190.15</v>
      </c>
    </row>
    <row r="25" spans="1:12">
      <c r="A25" s="145" t="s">
        <v>162</v>
      </c>
      <c r="B25" s="135">
        <v>910</v>
      </c>
      <c r="C25" s="130" t="s">
        <v>24</v>
      </c>
      <c r="D25" s="130" t="s">
        <v>25</v>
      </c>
      <c r="E25" s="130" t="s">
        <v>71</v>
      </c>
      <c r="F25" s="130" t="s">
        <v>37</v>
      </c>
      <c r="G25" s="130" t="s">
        <v>74</v>
      </c>
      <c r="H25" s="130" t="s">
        <v>77</v>
      </c>
      <c r="I25" s="131" t="s">
        <v>164</v>
      </c>
      <c r="J25" s="187">
        <v>256</v>
      </c>
      <c r="K25" s="187">
        <v>192.4</v>
      </c>
      <c r="L25" s="187">
        <v>190.15</v>
      </c>
    </row>
    <row r="26" spans="1:12">
      <c r="A26" s="136" t="s">
        <v>277</v>
      </c>
      <c r="B26" s="135">
        <v>910</v>
      </c>
      <c r="C26" s="130" t="s">
        <v>24</v>
      </c>
      <c r="D26" s="130" t="s">
        <v>25</v>
      </c>
      <c r="E26" s="130" t="s">
        <v>71</v>
      </c>
      <c r="F26" s="130" t="s">
        <v>37</v>
      </c>
      <c r="G26" s="130" t="s">
        <v>74</v>
      </c>
      <c r="H26" s="130" t="s">
        <v>78</v>
      </c>
      <c r="I26" s="131"/>
      <c r="J26" s="187">
        <f>J29+J27</f>
        <v>57.7</v>
      </c>
      <c r="K26" s="187">
        <f t="shared" ref="K26:L26" si="6">K29+K27</f>
        <v>84.5</v>
      </c>
      <c r="L26" s="187">
        <f t="shared" si="6"/>
        <v>93.1</v>
      </c>
    </row>
    <row r="27" spans="1:12" ht="22.5" customHeight="1">
      <c r="A27" s="136" t="s">
        <v>157</v>
      </c>
      <c r="B27" s="135">
        <v>910</v>
      </c>
      <c r="C27" s="130" t="s">
        <v>24</v>
      </c>
      <c r="D27" s="130" t="s">
        <v>25</v>
      </c>
      <c r="E27" s="130" t="s">
        <v>71</v>
      </c>
      <c r="F27" s="130" t="s">
        <v>37</v>
      </c>
      <c r="G27" s="130" t="s">
        <v>74</v>
      </c>
      <c r="H27" s="130" t="s">
        <v>78</v>
      </c>
      <c r="I27" s="131" t="s">
        <v>159</v>
      </c>
      <c r="J27" s="187">
        <f>J28</f>
        <v>30.1</v>
      </c>
      <c r="K27" s="187">
        <f t="shared" ref="K27:L27" si="7">K28</f>
        <v>62.1</v>
      </c>
      <c r="L27" s="187">
        <f t="shared" si="7"/>
        <v>70.7</v>
      </c>
    </row>
    <row r="28" spans="1:12" ht="31.5">
      <c r="A28" s="136" t="s">
        <v>158</v>
      </c>
      <c r="B28" s="135">
        <v>910</v>
      </c>
      <c r="C28" s="130" t="s">
        <v>24</v>
      </c>
      <c r="D28" s="130" t="s">
        <v>25</v>
      </c>
      <c r="E28" s="130" t="s">
        <v>71</v>
      </c>
      <c r="F28" s="130" t="s">
        <v>37</v>
      </c>
      <c r="G28" s="130" t="s">
        <v>74</v>
      </c>
      <c r="H28" s="130" t="s">
        <v>78</v>
      </c>
      <c r="I28" s="7" t="s">
        <v>160</v>
      </c>
      <c r="J28" s="187">
        <v>30.1</v>
      </c>
      <c r="K28" s="187">
        <v>62.1</v>
      </c>
      <c r="L28" s="187">
        <v>70.7</v>
      </c>
    </row>
    <row r="29" spans="1:12" s="68" customFormat="1">
      <c r="A29" s="134" t="s">
        <v>165</v>
      </c>
      <c r="B29" s="135">
        <v>910</v>
      </c>
      <c r="C29" s="7" t="s">
        <v>24</v>
      </c>
      <c r="D29" s="7" t="s">
        <v>25</v>
      </c>
      <c r="E29" s="130" t="s">
        <v>71</v>
      </c>
      <c r="F29" s="130" t="s">
        <v>37</v>
      </c>
      <c r="G29" s="130" t="s">
        <v>74</v>
      </c>
      <c r="H29" s="130" t="s">
        <v>78</v>
      </c>
      <c r="I29" s="177" t="s">
        <v>166</v>
      </c>
      <c r="J29" s="74">
        <f>J30</f>
        <v>27.6</v>
      </c>
      <c r="K29" s="74">
        <f>K30</f>
        <v>22.4</v>
      </c>
      <c r="L29" s="74">
        <f>L30</f>
        <v>22.4</v>
      </c>
    </row>
    <row r="30" spans="1:12" s="68" customFormat="1">
      <c r="A30" s="134" t="s">
        <v>167</v>
      </c>
      <c r="B30" s="135">
        <v>910</v>
      </c>
      <c r="C30" s="7" t="s">
        <v>24</v>
      </c>
      <c r="D30" s="7" t="s">
        <v>25</v>
      </c>
      <c r="E30" s="7" t="s">
        <v>71</v>
      </c>
      <c r="F30" s="130" t="s">
        <v>37</v>
      </c>
      <c r="G30" s="130" t="s">
        <v>74</v>
      </c>
      <c r="H30" s="130" t="s">
        <v>78</v>
      </c>
      <c r="I30" s="177" t="s">
        <v>168</v>
      </c>
      <c r="J30" s="74">
        <v>27.6</v>
      </c>
      <c r="K30" s="74">
        <v>22.4</v>
      </c>
      <c r="L30" s="74">
        <v>22.4</v>
      </c>
    </row>
    <row r="31" spans="1:12" s="68" customFormat="1" ht="37.5" customHeight="1">
      <c r="A31" s="136" t="s">
        <v>283</v>
      </c>
      <c r="B31" s="135">
        <v>910</v>
      </c>
      <c r="C31" s="7" t="s">
        <v>24</v>
      </c>
      <c r="D31" s="7" t="s">
        <v>25</v>
      </c>
      <c r="E31" s="131" t="s">
        <v>71</v>
      </c>
      <c r="F31" s="130" t="s">
        <v>37</v>
      </c>
      <c r="G31" s="130" t="s">
        <v>74</v>
      </c>
      <c r="H31" s="130" t="s">
        <v>282</v>
      </c>
      <c r="I31" s="189"/>
      <c r="J31" s="74">
        <f>J32</f>
        <v>92.9</v>
      </c>
      <c r="K31" s="74">
        <f t="shared" ref="K31:L31" si="8">K32</f>
        <v>0</v>
      </c>
      <c r="L31" s="74">
        <f t="shared" si="8"/>
        <v>0</v>
      </c>
    </row>
    <row r="32" spans="1:12" s="68" customFormat="1" ht="47.25">
      <c r="A32" s="145" t="s">
        <v>161</v>
      </c>
      <c r="B32" s="135">
        <v>910</v>
      </c>
      <c r="C32" s="7" t="s">
        <v>24</v>
      </c>
      <c r="D32" s="7" t="s">
        <v>25</v>
      </c>
      <c r="E32" s="131" t="s">
        <v>71</v>
      </c>
      <c r="F32" s="130" t="s">
        <v>37</v>
      </c>
      <c r="G32" s="130" t="s">
        <v>74</v>
      </c>
      <c r="H32" s="130" t="s">
        <v>282</v>
      </c>
      <c r="I32" s="189" t="s">
        <v>163</v>
      </c>
      <c r="J32" s="74">
        <f>J33</f>
        <v>92.9</v>
      </c>
      <c r="K32" s="74">
        <f t="shared" ref="K32:L32" si="9">K33</f>
        <v>0</v>
      </c>
      <c r="L32" s="74">
        <f t="shared" si="9"/>
        <v>0</v>
      </c>
    </row>
    <row r="33" spans="1:12" s="68" customFormat="1">
      <c r="A33" s="145" t="s">
        <v>162</v>
      </c>
      <c r="B33" s="135">
        <v>910</v>
      </c>
      <c r="C33" s="7" t="s">
        <v>24</v>
      </c>
      <c r="D33" s="7" t="s">
        <v>25</v>
      </c>
      <c r="E33" s="131" t="s">
        <v>71</v>
      </c>
      <c r="F33" s="130" t="s">
        <v>37</v>
      </c>
      <c r="G33" s="130" t="s">
        <v>74</v>
      </c>
      <c r="H33" s="130" t="s">
        <v>282</v>
      </c>
      <c r="I33" s="189" t="s">
        <v>164</v>
      </c>
      <c r="J33" s="74">
        <v>92.9</v>
      </c>
      <c r="K33" s="74">
        <v>0</v>
      </c>
      <c r="L33" s="74">
        <v>0</v>
      </c>
    </row>
    <row r="34" spans="1:12" s="55" customFormat="1" ht="31.5">
      <c r="A34" s="138" t="s">
        <v>266</v>
      </c>
      <c r="B34" s="135">
        <v>910</v>
      </c>
      <c r="C34" s="7" t="s">
        <v>24</v>
      </c>
      <c r="D34" s="7" t="s">
        <v>25</v>
      </c>
      <c r="E34" s="131">
        <v>89</v>
      </c>
      <c r="F34" s="130"/>
      <c r="G34" s="130"/>
      <c r="H34" s="130"/>
      <c r="I34" s="189"/>
      <c r="J34" s="187">
        <f>J35</f>
        <v>0.1</v>
      </c>
      <c r="K34" s="187">
        <f t="shared" ref="K34:L37" si="10">K35</f>
        <v>0.1</v>
      </c>
      <c r="L34" s="187">
        <f t="shared" si="10"/>
        <v>0.1</v>
      </c>
    </row>
    <row r="35" spans="1:12" s="55" customFormat="1" ht="47.25">
      <c r="A35" s="138" t="s">
        <v>267</v>
      </c>
      <c r="B35" s="135">
        <v>910</v>
      </c>
      <c r="C35" s="7" t="s">
        <v>24</v>
      </c>
      <c r="D35" s="7" t="s">
        <v>25</v>
      </c>
      <c r="E35" s="131">
        <v>89</v>
      </c>
      <c r="F35" s="130" t="s">
        <v>36</v>
      </c>
      <c r="G35" s="130"/>
      <c r="H35" s="130"/>
      <c r="I35" s="189"/>
      <c r="J35" s="187">
        <f>J36</f>
        <v>0.1</v>
      </c>
      <c r="K35" s="187">
        <f t="shared" si="10"/>
        <v>0.1</v>
      </c>
      <c r="L35" s="187">
        <f t="shared" si="10"/>
        <v>0.1</v>
      </c>
    </row>
    <row r="36" spans="1:12" s="55" customFormat="1" ht="70.5" customHeight="1">
      <c r="A36" s="190" t="s">
        <v>227</v>
      </c>
      <c r="B36" s="135">
        <v>910</v>
      </c>
      <c r="C36" s="7" t="s">
        <v>24</v>
      </c>
      <c r="D36" s="7" t="s">
        <v>25</v>
      </c>
      <c r="E36" s="131">
        <v>89</v>
      </c>
      <c r="F36" s="130" t="s">
        <v>36</v>
      </c>
      <c r="G36" s="130" t="s">
        <v>74</v>
      </c>
      <c r="H36" s="130" t="s">
        <v>80</v>
      </c>
      <c r="I36" s="189"/>
      <c r="J36" s="187">
        <f>J37</f>
        <v>0.1</v>
      </c>
      <c r="K36" s="187">
        <f t="shared" si="10"/>
        <v>0.1</v>
      </c>
      <c r="L36" s="187">
        <f t="shared" si="10"/>
        <v>0.1</v>
      </c>
    </row>
    <row r="37" spans="1:12" s="55" customFormat="1" ht="18" customHeight="1">
      <c r="A37" s="136" t="s">
        <v>157</v>
      </c>
      <c r="B37" s="135">
        <v>910</v>
      </c>
      <c r="C37" s="7" t="s">
        <v>24</v>
      </c>
      <c r="D37" s="7" t="s">
        <v>25</v>
      </c>
      <c r="E37" s="131" t="s">
        <v>85</v>
      </c>
      <c r="F37" s="130" t="s">
        <v>36</v>
      </c>
      <c r="G37" s="130" t="s">
        <v>74</v>
      </c>
      <c r="H37" s="130" t="s">
        <v>80</v>
      </c>
      <c r="I37" s="189" t="s">
        <v>159</v>
      </c>
      <c r="J37" s="187">
        <f>J38</f>
        <v>0.1</v>
      </c>
      <c r="K37" s="187">
        <f t="shared" si="10"/>
        <v>0.1</v>
      </c>
      <c r="L37" s="187">
        <f t="shared" si="10"/>
        <v>0.1</v>
      </c>
    </row>
    <row r="38" spans="1:12" s="55" customFormat="1" ht="34.5" customHeight="1">
      <c r="A38" s="136" t="s">
        <v>158</v>
      </c>
      <c r="B38" s="135">
        <v>910</v>
      </c>
      <c r="C38" s="7" t="s">
        <v>24</v>
      </c>
      <c r="D38" s="7" t="s">
        <v>25</v>
      </c>
      <c r="E38" s="131" t="s">
        <v>85</v>
      </c>
      <c r="F38" s="130" t="s">
        <v>36</v>
      </c>
      <c r="G38" s="130" t="s">
        <v>74</v>
      </c>
      <c r="H38" s="130" t="s">
        <v>80</v>
      </c>
      <c r="I38" s="189" t="s">
        <v>160</v>
      </c>
      <c r="J38" s="187">
        <v>0.1</v>
      </c>
      <c r="K38" s="187">
        <v>0.1</v>
      </c>
      <c r="L38" s="187">
        <v>0.1</v>
      </c>
    </row>
    <row r="39" spans="1:12">
      <c r="A39" s="185" t="s">
        <v>81</v>
      </c>
      <c r="B39" s="135">
        <v>910</v>
      </c>
      <c r="C39" s="160" t="s">
        <v>24</v>
      </c>
      <c r="D39" s="160" t="s">
        <v>82</v>
      </c>
      <c r="E39" s="160"/>
      <c r="F39" s="191"/>
      <c r="G39" s="191"/>
      <c r="H39" s="192"/>
      <c r="I39" s="192"/>
      <c r="J39" s="186">
        <f>J40</f>
        <v>1</v>
      </c>
      <c r="K39" s="186">
        <f t="shared" ref="K39:L43" si="11">K40</f>
        <v>1</v>
      </c>
      <c r="L39" s="186">
        <f t="shared" si="11"/>
        <v>1</v>
      </c>
    </row>
    <row r="40" spans="1:12" ht="31.5">
      <c r="A40" s="193" t="s">
        <v>266</v>
      </c>
      <c r="B40" s="135">
        <v>910</v>
      </c>
      <c r="C40" s="130" t="s">
        <v>24</v>
      </c>
      <c r="D40" s="130" t="s">
        <v>82</v>
      </c>
      <c r="E40" s="131">
        <v>89</v>
      </c>
      <c r="F40" s="130"/>
      <c r="G40" s="130"/>
      <c r="H40" s="139"/>
      <c r="I40" s="139"/>
      <c r="J40" s="187">
        <f>J41</f>
        <v>1</v>
      </c>
      <c r="K40" s="187">
        <f t="shared" si="11"/>
        <v>1</v>
      </c>
      <c r="L40" s="187">
        <f t="shared" si="11"/>
        <v>1</v>
      </c>
    </row>
    <row r="41" spans="1:12" ht="47.25">
      <c r="A41" s="194" t="s">
        <v>267</v>
      </c>
      <c r="B41" s="135">
        <v>910</v>
      </c>
      <c r="C41" s="130" t="s">
        <v>24</v>
      </c>
      <c r="D41" s="130" t="s">
        <v>82</v>
      </c>
      <c r="E41" s="131">
        <v>89</v>
      </c>
      <c r="F41" s="130" t="s">
        <v>36</v>
      </c>
      <c r="G41" s="130"/>
      <c r="H41" s="139"/>
      <c r="I41" s="139"/>
      <c r="J41" s="187">
        <f>J42</f>
        <v>1</v>
      </c>
      <c r="K41" s="187">
        <f t="shared" si="11"/>
        <v>1</v>
      </c>
      <c r="L41" s="187">
        <f t="shared" si="11"/>
        <v>1</v>
      </c>
    </row>
    <row r="42" spans="1:12" ht="31.5">
      <c r="A42" s="136" t="s">
        <v>268</v>
      </c>
      <c r="B42" s="135">
        <v>910</v>
      </c>
      <c r="C42" s="130" t="s">
        <v>24</v>
      </c>
      <c r="D42" s="130" t="s">
        <v>82</v>
      </c>
      <c r="E42" s="131">
        <v>89</v>
      </c>
      <c r="F42" s="130" t="s">
        <v>36</v>
      </c>
      <c r="G42" s="130" t="s">
        <v>74</v>
      </c>
      <c r="H42" s="130" t="s">
        <v>83</v>
      </c>
      <c r="I42" s="139"/>
      <c r="J42" s="187">
        <f>J43</f>
        <v>1</v>
      </c>
      <c r="K42" s="187">
        <f t="shared" si="11"/>
        <v>1</v>
      </c>
      <c r="L42" s="187">
        <f t="shared" si="11"/>
        <v>1</v>
      </c>
    </row>
    <row r="43" spans="1:12">
      <c r="A43" s="134" t="s">
        <v>165</v>
      </c>
      <c r="B43" s="135">
        <v>910</v>
      </c>
      <c r="C43" s="130" t="s">
        <v>24</v>
      </c>
      <c r="D43" s="130" t="s">
        <v>82</v>
      </c>
      <c r="E43" s="131">
        <v>89</v>
      </c>
      <c r="F43" s="130" t="s">
        <v>36</v>
      </c>
      <c r="G43" s="130" t="s">
        <v>74</v>
      </c>
      <c r="H43" s="130" t="s">
        <v>83</v>
      </c>
      <c r="I43" s="139" t="s">
        <v>166</v>
      </c>
      <c r="J43" s="187">
        <f>J44</f>
        <v>1</v>
      </c>
      <c r="K43" s="187">
        <f t="shared" si="11"/>
        <v>1</v>
      </c>
      <c r="L43" s="187">
        <f t="shared" si="11"/>
        <v>1</v>
      </c>
    </row>
    <row r="44" spans="1:12" ht="17.25" customHeight="1">
      <c r="A44" s="136" t="s">
        <v>84</v>
      </c>
      <c r="B44" s="135">
        <v>910</v>
      </c>
      <c r="C44" s="130" t="s">
        <v>24</v>
      </c>
      <c r="D44" s="130" t="s">
        <v>82</v>
      </c>
      <c r="E44" s="130" t="s">
        <v>85</v>
      </c>
      <c r="F44" s="130" t="s">
        <v>36</v>
      </c>
      <c r="G44" s="130" t="s">
        <v>74</v>
      </c>
      <c r="H44" s="130" t="s">
        <v>83</v>
      </c>
      <c r="I44" s="139" t="s">
        <v>86</v>
      </c>
      <c r="J44" s="187">
        <v>1</v>
      </c>
      <c r="K44" s="187">
        <v>1</v>
      </c>
      <c r="L44" s="187">
        <v>1</v>
      </c>
    </row>
    <row r="45" spans="1:12">
      <c r="A45" s="185" t="s">
        <v>97</v>
      </c>
      <c r="B45" s="135">
        <v>910</v>
      </c>
      <c r="C45" s="160" t="s">
        <v>63</v>
      </c>
      <c r="D45" s="160"/>
      <c r="E45" s="192"/>
      <c r="F45" s="160"/>
      <c r="G45" s="160"/>
      <c r="H45" s="160"/>
      <c r="I45" s="195"/>
      <c r="J45" s="186">
        <f>J46</f>
        <v>86.800000000000011</v>
      </c>
      <c r="K45" s="186">
        <f>K46</f>
        <v>87.4</v>
      </c>
      <c r="L45" s="186">
        <f>L46</f>
        <v>90.1</v>
      </c>
    </row>
    <row r="46" spans="1:12">
      <c r="A46" s="188" t="s">
        <v>98</v>
      </c>
      <c r="B46" s="135">
        <v>910</v>
      </c>
      <c r="C46" s="196" t="s">
        <v>63</v>
      </c>
      <c r="D46" s="196" t="s">
        <v>64</v>
      </c>
      <c r="E46" s="144"/>
      <c r="F46" s="143"/>
      <c r="G46" s="143"/>
      <c r="H46" s="143"/>
      <c r="I46" s="197"/>
      <c r="J46" s="186">
        <f>J49</f>
        <v>86.800000000000011</v>
      </c>
      <c r="K46" s="186">
        <f>K49</f>
        <v>87.4</v>
      </c>
      <c r="L46" s="186">
        <f>L49</f>
        <v>90.1</v>
      </c>
    </row>
    <row r="47" spans="1:12" ht="31.5">
      <c r="A47" s="193" t="s">
        <v>266</v>
      </c>
      <c r="B47" s="135">
        <v>910</v>
      </c>
      <c r="C47" s="177" t="s">
        <v>63</v>
      </c>
      <c r="D47" s="177" t="s">
        <v>64</v>
      </c>
      <c r="E47" s="7">
        <v>89</v>
      </c>
      <c r="F47" s="7"/>
      <c r="G47" s="7"/>
      <c r="H47" s="7"/>
      <c r="I47" s="129"/>
      <c r="J47" s="187">
        <f t="shared" ref="J47:L48" si="12">J48</f>
        <v>86.800000000000011</v>
      </c>
      <c r="K47" s="187">
        <f t="shared" si="12"/>
        <v>87.4</v>
      </c>
      <c r="L47" s="187">
        <f t="shared" si="12"/>
        <v>90.1</v>
      </c>
    </row>
    <row r="48" spans="1:12" ht="47.25">
      <c r="A48" s="194" t="s">
        <v>267</v>
      </c>
      <c r="B48" s="135">
        <v>910</v>
      </c>
      <c r="C48" s="177" t="s">
        <v>63</v>
      </c>
      <c r="D48" s="177" t="s">
        <v>64</v>
      </c>
      <c r="E48" s="7">
        <v>89</v>
      </c>
      <c r="F48" s="7">
        <v>1</v>
      </c>
      <c r="G48" s="7"/>
      <c r="H48" s="7"/>
      <c r="I48" s="129"/>
      <c r="J48" s="187">
        <f t="shared" si="12"/>
        <v>86.800000000000011</v>
      </c>
      <c r="K48" s="187">
        <f t="shared" si="12"/>
        <v>87.4</v>
      </c>
      <c r="L48" s="187">
        <f t="shared" si="12"/>
        <v>90.1</v>
      </c>
    </row>
    <row r="49" spans="1:12" ht="31.5">
      <c r="A49" s="198" t="s">
        <v>290</v>
      </c>
      <c r="B49" s="135">
        <v>910</v>
      </c>
      <c r="C49" s="177" t="s">
        <v>63</v>
      </c>
      <c r="D49" s="177" t="s">
        <v>64</v>
      </c>
      <c r="E49" s="199">
        <v>89</v>
      </c>
      <c r="F49" s="7">
        <v>1</v>
      </c>
      <c r="G49" s="7" t="s">
        <v>74</v>
      </c>
      <c r="H49" s="7">
        <v>51180</v>
      </c>
      <c r="I49" s="129"/>
      <c r="J49" s="72">
        <f>J50+J52</f>
        <v>86.800000000000011</v>
      </c>
      <c r="K49" s="72">
        <f>K50+K52</f>
        <v>87.4</v>
      </c>
      <c r="L49" s="72">
        <f>L50+L52</f>
        <v>90.1</v>
      </c>
    </row>
    <row r="50" spans="1:12" ht="47.25">
      <c r="A50" s="145" t="s">
        <v>161</v>
      </c>
      <c r="B50" s="135">
        <v>910</v>
      </c>
      <c r="C50" s="177" t="s">
        <v>63</v>
      </c>
      <c r="D50" s="177" t="s">
        <v>64</v>
      </c>
      <c r="E50" s="199">
        <v>89</v>
      </c>
      <c r="F50" s="7">
        <v>1</v>
      </c>
      <c r="G50" s="7" t="s">
        <v>74</v>
      </c>
      <c r="H50" s="7" t="s">
        <v>99</v>
      </c>
      <c r="I50" s="129" t="s">
        <v>163</v>
      </c>
      <c r="J50" s="72">
        <f>J51</f>
        <v>82.9</v>
      </c>
      <c r="K50" s="72">
        <f>K51</f>
        <v>83.4</v>
      </c>
      <c r="L50" s="72">
        <f>L51</f>
        <v>86.1</v>
      </c>
    </row>
    <row r="51" spans="1:12">
      <c r="A51" s="145" t="s">
        <v>162</v>
      </c>
      <c r="B51" s="135">
        <v>910</v>
      </c>
      <c r="C51" s="177" t="s">
        <v>63</v>
      </c>
      <c r="D51" s="177" t="s">
        <v>64</v>
      </c>
      <c r="E51" s="199">
        <v>89</v>
      </c>
      <c r="F51" s="7">
        <v>1</v>
      </c>
      <c r="G51" s="7" t="s">
        <v>74</v>
      </c>
      <c r="H51" s="7" t="s">
        <v>99</v>
      </c>
      <c r="I51" s="129" t="s">
        <v>164</v>
      </c>
      <c r="J51" s="72">
        <v>82.9</v>
      </c>
      <c r="K51" s="72">
        <v>83.4</v>
      </c>
      <c r="L51" s="72">
        <v>86.1</v>
      </c>
    </row>
    <row r="52" spans="1:12" ht="18.75" customHeight="1">
      <c r="A52" s="136" t="s">
        <v>157</v>
      </c>
      <c r="B52" s="135">
        <v>910</v>
      </c>
      <c r="C52" s="177" t="s">
        <v>63</v>
      </c>
      <c r="D52" s="177" t="s">
        <v>64</v>
      </c>
      <c r="E52" s="199">
        <v>89</v>
      </c>
      <c r="F52" s="7">
        <v>1</v>
      </c>
      <c r="G52" s="7" t="s">
        <v>74</v>
      </c>
      <c r="H52" s="7">
        <v>51180</v>
      </c>
      <c r="I52" s="129" t="s">
        <v>159</v>
      </c>
      <c r="J52" s="72">
        <f t="shared" ref="J52:L52" si="13">J53</f>
        <v>3.9</v>
      </c>
      <c r="K52" s="72">
        <f t="shared" si="13"/>
        <v>4</v>
      </c>
      <c r="L52" s="72">
        <f t="shared" si="13"/>
        <v>4</v>
      </c>
    </row>
    <row r="53" spans="1:12" ht="31.5">
      <c r="A53" s="136" t="s">
        <v>158</v>
      </c>
      <c r="B53" s="135">
        <v>910</v>
      </c>
      <c r="C53" s="177" t="s">
        <v>63</v>
      </c>
      <c r="D53" s="177" t="s">
        <v>64</v>
      </c>
      <c r="E53" s="199">
        <v>89</v>
      </c>
      <c r="F53" s="7">
        <v>1</v>
      </c>
      <c r="G53" s="7" t="s">
        <v>74</v>
      </c>
      <c r="H53" s="7">
        <v>51180</v>
      </c>
      <c r="I53" s="129" t="s">
        <v>160</v>
      </c>
      <c r="J53" s="72">
        <v>3.9</v>
      </c>
      <c r="K53" s="72">
        <v>4</v>
      </c>
      <c r="L53" s="72">
        <v>4</v>
      </c>
    </row>
    <row r="54" spans="1:12">
      <c r="A54" s="188" t="s">
        <v>100</v>
      </c>
      <c r="B54" s="135">
        <v>910</v>
      </c>
      <c r="C54" s="196" t="s">
        <v>25</v>
      </c>
      <c r="D54" s="196"/>
      <c r="E54" s="143"/>
      <c r="F54" s="143"/>
      <c r="G54" s="143"/>
      <c r="H54" s="143"/>
      <c r="I54" s="143"/>
      <c r="J54" s="200">
        <f t="shared" ref="J54:L59" si="14">J55</f>
        <v>255.6</v>
      </c>
      <c r="K54" s="200">
        <f t="shared" si="14"/>
        <v>272.60000000000002</v>
      </c>
      <c r="L54" s="200">
        <f t="shared" si="14"/>
        <v>280.8</v>
      </c>
    </row>
    <row r="55" spans="1:12">
      <c r="A55" s="188" t="s">
        <v>101</v>
      </c>
      <c r="B55" s="135">
        <v>910</v>
      </c>
      <c r="C55" s="143" t="s">
        <v>25</v>
      </c>
      <c r="D55" s="143" t="s">
        <v>66</v>
      </c>
      <c r="E55" s="201"/>
      <c r="F55" s="201"/>
      <c r="G55" s="201"/>
      <c r="H55" s="201"/>
      <c r="I55" s="143"/>
      <c r="J55" s="72">
        <f t="shared" si="14"/>
        <v>255.6</v>
      </c>
      <c r="K55" s="72">
        <f t="shared" si="14"/>
        <v>272.60000000000002</v>
      </c>
      <c r="L55" s="72">
        <f t="shared" si="14"/>
        <v>280.8</v>
      </c>
    </row>
    <row r="56" spans="1:12" ht="31.5">
      <c r="A56" s="193" t="s">
        <v>266</v>
      </c>
      <c r="B56" s="135">
        <v>910</v>
      </c>
      <c r="C56" s="130" t="s">
        <v>25</v>
      </c>
      <c r="D56" s="130" t="s">
        <v>66</v>
      </c>
      <c r="E56" s="130" t="s">
        <v>85</v>
      </c>
      <c r="F56" s="130"/>
      <c r="G56" s="130"/>
      <c r="H56" s="130"/>
      <c r="I56" s="7"/>
      <c r="J56" s="72">
        <f>J58</f>
        <v>255.6</v>
      </c>
      <c r="K56" s="72">
        <f>K58</f>
        <v>272.60000000000002</v>
      </c>
      <c r="L56" s="72">
        <f>L58</f>
        <v>280.8</v>
      </c>
    </row>
    <row r="57" spans="1:12" ht="47.25">
      <c r="A57" s="194" t="s">
        <v>267</v>
      </c>
      <c r="B57" s="135">
        <v>910</v>
      </c>
      <c r="C57" s="130" t="s">
        <v>25</v>
      </c>
      <c r="D57" s="130" t="s">
        <v>66</v>
      </c>
      <c r="E57" s="130" t="s">
        <v>85</v>
      </c>
      <c r="F57" s="130" t="s">
        <v>36</v>
      </c>
      <c r="G57" s="130"/>
      <c r="H57" s="130"/>
      <c r="I57" s="7"/>
      <c r="J57" s="72"/>
      <c r="K57" s="72"/>
      <c r="L57" s="72"/>
    </row>
    <row r="58" spans="1:12" ht="141.75">
      <c r="A58" s="259" t="s">
        <v>299</v>
      </c>
      <c r="B58" s="135">
        <v>910</v>
      </c>
      <c r="C58" s="130" t="s">
        <v>25</v>
      </c>
      <c r="D58" s="130" t="s">
        <v>66</v>
      </c>
      <c r="E58" s="130" t="s">
        <v>85</v>
      </c>
      <c r="F58" s="130" t="s">
        <v>36</v>
      </c>
      <c r="G58" s="130" t="s">
        <v>74</v>
      </c>
      <c r="H58" s="130" t="s">
        <v>102</v>
      </c>
      <c r="I58" s="7"/>
      <c r="J58" s="72">
        <f t="shared" si="14"/>
        <v>255.6</v>
      </c>
      <c r="K58" s="72">
        <f t="shared" si="14"/>
        <v>272.60000000000002</v>
      </c>
      <c r="L58" s="72">
        <f t="shared" si="14"/>
        <v>280.8</v>
      </c>
    </row>
    <row r="59" spans="1:12" ht="18.75" customHeight="1">
      <c r="A59" s="136" t="s">
        <v>157</v>
      </c>
      <c r="B59" s="135">
        <v>910</v>
      </c>
      <c r="C59" s="130" t="s">
        <v>25</v>
      </c>
      <c r="D59" s="130" t="s">
        <v>66</v>
      </c>
      <c r="E59" s="130" t="s">
        <v>85</v>
      </c>
      <c r="F59" s="130" t="s">
        <v>36</v>
      </c>
      <c r="G59" s="130" t="s">
        <v>74</v>
      </c>
      <c r="H59" s="130" t="s">
        <v>102</v>
      </c>
      <c r="I59" s="7" t="s">
        <v>159</v>
      </c>
      <c r="J59" s="72">
        <f t="shared" si="14"/>
        <v>255.6</v>
      </c>
      <c r="K59" s="72">
        <f t="shared" si="14"/>
        <v>272.60000000000002</v>
      </c>
      <c r="L59" s="72">
        <f t="shared" si="14"/>
        <v>280.8</v>
      </c>
    </row>
    <row r="60" spans="1:12" ht="33.75" customHeight="1">
      <c r="A60" s="136" t="s">
        <v>158</v>
      </c>
      <c r="B60" s="135">
        <v>910</v>
      </c>
      <c r="C60" s="130" t="s">
        <v>25</v>
      </c>
      <c r="D60" s="130" t="s">
        <v>66</v>
      </c>
      <c r="E60" s="130" t="s">
        <v>85</v>
      </c>
      <c r="F60" s="130" t="s">
        <v>36</v>
      </c>
      <c r="G60" s="130" t="s">
        <v>74</v>
      </c>
      <c r="H60" s="130" t="s">
        <v>102</v>
      </c>
      <c r="I60" s="7" t="s">
        <v>160</v>
      </c>
      <c r="J60" s="72">
        <v>255.6</v>
      </c>
      <c r="K60" s="72">
        <v>272.60000000000002</v>
      </c>
      <c r="L60" s="72">
        <v>280.8</v>
      </c>
    </row>
    <row r="61" spans="1:12">
      <c r="A61" s="188" t="s">
        <v>28</v>
      </c>
      <c r="B61" s="135">
        <v>910</v>
      </c>
      <c r="C61" s="143" t="s">
        <v>27</v>
      </c>
      <c r="D61" s="143"/>
      <c r="E61" s="143"/>
      <c r="F61" s="143"/>
      <c r="G61" s="143"/>
      <c r="H61" s="73"/>
      <c r="I61" s="73"/>
      <c r="J61" s="182">
        <f>J62+J68</f>
        <v>116.10000000000001</v>
      </c>
      <c r="K61" s="182">
        <f>K62+K68</f>
        <v>15.200000000000001</v>
      </c>
      <c r="L61" s="182">
        <f>L62+L68</f>
        <v>15.5</v>
      </c>
    </row>
    <row r="62" spans="1:12">
      <c r="A62" s="188" t="s">
        <v>103</v>
      </c>
      <c r="B62" s="135">
        <v>910</v>
      </c>
      <c r="C62" s="143" t="s">
        <v>27</v>
      </c>
      <c r="D62" s="143" t="s">
        <v>63</v>
      </c>
      <c r="E62" s="143"/>
      <c r="F62" s="143"/>
      <c r="G62" s="143"/>
      <c r="H62" s="181"/>
      <c r="I62" s="181"/>
      <c r="J62" s="182">
        <f>J63</f>
        <v>0.4</v>
      </c>
      <c r="K62" s="182">
        <f t="shared" ref="K62:L62" si="15">K63</f>
        <v>0.4</v>
      </c>
      <c r="L62" s="182">
        <f t="shared" si="15"/>
        <v>0.4</v>
      </c>
    </row>
    <row r="63" spans="1:12" ht="31.5">
      <c r="A63" s="193" t="s">
        <v>266</v>
      </c>
      <c r="B63" s="135">
        <v>910</v>
      </c>
      <c r="C63" s="7" t="s">
        <v>27</v>
      </c>
      <c r="D63" s="7" t="s">
        <v>63</v>
      </c>
      <c r="E63" s="7" t="s">
        <v>85</v>
      </c>
      <c r="F63" s="7"/>
      <c r="G63" s="7"/>
      <c r="H63" s="73"/>
      <c r="I63" s="73"/>
      <c r="J63" s="74">
        <f>J64</f>
        <v>0.4</v>
      </c>
      <c r="K63" s="74">
        <f t="shared" ref="K63:L63" si="16">K64</f>
        <v>0.4</v>
      </c>
      <c r="L63" s="74">
        <f t="shared" si="16"/>
        <v>0.4</v>
      </c>
    </row>
    <row r="64" spans="1:12" ht="47.25">
      <c r="A64" s="194" t="s">
        <v>267</v>
      </c>
      <c r="B64" s="135">
        <v>910</v>
      </c>
      <c r="C64" s="7" t="s">
        <v>27</v>
      </c>
      <c r="D64" s="7" t="s">
        <v>63</v>
      </c>
      <c r="E64" s="7" t="s">
        <v>85</v>
      </c>
      <c r="F64" s="7" t="s">
        <v>36</v>
      </c>
      <c r="G64" s="7"/>
      <c r="H64" s="73"/>
      <c r="I64" s="73"/>
      <c r="J64" s="74">
        <f>J65</f>
        <v>0.4</v>
      </c>
      <c r="K64" s="74">
        <f t="shared" ref="K64:L64" si="17">K65</f>
        <v>0.4</v>
      </c>
      <c r="L64" s="74">
        <f t="shared" si="17"/>
        <v>0.4</v>
      </c>
    </row>
    <row r="65" spans="1:12" ht="49.15" customHeight="1">
      <c r="A65" s="162" t="s">
        <v>298</v>
      </c>
      <c r="B65" s="135">
        <v>910</v>
      </c>
      <c r="C65" s="7" t="s">
        <v>27</v>
      </c>
      <c r="D65" s="7" t="s">
        <v>63</v>
      </c>
      <c r="E65" s="7">
        <v>89</v>
      </c>
      <c r="F65" s="7">
        <v>1</v>
      </c>
      <c r="G65" s="7" t="s">
        <v>74</v>
      </c>
      <c r="H65" s="7" t="s">
        <v>104</v>
      </c>
      <c r="I65" s="129"/>
      <c r="J65" s="74">
        <f t="shared" ref="J65:L66" si="18">J66</f>
        <v>0.4</v>
      </c>
      <c r="K65" s="74">
        <f t="shared" si="18"/>
        <v>0.4</v>
      </c>
      <c r="L65" s="74">
        <f t="shared" si="18"/>
        <v>0.4</v>
      </c>
    </row>
    <row r="66" spans="1:12" ht="19.5" customHeight="1">
      <c r="A66" s="136" t="s">
        <v>157</v>
      </c>
      <c r="B66" s="135">
        <v>910</v>
      </c>
      <c r="C66" s="7" t="s">
        <v>27</v>
      </c>
      <c r="D66" s="7" t="s">
        <v>63</v>
      </c>
      <c r="E66" s="7">
        <v>89</v>
      </c>
      <c r="F66" s="7">
        <v>1</v>
      </c>
      <c r="G66" s="7" t="s">
        <v>74</v>
      </c>
      <c r="H66" s="7" t="s">
        <v>104</v>
      </c>
      <c r="I66" s="129" t="s">
        <v>159</v>
      </c>
      <c r="J66" s="74">
        <f t="shared" si="18"/>
        <v>0.4</v>
      </c>
      <c r="K66" s="74">
        <f t="shared" si="18"/>
        <v>0.4</v>
      </c>
      <c r="L66" s="74">
        <f t="shared" si="18"/>
        <v>0.4</v>
      </c>
    </row>
    <row r="67" spans="1:12" ht="31.5">
      <c r="A67" s="136" t="s">
        <v>158</v>
      </c>
      <c r="B67" s="135">
        <v>910</v>
      </c>
      <c r="C67" s="7" t="s">
        <v>27</v>
      </c>
      <c r="D67" s="7" t="s">
        <v>63</v>
      </c>
      <c r="E67" s="7">
        <v>89</v>
      </c>
      <c r="F67" s="7">
        <v>1</v>
      </c>
      <c r="G67" s="7" t="s">
        <v>74</v>
      </c>
      <c r="H67" s="7" t="s">
        <v>104</v>
      </c>
      <c r="I67" s="129" t="s">
        <v>160</v>
      </c>
      <c r="J67" s="74">
        <v>0.4</v>
      </c>
      <c r="K67" s="74">
        <v>0.4</v>
      </c>
      <c r="L67" s="74">
        <v>0.4</v>
      </c>
    </row>
    <row r="68" spans="1:12">
      <c r="A68" s="188" t="s">
        <v>105</v>
      </c>
      <c r="B68" s="135">
        <v>910</v>
      </c>
      <c r="C68" s="143" t="s">
        <v>27</v>
      </c>
      <c r="D68" s="143" t="s">
        <v>64</v>
      </c>
      <c r="E68" s="143"/>
      <c r="F68" s="143"/>
      <c r="G68" s="191"/>
      <c r="H68" s="181"/>
      <c r="I68" s="181"/>
      <c r="J68" s="182">
        <f>J69</f>
        <v>115.7</v>
      </c>
      <c r="K68" s="182">
        <f t="shared" ref="K68:L68" si="19">K69</f>
        <v>14.8</v>
      </c>
      <c r="L68" s="182">
        <f t="shared" si="19"/>
        <v>15.1</v>
      </c>
    </row>
    <row r="69" spans="1:12" ht="31.5">
      <c r="A69" s="193" t="s">
        <v>266</v>
      </c>
      <c r="B69" s="135">
        <v>910</v>
      </c>
      <c r="C69" s="7" t="s">
        <v>27</v>
      </c>
      <c r="D69" s="7" t="s">
        <v>64</v>
      </c>
      <c r="E69" s="7" t="s">
        <v>85</v>
      </c>
      <c r="F69" s="7"/>
      <c r="G69" s="191"/>
      <c r="H69" s="73"/>
      <c r="I69" s="73"/>
      <c r="J69" s="74">
        <f>J71+J74</f>
        <v>115.7</v>
      </c>
      <c r="K69" s="74">
        <f>K71+K74</f>
        <v>14.8</v>
      </c>
      <c r="L69" s="74">
        <f>L71+L74</f>
        <v>15.1</v>
      </c>
    </row>
    <row r="70" spans="1:12" ht="47.25">
      <c r="A70" s="194" t="s">
        <v>267</v>
      </c>
      <c r="B70" s="135">
        <v>910</v>
      </c>
      <c r="C70" s="7" t="s">
        <v>27</v>
      </c>
      <c r="D70" s="7" t="s">
        <v>64</v>
      </c>
      <c r="E70" s="7" t="s">
        <v>85</v>
      </c>
      <c r="F70" s="163">
        <v>1</v>
      </c>
      <c r="G70" s="191"/>
      <c r="H70" s="73"/>
      <c r="I70" s="73"/>
      <c r="J70" s="74">
        <f>J71+J74</f>
        <v>115.7</v>
      </c>
      <c r="K70" s="74">
        <f>K71+K74</f>
        <v>14.8</v>
      </c>
      <c r="L70" s="74">
        <f>L71+L74</f>
        <v>15.1</v>
      </c>
    </row>
    <row r="71" spans="1:12">
      <c r="A71" s="136" t="s">
        <v>106</v>
      </c>
      <c r="B71" s="135">
        <v>910</v>
      </c>
      <c r="C71" s="7" t="s">
        <v>27</v>
      </c>
      <c r="D71" s="7" t="s">
        <v>64</v>
      </c>
      <c r="E71" s="7" t="s">
        <v>85</v>
      </c>
      <c r="F71" s="163">
        <v>1</v>
      </c>
      <c r="G71" s="130" t="s">
        <v>74</v>
      </c>
      <c r="H71" s="163">
        <v>43010</v>
      </c>
      <c r="I71" s="73"/>
      <c r="J71" s="74">
        <f>J72</f>
        <v>32.200000000000003</v>
      </c>
      <c r="K71" s="74">
        <f t="shared" ref="K71:L71" si="20">K72</f>
        <v>11.8</v>
      </c>
      <c r="L71" s="74">
        <f t="shared" si="20"/>
        <v>12.1</v>
      </c>
    </row>
    <row r="72" spans="1:12" ht="17.25" customHeight="1">
      <c r="A72" s="136" t="s">
        <v>157</v>
      </c>
      <c r="B72" s="135">
        <v>910</v>
      </c>
      <c r="C72" s="7" t="s">
        <v>27</v>
      </c>
      <c r="D72" s="7" t="s">
        <v>64</v>
      </c>
      <c r="E72" s="7" t="s">
        <v>85</v>
      </c>
      <c r="F72" s="163">
        <v>1</v>
      </c>
      <c r="G72" s="130" t="s">
        <v>74</v>
      </c>
      <c r="H72" s="163">
        <v>43010</v>
      </c>
      <c r="I72" s="163">
        <v>200</v>
      </c>
      <c r="J72" s="74">
        <f>J73</f>
        <v>32.200000000000003</v>
      </c>
      <c r="K72" s="74">
        <f>K73</f>
        <v>11.8</v>
      </c>
      <c r="L72" s="74">
        <f>L73</f>
        <v>12.1</v>
      </c>
    </row>
    <row r="73" spans="1:12" ht="31.5">
      <c r="A73" s="136" t="s">
        <v>158</v>
      </c>
      <c r="B73" s="135">
        <v>910</v>
      </c>
      <c r="C73" s="7" t="s">
        <v>27</v>
      </c>
      <c r="D73" s="7" t="s">
        <v>64</v>
      </c>
      <c r="E73" s="7" t="s">
        <v>85</v>
      </c>
      <c r="F73" s="163">
        <v>1</v>
      </c>
      <c r="G73" s="130" t="s">
        <v>74</v>
      </c>
      <c r="H73" s="163">
        <v>43010</v>
      </c>
      <c r="I73" s="163">
        <v>240</v>
      </c>
      <c r="J73" s="74">
        <v>32.200000000000003</v>
      </c>
      <c r="K73" s="74">
        <v>11.8</v>
      </c>
      <c r="L73" s="74">
        <v>12.1</v>
      </c>
    </row>
    <row r="74" spans="1:12" ht="19.5" customHeight="1">
      <c r="A74" s="136" t="s">
        <v>237</v>
      </c>
      <c r="B74" s="135">
        <v>910</v>
      </c>
      <c r="C74" s="7" t="s">
        <v>27</v>
      </c>
      <c r="D74" s="7" t="s">
        <v>64</v>
      </c>
      <c r="E74" s="7" t="s">
        <v>85</v>
      </c>
      <c r="F74" s="163">
        <v>1</v>
      </c>
      <c r="G74" s="130" t="s">
        <v>74</v>
      </c>
      <c r="H74" s="163">
        <v>43040</v>
      </c>
      <c r="I74" s="73"/>
      <c r="J74" s="74">
        <f>J75</f>
        <v>83.5</v>
      </c>
      <c r="K74" s="74">
        <f t="shared" ref="K74:L75" si="21">K75</f>
        <v>3</v>
      </c>
      <c r="L74" s="74">
        <f t="shared" si="21"/>
        <v>3</v>
      </c>
    </row>
    <row r="75" spans="1:12" ht="16.5" customHeight="1">
      <c r="A75" s="136" t="s">
        <v>157</v>
      </c>
      <c r="B75" s="135">
        <v>910</v>
      </c>
      <c r="C75" s="7" t="s">
        <v>27</v>
      </c>
      <c r="D75" s="7" t="s">
        <v>64</v>
      </c>
      <c r="E75" s="7" t="s">
        <v>85</v>
      </c>
      <c r="F75" s="163">
        <v>1</v>
      </c>
      <c r="G75" s="130" t="s">
        <v>74</v>
      </c>
      <c r="H75" s="163">
        <v>43040</v>
      </c>
      <c r="I75" s="163">
        <v>200</v>
      </c>
      <c r="J75" s="74">
        <f>J76</f>
        <v>83.5</v>
      </c>
      <c r="K75" s="74">
        <f t="shared" si="21"/>
        <v>3</v>
      </c>
      <c r="L75" s="74">
        <f t="shared" si="21"/>
        <v>3</v>
      </c>
    </row>
    <row r="76" spans="1:12" ht="38.25" customHeight="1">
      <c r="A76" s="136" t="s">
        <v>158</v>
      </c>
      <c r="B76" s="135">
        <v>910</v>
      </c>
      <c r="C76" s="7" t="s">
        <v>27</v>
      </c>
      <c r="D76" s="7" t="s">
        <v>64</v>
      </c>
      <c r="E76" s="7" t="s">
        <v>85</v>
      </c>
      <c r="F76" s="163">
        <v>1</v>
      </c>
      <c r="G76" s="130" t="s">
        <v>74</v>
      </c>
      <c r="H76" s="163">
        <v>43040</v>
      </c>
      <c r="I76" s="163">
        <v>240</v>
      </c>
      <c r="J76" s="74">
        <v>83.5</v>
      </c>
      <c r="K76" s="74">
        <v>3</v>
      </c>
      <c r="L76" s="74">
        <v>3</v>
      </c>
    </row>
    <row r="77" spans="1:12">
      <c r="A77" s="188" t="s">
        <v>107</v>
      </c>
      <c r="B77" s="135">
        <v>910</v>
      </c>
      <c r="C77" s="143" t="s">
        <v>67</v>
      </c>
      <c r="D77" s="143"/>
      <c r="E77" s="144"/>
      <c r="F77" s="143"/>
      <c r="G77" s="143"/>
      <c r="H77" s="143"/>
      <c r="I77" s="197"/>
      <c r="J77" s="186">
        <f t="shared" ref="J77:L82" si="22">J78</f>
        <v>68.8</v>
      </c>
      <c r="K77" s="186">
        <f t="shared" si="22"/>
        <v>52.2</v>
      </c>
      <c r="L77" s="186">
        <f t="shared" si="22"/>
        <v>34.9</v>
      </c>
    </row>
    <row r="78" spans="1:12">
      <c r="A78" s="202" t="s">
        <v>39</v>
      </c>
      <c r="B78" s="135">
        <v>910</v>
      </c>
      <c r="C78" s="143" t="s">
        <v>67</v>
      </c>
      <c r="D78" s="143" t="s">
        <v>24</v>
      </c>
      <c r="E78" s="197"/>
      <c r="F78" s="143"/>
      <c r="G78" s="143"/>
      <c r="H78" s="143"/>
      <c r="I78" s="197"/>
      <c r="J78" s="186">
        <f t="shared" si="22"/>
        <v>68.8</v>
      </c>
      <c r="K78" s="186">
        <f t="shared" si="22"/>
        <v>52.2</v>
      </c>
      <c r="L78" s="186">
        <f t="shared" si="22"/>
        <v>34.9</v>
      </c>
    </row>
    <row r="79" spans="1:12" ht="31.5">
      <c r="A79" s="193" t="s">
        <v>266</v>
      </c>
      <c r="B79" s="135">
        <v>910</v>
      </c>
      <c r="C79" s="7" t="s">
        <v>67</v>
      </c>
      <c r="D79" s="7" t="s">
        <v>24</v>
      </c>
      <c r="E79" s="7">
        <v>89</v>
      </c>
      <c r="F79" s="7"/>
      <c r="G79" s="7"/>
      <c r="H79" s="7"/>
      <c r="I79" s="129"/>
      <c r="J79" s="187">
        <f t="shared" si="22"/>
        <v>68.8</v>
      </c>
      <c r="K79" s="187">
        <f t="shared" si="22"/>
        <v>52.2</v>
      </c>
      <c r="L79" s="187">
        <f t="shared" si="22"/>
        <v>34.9</v>
      </c>
    </row>
    <row r="80" spans="1:12" ht="47.25">
      <c r="A80" s="194" t="s">
        <v>267</v>
      </c>
      <c r="B80" s="135">
        <v>910</v>
      </c>
      <c r="C80" s="7" t="s">
        <v>67</v>
      </c>
      <c r="D80" s="7" t="s">
        <v>24</v>
      </c>
      <c r="E80" s="7">
        <v>89</v>
      </c>
      <c r="F80" s="7">
        <v>1</v>
      </c>
      <c r="G80" s="7"/>
      <c r="H80" s="7"/>
      <c r="I80" s="129"/>
      <c r="J80" s="187">
        <f t="shared" si="22"/>
        <v>68.8</v>
      </c>
      <c r="K80" s="187">
        <f t="shared" si="22"/>
        <v>52.2</v>
      </c>
      <c r="L80" s="187">
        <f t="shared" si="22"/>
        <v>34.9</v>
      </c>
    </row>
    <row r="81" spans="1:12">
      <c r="A81" s="138" t="s">
        <v>152</v>
      </c>
      <c r="B81" s="135">
        <v>910</v>
      </c>
      <c r="C81" s="203" t="s">
        <v>67</v>
      </c>
      <c r="D81" s="203" t="s">
        <v>24</v>
      </c>
      <c r="E81" s="168">
        <v>89</v>
      </c>
      <c r="F81" s="130">
        <v>1</v>
      </c>
      <c r="G81" s="130" t="s">
        <v>74</v>
      </c>
      <c r="H81" s="130" t="s">
        <v>109</v>
      </c>
      <c r="I81" s="168"/>
      <c r="J81" s="187">
        <f t="shared" si="22"/>
        <v>68.8</v>
      </c>
      <c r="K81" s="187">
        <f t="shared" si="22"/>
        <v>52.2</v>
      </c>
      <c r="L81" s="187">
        <f t="shared" si="22"/>
        <v>34.9</v>
      </c>
    </row>
    <row r="82" spans="1:12">
      <c r="A82" s="138" t="s">
        <v>153</v>
      </c>
      <c r="B82" s="135">
        <v>910</v>
      </c>
      <c r="C82" s="203" t="s">
        <v>67</v>
      </c>
      <c r="D82" s="203" t="s">
        <v>24</v>
      </c>
      <c r="E82" s="168">
        <v>89</v>
      </c>
      <c r="F82" s="130">
        <v>1</v>
      </c>
      <c r="G82" s="130" t="s">
        <v>74</v>
      </c>
      <c r="H82" s="130" t="s">
        <v>109</v>
      </c>
      <c r="I82" s="168" t="s">
        <v>155</v>
      </c>
      <c r="J82" s="187">
        <f t="shared" si="22"/>
        <v>68.8</v>
      </c>
      <c r="K82" s="187">
        <f t="shared" si="22"/>
        <v>52.2</v>
      </c>
      <c r="L82" s="187">
        <f t="shared" si="22"/>
        <v>34.9</v>
      </c>
    </row>
    <row r="83" spans="1:12">
      <c r="A83" s="138" t="s">
        <v>154</v>
      </c>
      <c r="B83" s="135">
        <v>910</v>
      </c>
      <c r="C83" s="203" t="s">
        <v>67</v>
      </c>
      <c r="D83" s="203" t="s">
        <v>24</v>
      </c>
      <c r="E83" s="168">
        <v>89</v>
      </c>
      <c r="F83" s="130">
        <v>1</v>
      </c>
      <c r="G83" s="130" t="s">
        <v>74</v>
      </c>
      <c r="H83" s="130" t="s">
        <v>109</v>
      </c>
      <c r="I83" s="168" t="s">
        <v>156</v>
      </c>
      <c r="J83" s="187">
        <v>68.8</v>
      </c>
      <c r="K83" s="187">
        <f>71.2-K97</f>
        <v>52.2</v>
      </c>
      <c r="L83" s="187">
        <f>73.8-L97</f>
        <v>34.9</v>
      </c>
    </row>
    <row r="84" spans="1:12">
      <c r="A84" s="185" t="s">
        <v>26</v>
      </c>
      <c r="B84" s="135">
        <v>910</v>
      </c>
      <c r="C84" s="204" t="s">
        <v>68</v>
      </c>
      <c r="D84" s="204"/>
      <c r="E84" s="195"/>
      <c r="F84" s="160"/>
      <c r="G84" s="160"/>
      <c r="H84" s="160"/>
      <c r="I84" s="195"/>
      <c r="J84" s="186">
        <f t="shared" ref="J84:L89" si="23">J85</f>
        <v>1</v>
      </c>
      <c r="K84" s="186">
        <f t="shared" si="23"/>
        <v>1</v>
      </c>
      <c r="L84" s="186">
        <f t="shared" si="23"/>
        <v>1</v>
      </c>
    </row>
    <row r="85" spans="1:12">
      <c r="A85" s="185" t="s">
        <v>110</v>
      </c>
      <c r="B85" s="135">
        <v>910</v>
      </c>
      <c r="C85" s="160">
        <v>13</v>
      </c>
      <c r="D85" s="160" t="s">
        <v>24</v>
      </c>
      <c r="E85" s="192"/>
      <c r="F85" s="160"/>
      <c r="G85" s="160"/>
      <c r="H85" s="160"/>
      <c r="I85" s="195"/>
      <c r="J85" s="186">
        <f t="shared" si="23"/>
        <v>1</v>
      </c>
      <c r="K85" s="186">
        <f t="shared" si="23"/>
        <v>1</v>
      </c>
      <c r="L85" s="186">
        <f t="shared" si="23"/>
        <v>1</v>
      </c>
    </row>
    <row r="86" spans="1:12" ht="31.5">
      <c r="A86" s="193" t="s">
        <v>266</v>
      </c>
      <c r="B86" s="135">
        <v>910</v>
      </c>
      <c r="C86" s="130" t="s">
        <v>68</v>
      </c>
      <c r="D86" s="130" t="s">
        <v>24</v>
      </c>
      <c r="E86" s="7">
        <v>89</v>
      </c>
      <c r="F86" s="7"/>
      <c r="G86" s="130"/>
      <c r="H86" s="130"/>
      <c r="I86" s="168"/>
      <c r="J86" s="187">
        <f t="shared" si="23"/>
        <v>1</v>
      </c>
      <c r="K86" s="187">
        <f t="shared" si="23"/>
        <v>1</v>
      </c>
      <c r="L86" s="187">
        <f t="shared" si="23"/>
        <v>1</v>
      </c>
    </row>
    <row r="87" spans="1:12" ht="47.25">
      <c r="A87" s="194" t="s">
        <v>267</v>
      </c>
      <c r="B87" s="135">
        <v>910</v>
      </c>
      <c r="C87" s="130" t="s">
        <v>68</v>
      </c>
      <c r="D87" s="130" t="s">
        <v>24</v>
      </c>
      <c r="E87" s="7">
        <v>89</v>
      </c>
      <c r="F87" s="7">
        <v>1</v>
      </c>
      <c r="G87" s="130"/>
      <c r="H87" s="130"/>
      <c r="I87" s="168"/>
      <c r="J87" s="187">
        <f t="shared" si="23"/>
        <v>1</v>
      </c>
      <c r="K87" s="187">
        <f t="shared" si="23"/>
        <v>1</v>
      </c>
      <c r="L87" s="187">
        <f t="shared" si="23"/>
        <v>1</v>
      </c>
    </row>
    <row r="88" spans="1:12">
      <c r="A88" s="136" t="s">
        <v>111</v>
      </c>
      <c r="B88" s="135">
        <v>910</v>
      </c>
      <c r="C88" s="130">
        <v>13</v>
      </c>
      <c r="D88" s="130" t="s">
        <v>24</v>
      </c>
      <c r="E88" s="139">
        <v>89</v>
      </c>
      <c r="F88" s="130">
        <v>1</v>
      </c>
      <c r="G88" s="130" t="s">
        <v>74</v>
      </c>
      <c r="H88" s="130">
        <v>41240</v>
      </c>
      <c r="I88" s="168"/>
      <c r="J88" s="205">
        <f t="shared" si="23"/>
        <v>1</v>
      </c>
      <c r="K88" s="205">
        <f t="shared" si="23"/>
        <v>1</v>
      </c>
      <c r="L88" s="205">
        <f t="shared" si="23"/>
        <v>1</v>
      </c>
    </row>
    <row r="89" spans="1:12">
      <c r="A89" s="136" t="s">
        <v>150</v>
      </c>
      <c r="B89" s="135">
        <v>910</v>
      </c>
      <c r="C89" s="130">
        <v>13</v>
      </c>
      <c r="D89" s="130" t="s">
        <v>24</v>
      </c>
      <c r="E89" s="139">
        <v>89</v>
      </c>
      <c r="F89" s="130">
        <v>1</v>
      </c>
      <c r="G89" s="130" t="s">
        <v>74</v>
      </c>
      <c r="H89" s="130" t="s">
        <v>116</v>
      </c>
      <c r="I89" s="168" t="s">
        <v>151</v>
      </c>
      <c r="J89" s="205">
        <f t="shared" si="23"/>
        <v>1</v>
      </c>
      <c r="K89" s="205">
        <f t="shared" si="23"/>
        <v>1</v>
      </c>
      <c r="L89" s="205">
        <f t="shared" si="23"/>
        <v>1</v>
      </c>
    </row>
    <row r="90" spans="1:12">
      <c r="A90" s="134" t="s">
        <v>112</v>
      </c>
      <c r="B90" s="135">
        <v>910</v>
      </c>
      <c r="C90" s="130">
        <v>13</v>
      </c>
      <c r="D90" s="130" t="s">
        <v>24</v>
      </c>
      <c r="E90" s="139">
        <v>89</v>
      </c>
      <c r="F90" s="130">
        <v>1</v>
      </c>
      <c r="G90" s="130" t="s">
        <v>74</v>
      </c>
      <c r="H90" s="130">
        <v>41240</v>
      </c>
      <c r="I90" s="168">
        <v>730</v>
      </c>
      <c r="J90" s="205">
        <v>1</v>
      </c>
      <c r="K90" s="205">
        <v>1</v>
      </c>
      <c r="L90" s="205">
        <v>1</v>
      </c>
    </row>
    <row r="91" spans="1:12">
      <c r="A91" s="134" t="s">
        <v>279</v>
      </c>
      <c r="B91" s="135">
        <v>910</v>
      </c>
      <c r="C91" s="130" t="s">
        <v>280</v>
      </c>
      <c r="D91" s="130"/>
      <c r="E91" s="139"/>
      <c r="F91" s="130"/>
      <c r="G91" s="130"/>
      <c r="H91" s="130"/>
      <c r="I91" s="168"/>
      <c r="J91" s="74"/>
      <c r="K91" s="205">
        <f t="shared" ref="K91:L96" si="24">K92</f>
        <v>19</v>
      </c>
      <c r="L91" s="205">
        <f t="shared" si="24"/>
        <v>38.9</v>
      </c>
    </row>
    <row r="92" spans="1:12">
      <c r="A92" s="134" t="s">
        <v>279</v>
      </c>
      <c r="B92" s="135">
        <v>910</v>
      </c>
      <c r="C92" s="130" t="s">
        <v>280</v>
      </c>
      <c r="D92" s="130">
        <v>99</v>
      </c>
      <c r="E92" s="139"/>
      <c r="F92" s="130"/>
      <c r="G92" s="130"/>
      <c r="H92" s="130"/>
      <c r="I92" s="168"/>
      <c r="J92" s="74"/>
      <c r="K92" s="205">
        <f t="shared" si="24"/>
        <v>19</v>
      </c>
      <c r="L92" s="205">
        <f t="shared" si="24"/>
        <v>38.9</v>
      </c>
    </row>
    <row r="93" spans="1:12" ht="31.5">
      <c r="A93" s="138" t="s">
        <v>266</v>
      </c>
      <c r="B93" s="135">
        <v>910</v>
      </c>
      <c r="C93" s="130" t="s">
        <v>280</v>
      </c>
      <c r="D93" s="130">
        <v>99</v>
      </c>
      <c r="E93" s="130" t="s">
        <v>85</v>
      </c>
      <c r="F93" s="130" t="s">
        <v>72</v>
      </c>
      <c r="G93" s="130"/>
      <c r="H93" s="130"/>
      <c r="I93" s="168"/>
      <c r="J93" s="74"/>
      <c r="K93" s="205">
        <f t="shared" si="24"/>
        <v>19</v>
      </c>
      <c r="L93" s="205">
        <f t="shared" si="24"/>
        <v>38.9</v>
      </c>
    </row>
    <row r="94" spans="1:12" ht="47.25">
      <c r="A94" s="138" t="s">
        <v>267</v>
      </c>
      <c r="B94" s="135">
        <v>910</v>
      </c>
      <c r="C94" s="130" t="s">
        <v>280</v>
      </c>
      <c r="D94" s="130">
        <v>99</v>
      </c>
      <c r="E94" s="130" t="s">
        <v>85</v>
      </c>
      <c r="F94" s="130" t="s">
        <v>36</v>
      </c>
      <c r="G94" s="130"/>
      <c r="H94" s="130"/>
      <c r="I94" s="168"/>
      <c r="J94" s="74"/>
      <c r="K94" s="205">
        <f t="shared" si="24"/>
        <v>19</v>
      </c>
      <c r="L94" s="205">
        <f t="shared" si="24"/>
        <v>38.9</v>
      </c>
    </row>
    <row r="95" spans="1:12">
      <c r="A95" s="134" t="s">
        <v>279</v>
      </c>
      <c r="B95" s="135">
        <v>910</v>
      </c>
      <c r="C95" s="130" t="s">
        <v>280</v>
      </c>
      <c r="D95" s="130">
        <v>99</v>
      </c>
      <c r="E95" s="130" t="s">
        <v>85</v>
      </c>
      <c r="F95" s="130" t="s">
        <v>36</v>
      </c>
      <c r="G95" s="130" t="s">
        <v>74</v>
      </c>
      <c r="H95" s="130" t="s">
        <v>281</v>
      </c>
      <c r="I95" s="130"/>
      <c r="J95" s="73"/>
      <c r="K95" s="205">
        <f t="shared" si="24"/>
        <v>19</v>
      </c>
      <c r="L95" s="205">
        <f t="shared" si="24"/>
        <v>38.9</v>
      </c>
    </row>
    <row r="96" spans="1:12">
      <c r="A96" s="134" t="s">
        <v>165</v>
      </c>
      <c r="B96" s="135">
        <v>910</v>
      </c>
      <c r="C96" s="130" t="s">
        <v>280</v>
      </c>
      <c r="D96" s="130">
        <v>99</v>
      </c>
      <c r="E96" s="130" t="s">
        <v>85</v>
      </c>
      <c r="F96" s="130" t="s">
        <v>36</v>
      </c>
      <c r="G96" s="130" t="s">
        <v>74</v>
      </c>
      <c r="H96" s="130" t="s">
        <v>281</v>
      </c>
      <c r="I96" s="130" t="s">
        <v>166</v>
      </c>
      <c r="J96" s="73"/>
      <c r="K96" s="206">
        <f t="shared" si="24"/>
        <v>19</v>
      </c>
      <c r="L96" s="73">
        <f t="shared" si="24"/>
        <v>38.9</v>
      </c>
    </row>
    <row r="97" spans="1:12">
      <c r="A97" s="134" t="s">
        <v>84</v>
      </c>
      <c r="B97" s="135">
        <v>910</v>
      </c>
      <c r="C97" s="130" t="s">
        <v>280</v>
      </c>
      <c r="D97" s="130" t="s">
        <v>280</v>
      </c>
      <c r="E97" s="130" t="s">
        <v>85</v>
      </c>
      <c r="F97" s="130" t="s">
        <v>36</v>
      </c>
      <c r="G97" s="130" t="s">
        <v>74</v>
      </c>
      <c r="H97" s="130" t="s">
        <v>281</v>
      </c>
      <c r="I97" s="130" t="s">
        <v>86</v>
      </c>
      <c r="J97" s="73"/>
      <c r="K97" s="206">
        <v>19</v>
      </c>
      <c r="L97" s="73">
        <v>38.9</v>
      </c>
    </row>
  </sheetData>
  <autoFilter ref="A7:L97"/>
  <mergeCells count="10">
    <mergeCell ref="E5:H6"/>
    <mergeCell ref="H1:L1"/>
    <mergeCell ref="A3:L3"/>
    <mergeCell ref="J5:L5"/>
    <mergeCell ref="A5:A6"/>
    <mergeCell ref="B5:B6"/>
    <mergeCell ref="C5:C6"/>
    <mergeCell ref="D5:D6"/>
    <mergeCell ref="I5:I6"/>
    <mergeCell ref="J2:L2"/>
  </mergeCells>
  <phoneticPr fontId="6" type="noConversion"/>
  <conditionalFormatting sqref="G39 G69:G70 F68:G68 F69">
    <cfRule type="expression" dxfId="25" priority="75" stopIfTrue="1">
      <formula>$C39=""</formula>
    </cfRule>
    <cfRule type="expression" dxfId="24" priority="76" stopIfTrue="1">
      <formula>$D39&lt;&gt;""</formula>
    </cfRule>
  </conditionalFormatting>
  <conditionalFormatting sqref="A39">
    <cfRule type="expression" dxfId="23" priority="72" stopIfTrue="1">
      <formula>$F39=""</formula>
    </cfRule>
    <cfRule type="expression" dxfId="22" priority="73" stopIfTrue="1">
      <formula>#REF!&lt;&gt;""</formula>
    </cfRule>
    <cfRule type="expression" dxfId="21" priority="74" stopIfTrue="1">
      <formula>AND($G39="",$F39&lt;&gt;"")</formula>
    </cfRule>
  </conditionalFormatting>
  <conditionalFormatting sqref="F39">
    <cfRule type="expression" dxfId="20" priority="70" stopIfTrue="1">
      <formula>$C39=""</formula>
    </cfRule>
    <cfRule type="expression" dxfId="19" priority="71" stopIfTrue="1">
      <formula>$D39&lt;&gt;""</formula>
    </cfRule>
  </conditionalFormatting>
  <conditionalFormatting sqref="A71 A74">
    <cfRule type="expression" dxfId="18" priority="52" stopIfTrue="1">
      <formula>$F71=""</formula>
    </cfRule>
    <cfRule type="expression" dxfId="17" priority="54" stopIfTrue="1">
      <formula>AND($G71="",$F71&lt;&gt;"")</formula>
    </cfRule>
  </conditionalFormatting>
  <conditionalFormatting sqref="A74">
    <cfRule type="expression" dxfId="16" priority="36" stopIfTrue="1">
      <formula>$F74=""</formula>
    </cfRule>
    <cfRule type="expression" dxfId="15" priority="38" stopIfTrue="1">
      <formula>AND($G74="",$F74&lt;&gt;"")</formula>
    </cfRule>
  </conditionalFormatting>
  <conditionalFormatting sqref="A39">
    <cfRule type="expression" dxfId="14" priority="29" stopIfTrue="1">
      <formula>$F39=""</formula>
    </cfRule>
    <cfRule type="expression" dxfId="13" priority="30" stopIfTrue="1">
      <formula>#REF!&lt;&gt;""</formula>
    </cfRule>
    <cfRule type="expression" dxfId="12" priority="31" stopIfTrue="1">
      <formula>AND($G39="",$F39&lt;&gt;"")</formula>
    </cfRule>
  </conditionalFormatting>
  <conditionalFormatting sqref="G39">
    <cfRule type="expression" dxfId="11" priority="27" stopIfTrue="1">
      <formula>$C39=""</formula>
    </cfRule>
    <cfRule type="expression" dxfId="10" priority="28" stopIfTrue="1">
      <formula>$D39&lt;&gt;""</formula>
    </cfRule>
  </conditionalFormatting>
  <conditionalFormatting sqref="F39">
    <cfRule type="expression" dxfId="9" priority="25" stopIfTrue="1">
      <formula>$C39=""</formula>
    </cfRule>
    <cfRule type="expression" dxfId="8" priority="26" stopIfTrue="1">
      <formula>$D39&lt;&gt;""</formula>
    </cfRule>
  </conditionalFormatting>
  <conditionalFormatting sqref="A36">
    <cfRule type="expression" dxfId="7" priority="1" stopIfTrue="1">
      <formula>$F36=""</formula>
    </cfRule>
    <cfRule type="expression" dxfId="6" priority="2" stopIfTrue="1">
      <formula>#REF!&lt;&gt;""</formula>
    </cfRule>
    <cfRule type="expression" dxfId="5" priority="3" stopIfTrue="1">
      <formula>AND($G36="",$F36&lt;&gt;"")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A71 A74</xm:sqref>
        </x14:conditionalFormatting>
        <x14:conditionalFormatting xmlns:xm="http://schemas.microsoft.com/office/excel/2006/main">
          <x14:cfRule type="expression" priority="37" stopIfTrue="1" id="{14DF0874-CBA1-4D17-954B-838B14FC9EBE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A74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BA113"/>
  <sheetViews>
    <sheetView view="pageBreakPreview" zoomScaleNormal="100" zoomScaleSheetLayoutView="100" workbookViewId="0">
      <selection activeCell="J70" sqref="J70"/>
    </sheetView>
  </sheetViews>
  <sheetFormatPr defaultColWidth="9.140625" defaultRowHeight="15"/>
  <cols>
    <col min="1" max="1" width="54.85546875" style="79" customWidth="1"/>
    <col min="2" max="8" width="9.140625" style="47"/>
    <col min="9" max="9" width="9.140625" style="47" customWidth="1"/>
    <col min="10" max="10" width="11.85546875" style="47" customWidth="1"/>
    <col min="11" max="11" width="11.7109375" style="47" customWidth="1"/>
    <col min="12" max="12" width="11" style="47" customWidth="1"/>
    <col min="13" max="53" width="9.140625" style="1"/>
    <col min="54" max="16384" width="9.140625" style="47"/>
  </cols>
  <sheetData>
    <row r="1" spans="1:53" ht="15.75">
      <c r="A1" s="218"/>
      <c r="B1" s="219"/>
      <c r="C1" s="220"/>
      <c r="D1" s="220"/>
      <c r="E1" s="221"/>
      <c r="F1" s="221"/>
      <c r="G1" s="221"/>
      <c r="H1" s="221"/>
      <c r="I1" s="317" t="s">
        <v>171</v>
      </c>
      <c r="J1" s="317"/>
      <c r="K1" s="317"/>
      <c r="L1" s="317"/>
    </row>
    <row r="2" spans="1:53" ht="101.25" customHeight="1">
      <c r="A2" s="218"/>
      <c r="B2" s="219"/>
      <c r="C2" s="222"/>
      <c r="D2" s="222"/>
      <c r="E2" s="222"/>
      <c r="F2" s="222"/>
      <c r="G2" s="222"/>
      <c r="H2" s="222"/>
      <c r="I2" s="320" t="s">
        <v>304</v>
      </c>
      <c r="J2" s="320"/>
      <c r="K2" s="320"/>
      <c r="L2" s="320"/>
    </row>
    <row r="3" spans="1:53" ht="96" customHeight="1">
      <c r="A3" s="318" t="s">
        <v>291</v>
      </c>
      <c r="B3" s="318"/>
      <c r="C3" s="318"/>
      <c r="D3" s="318"/>
      <c r="E3" s="318"/>
      <c r="F3" s="318"/>
      <c r="G3" s="318"/>
      <c r="H3" s="318"/>
      <c r="I3" s="318"/>
      <c r="J3" s="318"/>
      <c r="K3" s="318"/>
      <c r="L3" s="318"/>
      <c r="M3" s="319"/>
      <c r="N3" s="319"/>
      <c r="O3" s="319"/>
      <c r="P3" s="319"/>
      <c r="Q3" s="319"/>
      <c r="R3" s="319"/>
      <c r="S3" s="319"/>
      <c r="T3" s="319"/>
    </row>
    <row r="4" spans="1:53" ht="15.75">
      <c r="A4" s="283"/>
      <c r="B4" s="283"/>
      <c r="C4" s="283"/>
      <c r="D4" s="283"/>
      <c r="E4" s="283"/>
      <c r="F4" s="283"/>
      <c r="G4" s="283"/>
      <c r="H4" s="283"/>
      <c r="I4" s="283"/>
      <c r="J4" s="283"/>
      <c r="K4" s="208"/>
      <c r="L4" s="208"/>
    </row>
    <row r="5" spans="1:53" ht="15.75">
      <c r="A5" s="306" t="s">
        <v>18</v>
      </c>
      <c r="B5" s="308" t="s">
        <v>21</v>
      </c>
      <c r="C5" s="309"/>
      <c r="D5" s="309"/>
      <c r="E5" s="310"/>
      <c r="F5" s="314" t="s">
        <v>22</v>
      </c>
      <c r="G5" s="314" t="s">
        <v>19</v>
      </c>
      <c r="H5" s="314" t="s">
        <v>30</v>
      </c>
      <c r="I5" s="314" t="s">
        <v>29</v>
      </c>
      <c r="J5" s="316" t="s">
        <v>69</v>
      </c>
      <c r="K5" s="316"/>
      <c r="L5" s="316"/>
    </row>
    <row r="6" spans="1:53" ht="19.899999999999999" customHeight="1">
      <c r="A6" s="307"/>
      <c r="B6" s="311"/>
      <c r="C6" s="312"/>
      <c r="D6" s="312"/>
      <c r="E6" s="313"/>
      <c r="F6" s="315"/>
      <c r="G6" s="315"/>
      <c r="H6" s="315"/>
      <c r="I6" s="315"/>
      <c r="J6" s="150" t="s">
        <v>230</v>
      </c>
      <c r="K6" s="175" t="s">
        <v>231</v>
      </c>
      <c r="L6" s="175" t="s">
        <v>288</v>
      </c>
    </row>
    <row r="7" spans="1:53" s="75" customFormat="1" ht="15.75">
      <c r="A7" s="151">
        <v>1</v>
      </c>
      <c r="B7" s="152">
        <v>2</v>
      </c>
      <c r="C7" s="152">
        <v>3</v>
      </c>
      <c r="D7" s="152">
        <v>4</v>
      </c>
      <c r="E7" s="153">
        <v>5</v>
      </c>
      <c r="F7" s="152">
        <v>6</v>
      </c>
      <c r="G7" s="154">
        <v>7</v>
      </c>
      <c r="H7" s="152">
        <v>8</v>
      </c>
      <c r="I7" s="152">
        <v>9</v>
      </c>
      <c r="J7" s="155" t="s">
        <v>67</v>
      </c>
      <c r="K7" s="155" t="s">
        <v>82</v>
      </c>
      <c r="L7" s="156" t="s">
        <v>239</v>
      </c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</row>
    <row r="8" spans="1:53" s="77" customFormat="1" ht="19.899999999999999" customHeight="1">
      <c r="A8" s="157" t="s">
        <v>31</v>
      </c>
      <c r="B8" s="158"/>
      <c r="C8" s="158"/>
      <c r="D8" s="158"/>
      <c r="E8" s="159"/>
      <c r="F8" s="160"/>
      <c r="G8" s="161"/>
      <c r="H8" s="158"/>
      <c r="I8" s="158"/>
      <c r="J8" s="225">
        <f>J9+J47</f>
        <v>1259.8400000000001</v>
      </c>
      <c r="K8" s="225">
        <f>K9+K47+K72</f>
        <v>849.2</v>
      </c>
      <c r="L8" s="225">
        <f>L9+L47+L72</f>
        <v>869.05000000000007</v>
      </c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  <c r="X8" s="76"/>
      <c r="Y8" s="76"/>
      <c r="Z8" s="76"/>
      <c r="AA8" s="76"/>
      <c r="AB8" s="76"/>
      <c r="AC8" s="76"/>
      <c r="AD8" s="76"/>
      <c r="AE8" s="76"/>
      <c r="AF8" s="76"/>
      <c r="AG8" s="76"/>
      <c r="AH8" s="76"/>
      <c r="AI8" s="76"/>
      <c r="AJ8" s="76"/>
      <c r="AK8" s="76"/>
      <c r="AL8" s="76"/>
      <c r="AM8" s="76"/>
      <c r="AN8" s="76"/>
      <c r="AO8" s="76"/>
      <c r="AP8" s="76"/>
      <c r="AQ8" s="76"/>
      <c r="AR8" s="76"/>
      <c r="AS8" s="76"/>
      <c r="AT8" s="76"/>
      <c r="AU8" s="76"/>
      <c r="AV8" s="76"/>
      <c r="AW8" s="76"/>
      <c r="AX8" s="76"/>
      <c r="AY8" s="76"/>
      <c r="AZ8" s="76"/>
      <c r="BA8" s="76"/>
    </row>
    <row r="9" spans="1:53" ht="23.25" customHeight="1">
      <c r="A9" s="138" t="s">
        <v>238</v>
      </c>
      <c r="B9" s="132" t="s">
        <v>71</v>
      </c>
      <c r="C9" s="7"/>
      <c r="D9" s="130"/>
      <c r="E9" s="139"/>
      <c r="F9" s="130"/>
      <c r="G9" s="140"/>
      <c r="H9" s="141"/>
      <c r="I9" s="165"/>
      <c r="J9" s="74">
        <f>J10+J23</f>
        <v>730.44</v>
      </c>
      <c r="K9" s="74">
        <f>K10+K23</f>
        <v>400.7</v>
      </c>
      <c r="L9" s="74">
        <f>L10+L23</f>
        <v>406.75</v>
      </c>
      <c r="M9" s="128"/>
      <c r="N9" s="128"/>
      <c r="O9" s="128"/>
    </row>
    <row r="10" spans="1:53" ht="15.75">
      <c r="A10" s="142" t="s">
        <v>226</v>
      </c>
      <c r="B10" s="132">
        <v>65</v>
      </c>
      <c r="C10" s="7">
        <v>1</v>
      </c>
      <c r="D10" s="143"/>
      <c r="E10" s="144"/>
      <c r="F10" s="143"/>
      <c r="G10" s="140"/>
      <c r="H10" s="141"/>
      <c r="I10" s="165"/>
      <c r="J10" s="74">
        <f>J11+J17</f>
        <v>323.83999999999997</v>
      </c>
      <c r="K10" s="74">
        <f t="shared" ref="K10:L10" si="0">K11+K17</f>
        <v>123.8</v>
      </c>
      <c r="L10" s="74">
        <f t="shared" si="0"/>
        <v>123.5</v>
      </c>
    </row>
    <row r="11" spans="1:53" ht="31.5">
      <c r="A11" s="142" t="s">
        <v>73</v>
      </c>
      <c r="B11" s="133" t="s">
        <v>71</v>
      </c>
      <c r="C11" s="130" t="s">
        <v>36</v>
      </c>
      <c r="D11" s="130" t="s">
        <v>74</v>
      </c>
      <c r="E11" s="139" t="s">
        <v>75</v>
      </c>
      <c r="F11" s="130"/>
      <c r="G11" s="133"/>
      <c r="H11" s="130"/>
      <c r="I11" s="130"/>
      <c r="J11" s="74">
        <f>J14</f>
        <v>252.14</v>
      </c>
      <c r="K11" s="74">
        <f>K14</f>
        <v>123.8</v>
      </c>
      <c r="L11" s="169">
        <f>L14</f>
        <v>123.5</v>
      </c>
    </row>
    <row r="12" spans="1:53" ht="78.75">
      <c r="A12" s="145" t="s">
        <v>161</v>
      </c>
      <c r="B12" s="132">
        <v>65</v>
      </c>
      <c r="C12" s="7">
        <v>1</v>
      </c>
      <c r="D12" s="130" t="s">
        <v>74</v>
      </c>
      <c r="E12" s="131">
        <v>41150</v>
      </c>
      <c r="F12" s="130" t="s">
        <v>163</v>
      </c>
      <c r="G12" s="130"/>
      <c r="H12" s="130"/>
      <c r="I12" s="130"/>
      <c r="J12" s="74">
        <f>J13</f>
        <v>252.14</v>
      </c>
      <c r="K12" s="74">
        <f t="shared" ref="K12:L12" si="1">K13</f>
        <v>123.8</v>
      </c>
      <c r="L12" s="74">
        <f t="shared" si="1"/>
        <v>123.5</v>
      </c>
    </row>
    <row r="13" spans="1:53" ht="31.5">
      <c r="A13" s="145" t="s">
        <v>162</v>
      </c>
      <c r="B13" s="132">
        <v>65</v>
      </c>
      <c r="C13" s="7">
        <v>1</v>
      </c>
      <c r="D13" s="130" t="s">
        <v>74</v>
      </c>
      <c r="E13" s="131">
        <v>41150</v>
      </c>
      <c r="F13" s="130" t="s">
        <v>164</v>
      </c>
      <c r="G13" s="130"/>
      <c r="H13" s="130"/>
      <c r="I13" s="130"/>
      <c r="J13" s="74">
        <f>J14</f>
        <v>252.14</v>
      </c>
      <c r="K13" s="74">
        <f t="shared" ref="K13:L13" si="2">K14</f>
        <v>123.8</v>
      </c>
      <c r="L13" s="74">
        <f t="shared" si="2"/>
        <v>123.5</v>
      </c>
    </row>
    <row r="14" spans="1:53" ht="15.75">
      <c r="A14" s="142" t="s">
        <v>23</v>
      </c>
      <c r="B14" s="132">
        <v>65</v>
      </c>
      <c r="C14" s="7">
        <v>1</v>
      </c>
      <c r="D14" s="130" t="s">
        <v>74</v>
      </c>
      <c r="E14" s="131">
        <v>41150</v>
      </c>
      <c r="F14" s="7" t="s">
        <v>164</v>
      </c>
      <c r="G14" s="146" t="s">
        <v>24</v>
      </c>
      <c r="H14" s="147"/>
      <c r="I14" s="130"/>
      <c r="J14" s="74">
        <f>J15</f>
        <v>252.14</v>
      </c>
      <c r="K14" s="74">
        <f t="shared" ref="K14:L15" si="3">K15</f>
        <v>123.8</v>
      </c>
      <c r="L14" s="169">
        <f t="shared" si="3"/>
        <v>123.5</v>
      </c>
    </row>
    <row r="15" spans="1:53" ht="47.25">
      <c r="A15" s="142" t="s">
        <v>70</v>
      </c>
      <c r="B15" s="132">
        <v>65</v>
      </c>
      <c r="C15" s="7">
        <v>1</v>
      </c>
      <c r="D15" s="130" t="s">
        <v>74</v>
      </c>
      <c r="E15" s="131">
        <v>41150</v>
      </c>
      <c r="F15" s="7" t="s">
        <v>164</v>
      </c>
      <c r="G15" s="148" t="s">
        <v>24</v>
      </c>
      <c r="H15" s="149" t="s">
        <v>63</v>
      </c>
      <c r="I15" s="130"/>
      <c r="J15" s="74">
        <f>J16</f>
        <v>252.14</v>
      </c>
      <c r="K15" s="74">
        <f t="shared" si="3"/>
        <v>123.8</v>
      </c>
      <c r="L15" s="169">
        <f t="shared" si="3"/>
        <v>123.5</v>
      </c>
    </row>
    <row r="16" spans="1:53" ht="47.25">
      <c r="A16" s="223" t="s">
        <v>258</v>
      </c>
      <c r="B16" s="132">
        <v>65</v>
      </c>
      <c r="C16" s="7">
        <v>1</v>
      </c>
      <c r="D16" s="130" t="s">
        <v>74</v>
      </c>
      <c r="E16" s="131" t="s">
        <v>75</v>
      </c>
      <c r="F16" s="7" t="s">
        <v>164</v>
      </c>
      <c r="G16" s="148" t="s">
        <v>24</v>
      </c>
      <c r="H16" s="149" t="s">
        <v>63</v>
      </c>
      <c r="I16" s="130">
        <v>910</v>
      </c>
      <c r="J16" s="74">
        <f>'Прил 5'!J16</f>
        <v>252.14</v>
      </c>
      <c r="K16" s="74">
        <f>'Прил 5'!K16</f>
        <v>123.8</v>
      </c>
      <c r="L16" s="74">
        <f>'Прил 5'!L16</f>
        <v>123.5</v>
      </c>
    </row>
    <row r="17" spans="1:12" ht="63">
      <c r="A17" s="136" t="s">
        <v>283</v>
      </c>
      <c r="B17" s="129" t="s">
        <v>71</v>
      </c>
      <c r="C17" s="7" t="s">
        <v>36</v>
      </c>
      <c r="D17" s="130" t="s">
        <v>74</v>
      </c>
      <c r="E17" s="131" t="s">
        <v>282</v>
      </c>
      <c r="F17" s="7"/>
      <c r="G17" s="7"/>
      <c r="H17" s="7"/>
      <c r="I17" s="130"/>
      <c r="J17" s="74">
        <f>J18</f>
        <v>71.7</v>
      </c>
      <c r="K17" s="74">
        <f t="shared" ref="K17:L21" si="4">K18</f>
        <v>0</v>
      </c>
      <c r="L17" s="74">
        <f t="shared" si="4"/>
        <v>0</v>
      </c>
    </row>
    <row r="18" spans="1:12" ht="78.75">
      <c r="A18" s="145" t="s">
        <v>161</v>
      </c>
      <c r="B18" s="129" t="s">
        <v>71</v>
      </c>
      <c r="C18" s="7" t="s">
        <v>36</v>
      </c>
      <c r="D18" s="130" t="s">
        <v>74</v>
      </c>
      <c r="E18" s="131" t="s">
        <v>282</v>
      </c>
      <c r="F18" s="7" t="s">
        <v>163</v>
      </c>
      <c r="G18" s="7"/>
      <c r="H18" s="7"/>
      <c r="I18" s="130"/>
      <c r="J18" s="74">
        <f>J19</f>
        <v>71.7</v>
      </c>
      <c r="K18" s="74">
        <f t="shared" si="4"/>
        <v>0</v>
      </c>
      <c r="L18" s="74">
        <f t="shared" si="4"/>
        <v>0</v>
      </c>
    </row>
    <row r="19" spans="1:12" ht="31.5">
      <c r="A19" s="145" t="s">
        <v>162</v>
      </c>
      <c r="B19" s="129" t="s">
        <v>71</v>
      </c>
      <c r="C19" s="7" t="s">
        <v>36</v>
      </c>
      <c r="D19" s="130" t="s">
        <v>74</v>
      </c>
      <c r="E19" s="131" t="s">
        <v>282</v>
      </c>
      <c r="F19" s="7" t="s">
        <v>164</v>
      </c>
      <c r="G19" s="7"/>
      <c r="H19" s="7"/>
      <c r="I19" s="130"/>
      <c r="J19" s="74">
        <f>J20</f>
        <v>71.7</v>
      </c>
      <c r="K19" s="74">
        <f t="shared" si="4"/>
        <v>0</v>
      </c>
      <c r="L19" s="74">
        <f t="shared" si="4"/>
        <v>0</v>
      </c>
    </row>
    <row r="20" spans="1:12" ht="15.75">
      <c r="A20" s="142" t="s">
        <v>23</v>
      </c>
      <c r="B20" s="129" t="s">
        <v>71</v>
      </c>
      <c r="C20" s="7" t="s">
        <v>36</v>
      </c>
      <c r="D20" s="130" t="s">
        <v>74</v>
      </c>
      <c r="E20" s="131" t="s">
        <v>282</v>
      </c>
      <c r="F20" s="7" t="s">
        <v>164</v>
      </c>
      <c r="G20" s="7" t="s">
        <v>24</v>
      </c>
      <c r="H20" s="7"/>
      <c r="I20" s="130"/>
      <c r="J20" s="74">
        <f>J21</f>
        <v>71.7</v>
      </c>
      <c r="K20" s="74">
        <f t="shared" si="4"/>
        <v>0</v>
      </c>
      <c r="L20" s="74">
        <f t="shared" si="4"/>
        <v>0</v>
      </c>
    </row>
    <row r="21" spans="1:12" ht="47.25">
      <c r="A21" s="142" t="s">
        <v>70</v>
      </c>
      <c r="B21" s="129" t="s">
        <v>71</v>
      </c>
      <c r="C21" s="7" t="s">
        <v>36</v>
      </c>
      <c r="D21" s="130" t="s">
        <v>74</v>
      </c>
      <c r="E21" s="131" t="s">
        <v>282</v>
      </c>
      <c r="F21" s="7" t="s">
        <v>164</v>
      </c>
      <c r="G21" s="7" t="s">
        <v>24</v>
      </c>
      <c r="H21" s="7" t="s">
        <v>63</v>
      </c>
      <c r="I21" s="130"/>
      <c r="J21" s="74">
        <f>J22</f>
        <v>71.7</v>
      </c>
      <c r="K21" s="74">
        <f t="shared" si="4"/>
        <v>0</v>
      </c>
      <c r="L21" s="74">
        <f t="shared" si="4"/>
        <v>0</v>
      </c>
    </row>
    <row r="22" spans="1:12" ht="47.25">
      <c r="A22" s="223" t="s">
        <v>258</v>
      </c>
      <c r="B22" s="129" t="s">
        <v>71</v>
      </c>
      <c r="C22" s="7" t="s">
        <v>36</v>
      </c>
      <c r="D22" s="130" t="s">
        <v>74</v>
      </c>
      <c r="E22" s="131" t="s">
        <v>282</v>
      </c>
      <c r="F22" s="7" t="s">
        <v>164</v>
      </c>
      <c r="G22" s="7" t="s">
        <v>24</v>
      </c>
      <c r="H22" s="7" t="s">
        <v>63</v>
      </c>
      <c r="I22" s="130" t="s">
        <v>278</v>
      </c>
      <c r="J22" s="74">
        <f>'Прил 5'!J19</f>
        <v>71.7</v>
      </c>
      <c r="K22" s="74">
        <f>'Прил 5'!K19</f>
        <v>0</v>
      </c>
      <c r="L22" s="74">
        <f>'Прил 5'!L19</f>
        <v>0</v>
      </c>
    </row>
    <row r="23" spans="1:12" ht="31.5">
      <c r="A23" s="142" t="s">
        <v>229</v>
      </c>
      <c r="B23" s="129" t="s">
        <v>71</v>
      </c>
      <c r="C23" s="7" t="s">
        <v>37</v>
      </c>
      <c r="D23" s="130"/>
      <c r="E23" s="131"/>
      <c r="F23" s="7"/>
      <c r="G23" s="132"/>
      <c r="H23" s="7"/>
      <c r="I23" s="130"/>
      <c r="J23" s="74">
        <f>J24+J30+J41</f>
        <v>406.6</v>
      </c>
      <c r="K23" s="74">
        <f t="shared" ref="K23:L23" si="5">K24+K30+K41</f>
        <v>276.89999999999998</v>
      </c>
      <c r="L23" s="74">
        <f t="shared" si="5"/>
        <v>283.25</v>
      </c>
    </row>
    <row r="24" spans="1:12" ht="30.75" customHeight="1">
      <c r="A24" s="142" t="s">
        <v>76</v>
      </c>
      <c r="B24" s="129" t="s">
        <v>71</v>
      </c>
      <c r="C24" s="7" t="s">
        <v>37</v>
      </c>
      <c r="D24" s="130" t="s">
        <v>74</v>
      </c>
      <c r="E24" s="131" t="s">
        <v>77</v>
      </c>
      <c r="F24" s="7"/>
      <c r="G24" s="132"/>
      <c r="H24" s="7"/>
      <c r="I24" s="133"/>
      <c r="J24" s="74">
        <f>J25</f>
        <v>256</v>
      </c>
      <c r="K24" s="74">
        <f>K27</f>
        <v>192.4</v>
      </c>
      <c r="L24" s="169">
        <f>L27</f>
        <v>190.15</v>
      </c>
    </row>
    <row r="25" spans="1:12" ht="84" customHeight="1">
      <c r="A25" s="145" t="s">
        <v>161</v>
      </c>
      <c r="B25" s="129" t="s">
        <v>71</v>
      </c>
      <c r="C25" s="7" t="s">
        <v>37</v>
      </c>
      <c r="D25" s="130" t="s">
        <v>74</v>
      </c>
      <c r="E25" s="131" t="s">
        <v>77</v>
      </c>
      <c r="F25" s="7" t="s">
        <v>163</v>
      </c>
      <c r="G25" s="132"/>
      <c r="H25" s="7"/>
      <c r="I25" s="133"/>
      <c r="J25" s="74">
        <f>J26</f>
        <v>256</v>
      </c>
      <c r="K25" s="74">
        <f t="shared" ref="K25:L25" si="6">K26</f>
        <v>192.4</v>
      </c>
      <c r="L25" s="74">
        <f t="shared" si="6"/>
        <v>190.15</v>
      </c>
    </row>
    <row r="26" spans="1:12" ht="30.75" customHeight="1">
      <c r="A26" s="145" t="s">
        <v>162</v>
      </c>
      <c r="B26" s="129" t="s">
        <v>71</v>
      </c>
      <c r="C26" s="7" t="s">
        <v>37</v>
      </c>
      <c r="D26" s="130" t="s">
        <v>74</v>
      </c>
      <c r="E26" s="131" t="s">
        <v>77</v>
      </c>
      <c r="F26" s="7" t="s">
        <v>164</v>
      </c>
      <c r="G26" s="132"/>
      <c r="H26" s="7"/>
      <c r="I26" s="133"/>
      <c r="J26" s="74">
        <f>J27</f>
        <v>256</v>
      </c>
      <c r="K26" s="74">
        <f t="shared" ref="K26:L26" si="7">K27</f>
        <v>192.4</v>
      </c>
      <c r="L26" s="74">
        <f t="shared" si="7"/>
        <v>190.15</v>
      </c>
    </row>
    <row r="27" spans="1:12" ht="15.75">
      <c r="A27" s="142" t="s">
        <v>23</v>
      </c>
      <c r="B27" s="129" t="s">
        <v>71</v>
      </c>
      <c r="C27" s="7" t="s">
        <v>37</v>
      </c>
      <c r="D27" s="130" t="s">
        <v>74</v>
      </c>
      <c r="E27" s="131" t="s">
        <v>77</v>
      </c>
      <c r="F27" s="7" t="s">
        <v>164</v>
      </c>
      <c r="G27" s="132" t="s">
        <v>24</v>
      </c>
      <c r="H27" s="7"/>
      <c r="I27" s="133"/>
      <c r="J27" s="74">
        <f>J28</f>
        <v>256</v>
      </c>
      <c r="K27" s="74">
        <f t="shared" ref="K27:L28" si="8">K28</f>
        <v>192.4</v>
      </c>
      <c r="L27" s="169">
        <f t="shared" si="8"/>
        <v>190.15</v>
      </c>
    </row>
    <row r="28" spans="1:12" ht="63" customHeight="1">
      <c r="A28" s="142" t="s">
        <v>114</v>
      </c>
      <c r="B28" s="129" t="s">
        <v>71</v>
      </c>
      <c r="C28" s="130" t="s">
        <v>37</v>
      </c>
      <c r="D28" s="130" t="s">
        <v>74</v>
      </c>
      <c r="E28" s="139">
        <v>41110</v>
      </c>
      <c r="F28" s="130" t="s">
        <v>164</v>
      </c>
      <c r="G28" s="133" t="s">
        <v>24</v>
      </c>
      <c r="H28" s="130" t="s">
        <v>25</v>
      </c>
      <c r="I28" s="133"/>
      <c r="J28" s="74">
        <f>J29</f>
        <v>256</v>
      </c>
      <c r="K28" s="74">
        <f t="shared" si="8"/>
        <v>192.4</v>
      </c>
      <c r="L28" s="169">
        <f t="shared" si="8"/>
        <v>190.15</v>
      </c>
    </row>
    <row r="29" spans="1:12" ht="47.25">
      <c r="A29" s="223" t="s">
        <v>258</v>
      </c>
      <c r="B29" s="129" t="s">
        <v>71</v>
      </c>
      <c r="C29" s="130" t="s">
        <v>37</v>
      </c>
      <c r="D29" s="130" t="s">
        <v>74</v>
      </c>
      <c r="E29" s="139" t="s">
        <v>77</v>
      </c>
      <c r="F29" s="130" t="s">
        <v>164</v>
      </c>
      <c r="G29" s="132" t="s">
        <v>24</v>
      </c>
      <c r="H29" s="7" t="s">
        <v>25</v>
      </c>
      <c r="I29" s="130">
        <v>910</v>
      </c>
      <c r="J29" s="74">
        <f>'Прил 5'!J25</f>
        <v>256</v>
      </c>
      <c r="K29" s="74">
        <f>'Прил 5'!K25</f>
        <v>192.4</v>
      </c>
      <c r="L29" s="74">
        <f>'Прил 5'!L25</f>
        <v>190.15</v>
      </c>
    </row>
    <row r="30" spans="1:12" ht="31.5">
      <c r="A30" s="136" t="s">
        <v>277</v>
      </c>
      <c r="B30" s="129" t="s">
        <v>71</v>
      </c>
      <c r="C30" s="130" t="s">
        <v>37</v>
      </c>
      <c r="D30" s="130" t="s">
        <v>74</v>
      </c>
      <c r="E30" s="139" t="s">
        <v>78</v>
      </c>
      <c r="F30" s="130"/>
      <c r="G30" s="132"/>
      <c r="H30" s="7"/>
      <c r="I30" s="133"/>
      <c r="J30" s="74">
        <f>J31+J36</f>
        <v>57.7</v>
      </c>
      <c r="K30" s="74">
        <f t="shared" ref="K30:L30" si="9">K31+K36</f>
        <v>84.5</v>
      </c>
      <c r="L30" s="74">
        <f t="shared" si="9"/>
        <v>93.1</v>
      </c>
    </row>
    <row r="31" spans="1:12" ht="47.25">
      <c r="A31" s="136" t="s">
        <v>158</v>
      </c>
      <c r="B31" s="129" t="s">
        <v>71</v>
      </c>
      <c r="C31" s="130" t="s">
        <v>37</v>
      </c>
      <c r="D31" s="130" t="s">
        <v>74</v>
      </c>
      <c r="E31" s="139" t="s">
        <v>78</v>
      </c>
      <c r="F31" s="130" t="s">
        <v>159</v>
      </c>
      <c r="G31" s="132"/>
      <c r="H31" s="7"/>
      <c r="I31" s="133"/>
      <c r="J31" s="74">
        <f>J32</f>
        <v>30.1</v>
      </c>
      <c r="K31" s="74">
        <f t="shared" ref="K31:L34" si="10">K32</f>
        <v>62.1</v>
      </c>
      <c r="L31" s="74">
        <f t="shared" si="10"/>
        <v>70.7</v>
      </c>
    </row>
    <row r="32" spans="1:12" ht="15.75">
      <c r="A32" s="136" t="s">
        <v>79</v>
      </c>
      <c r="B32" s="129" t="s">
        <v>71</v>
      </c>
      <c r="C32" s="130" t="s">
        <v>37</v>
      </c>
      <c r="D32" s="130" t="s">
        <v>74</v>
      </c>
      <c r="E32" s="139" t="s">
        <v>78</v>
      </c>
      <c r="F32" s="130" t="s">
        <v>160</v>
      </c>
      <c r="G32" s="132"/>
      <c r="H32" s="7"/>
      <c r="I32" s="133"/>
      <c r="J32" s="74">
        <f>J33</f>
        <v>30.1</v>
      </c>
      <c r="K32" s="74">
        <f t="shared" si="10"/>
        <v>62.1</v>
      </c>
      <c r="L32" s="74">
        <f t="shared" si="10"/>
        <v>70.7</v>
      </c>
    </row>
    <row r="33" spans="1:12" ht="15.75">
      <c r="A33" s="142" t="s">
        <v>23</v>
      </c>
      <c r="B33" s="129" t="s">
        <v>71</v>
      </c>
      <c r="C33" s="130" t="s">
        <v>37</v>
      </c>
      <c r="D33" s="130" t="s">
        <v>74</v>
      </c>
      <c r="E33" s="139" t="s">
        <v>78</v>
      </c>
      <c r="F33" s="130" t="s">
        <v>160</v>
      </c>
      <c r="G33" s="132" t="s">
        <v>24</v>
      </c>
      <c r="H33" s="7"/>
      <c r="I33" s="133"/>
      <c r="J33" s="74">
        <f>J34</f>
        <v>30.1</v>
      </c>
      <c r="K33" s="74">
        <f t="shared" si="10"/>
        <v>62.1</v>
      </c>
      <c r="L33" s="74">
        <f t="shared" si="10"/>
        <v>70.7</v>
      </c>
    </row>
    <row r="34" spans="1:12" ht="63">
      <c r="A34" s="142" t="s">
        <v>114</v>
      </c>
      <c r="B34" s="129" t="s">
        <v>71</v>
      </c>
      <c r="C34" s="130" t="s">
        <v>37</v>
      </c>
      <c r="D34" s="130" t="s">
        <v>74</v>
      </c>
      <c r="E34" s="139" t="s">
        <v>78</v>
      </c>
      <c r="F34" s="130" t="s">
        <v>160</v>
      </c>
      <c r="G34" s="132" t="s">
        <v>24</v>
      </c>
      <c r="H34" s="7" t="s">
        <v>25</v>
      </c>
      <c r="I34" s="133"/>
      <c r="J34" s="74">
        <f>J35</f>
        <v>30.1</v>
      </c>
      <c r="K34" s="74">
        <f t="shared" si="10"/>
        <v>62.1</v>
      </c>
      <c r="L34" s="74">
        <f t="shared" si="10"/>
        <v>70.7</v>
      </c>
    </row>
    <row r="35" spans="1:12" ht="47.25">
      <c r="A35" s="223" t="s">
        <v>258</v>
      </c>
      <c r="B35" s="129" t="s">
        <v>71</v>
      </c>
      <c r="C35" s="130" t="s">
        <v>37</v>
      </c>
      <c r="D35" s="130" t="s">
        <v>74</v>
      </c>
      <c r="E35" s="139" t="s">
        <v>78</v>
      </c>
      <c r="F35" s="130" t="s">
        <v>160</v>
      </c>
      <c r="G35" s="132" t="s">
        <v>24</v>
      </c>
      <c r="H35" s="7" t="s">
        <v>25</v>
      </c>
      <c r="I35" s="133">
        <v>910</v>
      </c>
      <c r="J35" s="74">
        <f>'Прил 5'!J28</f>
        <v>30.1</v>
      </c>
      <c r="K35" s="74">
        <f>'Прил 5'!K28</f>
        <v>62.1</v>
      </c>
      <c r="L35" s="74">
        <f>'Прил 5'!L28</f>
        <v>70.7</v>
      </c>
    </row>
    <row r="36" spans="1:12" ht="31.5">
      <c r="A36" s="136" t="s">
        <v>157</v>
      </c>
      <c r="B36" s="129" t="s">
        <v>71</v>
      </c>
      <c r="C36" s="130" t="s">
        <v>37</v>
      </c>
      <c r="D36" s="130" t="s">
        <v>74</v>
      </c>
      <c r="E36" s="139" t="s">
        <v>78</v>
      </c>
      <c r="F36" s="130" t="s">
        <v>166</v>
      </c>
      <c r="G36" s="132"/>
      <c r="H36" s="7"/>
      <c r="I36" s="133"/>
      <c r="J36" s="74">
        <f>J37</f>
        <v>27.6</v>
      </c>
      <c r="K36" s="74">
        <f t="shared" ref="K36:L39" si="11">K37</f>
        <v>22.4</v>
      </c>
      <c r="L36" s="74">
        <f t="shared" ref="L36:L37" si="12">L37</f>
        <v>22.4</v>
      </c>
    </row>
    <row r="37" spans="1:12" ht="47.25">
      <c r="A37" s="136" t="s">
        <v>158</v>
      </c>
      <c r="B37" s="129" t="s">
        <v>71</v>
      </c>
      <c r="C37" s="130" t="s">
        <v>37</v>
      </c>
      <c r="D37" s="130" t="s">
        <v>74</v>
      </c>
      <c r="E37" s="139" t="s">
        <v>78</v>
      </c>
      <c r="F37" s="130" t="s">
        <v>168</v>
      </c>
      <c r="G37" s="132"/>
      <c r="H37" s="7"/>
      <c r="I37" s="133"/>
      <c r="J37" s="74">
        <f>J38</f>
        <v>27.6</v>
      </c>
      <c r="K37" s="74">
        <f t="shared" si="11"/>
        <v>22.4</v>
      </c>
      <c r="L37" s="74">
        <f t="shared" si="12"/>
        <v>22.4</v>
      </c>
    </row>
    <row r="38" spans="1:12" ht="15.75">
      <c r="A38" s="142" t="s">
        <v>23</v>
      </c>
      <c r="B38" s="129" t="s">
        <v>71</v>
      </c>
      <c r="C38" s="130" t="s">
        <v>37</v>
      </c>
      <c r="D38" s="130" t="s">
        <v>74</v>
      </c>
      <c r="E38" s="139" t="s">
        <v>78</v>
      </c>
      <c r="F38" s="130" t="s">
        <v>168</v>
      </c>
      <c r="G38" s="132" t="s">
        <v>24</v>
      </c>
      <c r="H38" s="7"/>
      <c r="I38" s="133"/>
      <c r="J38" s="74">
        <f>J39</f>
        <v>27.6</v>
      </c>
      <c r="K38" s="74">
        <f t="shared" si="11"/>
        <v>22.4</v>
      </c>
      <c r="L38" s="169">
        <f t="shared" si="11"/>
        <v>22.4</v>
      </c>
    </row>
    <row r="39" spans="1:12" ht="69.75" customHeight="1">
      <c r="A39" s="142" t="s">
        <v>114</v>
      </c>
      <c r="B39" s="129" t="s">
        <v>71</v>
      </c>
      <c r="C39" s="130" t="s">
        <v>37</v>
      </c>
      <c r="D39" s="130" t="s">
        <v>74</v>
      </c>
      <c r="E39" s="139" t="s">
        <v>78</v>
      </c>
      <c r="F39" s="130" t="s">
        <v>168</v>
      </c>
      <c r="G39" s="132" t="s">
        <v>24</v>
      </c>
      <c r="H39" s="7" t="s">
        <v>25</v>
      </c>
      <c r="I39" s="133"/>
      <c r="J39" s="74">
        <f>J40</f>
        <v>27.6</v>
      </c>
      <c r="K39" s="74">
        <f t="shared" si="11"/>
        <v>22.4</v>
      </c>
      <c r="L39" s="169">
        <f t="shared" si="11"/>
        <v>22.4</v>
      </c>
    </row>
    <row r="40" spans="1:12" ht="47.25">
      <c r="A40" s="223" t="s">
        <v>258</v>
      </c>
      <c r="B40" s="129" t="s">
        <v>71</v>
      </c>
      <c r="C40" s="130" t="s">
        <v>37</v>
      </c>
      <c r="D40" s="130" t="s">
        <v>74</v>
      </c>
      <c r="E40" s="139" t="s">
        <v>78</v>
      </c>
      <c r="F40" s="130" t="s">
        <v>168</v>
      </c>
      <c r="G40" s="132" t="s">
        <v>24</v>
      </c>
      <c r="H40" s="7" t="s">
        <v>25</v>
      </c>
      <c r="I40" s="133">
        <v>910</v>
      </c>
      <c r="J40" s="74">
        <f>'Прил 5'!J29</f>
        <v>27.6</v>
      </c>
      <c r="K40" s="74">
        <f>'Прил 5'!K29</f>
        <v>22.4</v>
      </c>
      <c r="L40" s="74">
        <f>'Прил 5'!L29</f>
        <v>22.4</v>
      </c>
    </row>
    <row r="41" spans="1:12" ht="63">
      <c r="A41" s="136" t="s">
        <v>283</v>
      </c>
      <c r="B41" s="129" t="s">
        <v>71</v>
      </c>
      <c r="C41" s="130" t="s">
        <v>37</v>
      </c>
      <c r="D41" s="130" t="s">
        <v>74</v>
      </c>
      <c r="E41" s="131" t="s">
        <v>282</v>
      </c>
      <c r="F41" s="130"/>
      <c r="G41" s="132"/>
      <c r="H41" s="7"/>
      <c r="I41" s="133"/>
      <c r="J41" s="74">
        <f>J42</f>
        <v>92.9</v>
      </c>
      <c r="K41" s="74">
        <f t="shared" ref="K41:L41" si="13">K42</f>
        <v>0</v>
      </c>
      <c r="L41" s="74">
        <f t="shared" si="13"/>
        <v>0</v>
      </c>
    </row>
    <row r="42" spans="1:12" ht="78.75">
      <c r="A42" s="145" t="s">
        <v>161</v>
      </c>
      <c r="B42" s="129" t="s">
        <v>71</v>
      </c>
      <c r="C42" s="130" t="s">
        <v>37</v>
      </c>
      <c r="D42" s="130" t="s">
        <v>74</v>
      </c>
      <c r="E42" s="131" t="s">
        <v>282</v>
      </c>
      <c r="F42" s="130" t="s">
        <v>163</v>
      </c>
      <c r="G42" s="132"/>
      <c r="H42" s="7"/>
      <c r="I42" s="133"/>
      <c r="J42" s="74">
        <f>J43</f>
        <v>92.9</v>
      </c>
      <c r="K42" s="74">
        <f t="shared" ref="K42:L45" si="14">K43</f>
        <v>0</v>
      </c>
      <c r="L42" s="74">
        <f t="shared" si="14"/>
        <v>0</v>
      </c>
    </row>
    <row r="43" spans="1:12" ht="31.5">
      <c r="A43" s="145" t="s">
        <v>162</v>
      </c>
      <c r="B43" s="129" t="s">
        <v>71</v>
      </c>
      <c r="C43" s="130" t="s">
        <v>37</v>
      </c>
      <c r="D43" s="130" t="s">
        <v>74</v>
      </c>
      <c r="E43" s="131" t="s">
        <v>282</v>
      </c>
      <c r="F43" s="130" t="s">
        <v>164</v>
      </c>
      <c r="G43" s="132"/>
      <c r="H43" s="7"/>
      <c r="I43" s="133"/>
      <c r="J43" s="74">
        <f>J44</f>
        <v>92.9</v>
      </c>
      <c r="K43" s="74">
        <f t="shared" si="14"/>
        <v>0</v>
      </c>
      <c r="L43" s="74">
        <f t="shared" si="14"/>
        <v>0</v>
      </c>
    </row>
    <row r="44" spans="1:12" ht="15.75">
      <c r="A44" s="142" t="s">
        <v>23</v>
      </c>
      <c r="B44" s="129" t="s">
        <v>71</v>
      </c>
      <c r="C44" s="130" t="s">
        <v>37</v>
      </c>
      <c r="D44" s="130" t="s">
        <v>74</v>
      </c>
      <c r="E44" s="131" t="s">
        <v>282</v>
      </c>
      <c r="F44" s="130" t="s">
        <v>164</v>
      </c>
      <c r="G44" s="132" t="s">
        <v>24</v>
      </c>
      <c r="H44" s="7"/>
      <c r="I44" s="133"/>
      <c r="J44" s="74">
        <f>J45</f>
        <v>92.9</v>
      </c>
      <c r="K44" s="74">
        <f t="shared" si="14"/>
        <v>0</v>
      </c>
      <c r="L44" s="74">
        <f t="shared" si="14"/>
        <v>0</v>
      </c>
    </row>
    <row r="45" spans="1:12" ht="63">
      <c r="A45" s="142" t="s">
        <v>114</v>
      </c>
      <c r="B45" s="129" t="s">
        <v>71</v>
      </c>
      <c r="C45" s="130" t="s">
        <v>37</v>
      </c>
      <c r="D45" s="130" t="s">
        <v>74</v>
      </c>
      <c r="E45" s="131" t="s">
        <v>282</v>
      </c>
      <c r="F45" s="130" t="s">
        <v>164</v>
      </c>
      <c r="G45" s="132" t="s">
        <v>24</v>
      </c>
      <c r="H45" s="7" t="s">
        <v>25</v>
      </c>
      <c r="I45" s="133"/>
      <c r="J45" s="74">
        <f>J46</f>
        <v>92.9</v>
      </c>
      <c r="K45" s="74">
        <f t="shared" si="14"/>
        <v>0</v>
      </c>
      <c r="L45" s="74">
        <f t="shared" si="14"/>
        <v>0</v>
      </c>
    </row>
    <row r="46" spans="1:12" ht="47.25">
      <c r="A46" s="223" t="s">
        <v>258</v>
      </c>
      <c r="B46" s="129" t="s">
        <v>71</v>
      </c>
      <c r="C46" s="130" t="s">
        <v>37</v>
      </c>
      <c r="D46" s="130" t="s">
        <v>74</v>
      </c>
      <c r="E46" s="131" t="s">
        <v>282</v>
      </c>
      <c r="F46" s="130" t="s">
        <v>164</v>
      </c>
      <c r="G46" s="132" t="s">
        <v>24</v>
      </c>
      <c r="H46" s="7" t="s">
        <v>25</v>
      </c>
      <c r="I46" s="133" t="s">
        <v>278</v>
      </c>
      <c r="J46" s="74">
        <f>'Прил 5'!J33</f>
        <v>92.9</v>
      </c>
      <c r="K46" s="74">
        <f>'Прил 5'!K33</f>
        <v>0</v>
      </c>
      <c r="L46" s="74">
        <f>'Прил 5'!L33</f>
        <v>0</v>
      </c>
    </row>
    <row r="47" spans="1:12" ht="63">
      <c r="A47" s="138" t="s">
        <v>266</v>
      </c>
      <c r="B47" s="166">
        <v>89</v>
      </c>
      <c r="C47" s="165"/>
      <c r="D47" s="130"/>
      <c r="E47" s="139"/>
      <c r="F47" s="130"/>
      <c r="G47" s="133"/>
      <c r="H47" s="130"/>
      <c r="I47" s="133"/>
      <c r="J47" s="74">
        <f>J48</f>
        <v>529.4</v>
      </c>
      <c r="K47" s="74">
        <f t="shared" ref="K47:L47" si="15">K48</f>
        <v>429.50000000000006</v>
      </c>
      <c r="L47" s="74">
        <f t="shared" si="15"/>
        <v>423.40000000000009</v>
      </c>
    </row>
    <row r="48" spans="1:12" ht="70.900000000000006" customHeight="1">
      <c r="A48" s="138" t="s">
        <v>267</v>
      </c>
      <c r="B48" s="166">
        <v>89</v>
      </c>
      <c r="C48" s="165" t="s">
        <v>36</v>
      </c>
      <c r="D48" s="130"/>
      <c r="E48" s="139"/>
      <c r="F48" s="130"/>
      <c r="G48" s="133"/>
      <c r="H48" s="130"/>
      <c r="I48" s="133"/>
      <c r="J48" s="74">
        <f>J54+J60+J66+J90+J96+J102+J113+J78+J84+J107</f>
        <v>529.4</v>
      </c>
      <c r="K48" s="74">
        <f>K54+K60+K66+K90+K96+K102+K113+K78+K84+K107</f>
        <v>429.50000000000006</v>
      </c>
      <c r="L48" s="74">
        <f>L54+L60+L66+L90+L96+L102+L113+L78+L84+L107</f>
        <v>423.40000000000009</v>
      </c>
    </row>
    <row r="49" spans="1:53" ht="15.75">
      <c r="A49" s="142" t="s">
        <v>108</v>
      </c>
      <c r="B49" s="168">
        <v>89</v>
      </c>
      <c r="C49" s="130">
        <v>1</v>
      </c>
      <c r="D49" s="130" t="s">
        <v>74</v>
      </c>
      <c r="E49" s="139" t="s">
        <v>109</v>
      </c>
      <c r="F49" s="130"/>
      <c r="G49" s="133"/>
      <c r="H49" s="130"/>
      <c r="I49" s="130"/>
      <c r="J49" s="74">
        <f>J52</f>
        <v>68.8</v>
      </c>
      <c r="K49" s="74">
        <f>K52</f>
        <v>52.2</v>
      </c>
      <c r="L49" s="169">
        <f>L52</f>
        <v>34.9</v>
      </c>
    </row>
    <row r="50" spans="1:53" ht="31.5">
      <c r="A50" s="138" t="s">
        <v>153</v>
      </c>
      <c r="B50" s="168">
        <v>89</v>
      </c>
      <c r="C50" s="130">
        <v>1</v>
      </c>
      <c r="D50" s="130" t="s">
        <v>74</v>
      </c>
      <c r="E50" s="139" t="s">
        <v>109</v>
      </c>
      <c r="F50" s="130" t="s">
        <v>155</v>
      </c>
      <c r="G50" s="133"/>
      <c r="H50" s="130"/>
      <c r="I50" s="130"/>
      <c r="J50" s="74">
        <f>J51</f>
        <v>68.8</v>
      </c>
      <c r="K50" s="74">
        <f t="shared" ref="K50:L50" si="16">K51</f>
        <v>52.2</v>
      </c>
      <c r="L50" s="74">
        <f t="shared" si="16"/>
        <v>34.9</v>
      </c>
    </row>
    <row r="51" spans="1:53" ht="31.5">
      <c r="A51" s="138" t="s">
        <v>154</v>
      </c>
      <c r="B51" s="168">
        <v>89</v>
      </c>
      <c r="C51" s="130">
        <v>1</v>
      </c>
      <c r="D51" s="130" t="s">
        <v>74</v>
      </c>
      <c r="E51" s="139" t="s">
        <v>109</v>
      </c>
      <c r="F51" s="130" t="s">
        <v>156</v>
      </c>
      <c r="G51" s="133"/>
      <c r="H51" s="130"/>
      <c r="I51" s="130"/>
      <c r="J51" s="74">
        <f>J52</f>
        <v>68.8</v>
      </c>
      <c r="K51" s="74">
        <f t="shared" ref="K51:L51" si="17">K52</f>
        <v>52.2</v>
      </c>
      <c r="L51" s="74">
        <f t="shared" si="17"/>
        <v>34.9</v>
      </c>
    </row>
    <row r="52" spans="1:53" ht="15.75">
      <c r="A52" s="142" t="s">
        <v>107</v>
      </c>
      <c r="B52" s="168">
        <v>89</v>
      </c>
      <c r="C52" s="130">
        <v>1</v>
      </c>
      <c r="D52" s="130" t="s">
        <v>74</v>
      </c>
      <c r="E52" s="139" t="s">
        <v>109</v>
      </c>
      <c r="F52" s="130" t="s">
        <v>156</v>
      </c>
      <c r="G52" s="133" t="s">
        <v>67</v>
      </c>
      <c r="H52" s="130"/>
      <c r="I52" s="130"/>
      <c r="J52" s="74">
        <f>J53</f>
        <v>68.8</v>
      </c>
      <c r="K52" s="74">
        <f t="shared" ref="K52:L53" si="18">K53</f>
        <v>52.2</v>
      </c>
      <c r="L52" s="169">
        <f t="shared" si="18"/>
        <v>34.9</v>
      </c>
    </row>
    <row r="53" spans="1:53" ht="15.75">
      <c r="A53" s="142" t="s">
        <v>39</v>
      </c>
      <c r="B53" s="168">
        <v>89</v>
      </c>
      <c r="C53" s="130">
        <v>1</v>
      </c>
      <c r="D53" s="130" t="s">
        <v>74</v>
      </c>
      <c r="E53" s="139" t="s">
        <v>109</v>
      </c>
      <c r="F53" s="130" t="s">
        <v>156</v>
      </c>
      <c r="G53" s="133" t="s">
        <v>67</v>
      </c>
      <c r="H53" s="130" t="s">
        <v>24</v>
      </c>
      <c r="I53" s="130"/>
      <c r="J53" s="74">
        <f>J54</f>
        <v>68.8</v>
      </c>
      <c r="K53" s="74">
        <f t="shared" si="18"/>
        <v>52.2</v>
      </c>
      <c r="L53" s="169">
        <f t="shared" si="18"/>
        <v>34.9</v>
      </c>
    </row>
    <row r="54" spans="1:53" ht="52.15" customHeight="1">
      <c r="A54" s="223" t="s">
        <v>258</v>
      </c>
      <c r="B54" s="168">
        <v>89</v>
      </c>
      <c r="C54" s="130">
        <v>1</v>
      </c>
      <c r="D54" s="130" t="s">
        <v>74</v>
      </c>
      <c r="E54" s="139" t="s">
        <v>109</v>
      </c>
      <c r="F54" s="130" t="s">
        <v>156</v>
      </c>
      <c r="G54" s="133" t="s">
        <v>67</v>
      </c>
      <c r="H54" s="130" t="s">
        <v>24</v>
      </c>
      <c r="I54" s="130">
        <v>910</v>
      </c>
      <c r="J54" s="74">
        <f>'Прил 5'!J83</f>
        <v>68.8</v>
      </c>
      <c r="K54" s="74">
        <f>'Прил 5'!K83</f>
        <v>52.2</v>
      </c>
      <c r="L54" s="74">
        <f>'Прил 5'!L83</f>
        <v>34.9</v>
      </c>
    </row>
    <row r="55" spans="1:53" ht="52.9" customHeight="1">
      <c r="A55" s="136" t="s">
        <v>268</v>
      </c>
      <c r="B55" s="129">
        <v>89</v>
      </c>
      <c r="C55" s="130" t="s">
        <v>36</v>
      </c>
      <c r="D55" s="130" t="s">
        <v>74</v>
      </c>
      <c r="E55" s="139" t="s">
        <v>83</v>
      </c>
      <c r="F55" s="130"/>
      <c r="G55" s="133"/>
      <c r="H55" s="130"/>
      <c r="I55" s="133"/>
      <c r="J55" s="74">
        <f>J58</f>
        <v>1</v>
      </c>
      <c r="K55" s="74">
        <f>K58</f>
        <v>1</v>
      </c>
      <c r="L55" s="169">
        <f>L58</f>
        <v>1</v>
      </c>
    </row>
    <row r="56" spans="1:53" s="64" customFormat="1" ht="21.6" customHeight="1">
      <c r="A56" s="134" t="s">
        <v>165</v>
      </c>
      <c r="B56" s="129" t="s">
        <v>85</v>
      </c>
      <c r="C56" s="130" t="s">
        <v>36</v>
      </c>
      <c r="D56" s="130" t="s">
        <v>74</v>
      </c>
      <c r="E56" s="139" t="s">
        <v>83</v>
      </c>
      <c r="F56" s="130" t="s">
        <v>166</v>
      </c>
      <c r="G56" s="133"/>
      <c r="H56" s="130"/>
      <c r="I56" s="133"/>
      <c r="J56" s="74">
        <f>J57</f>
        <v>1</v>
      </c>
      <c r="K56" s="74">
        <f t="shared" ref="K56:L56" si="19">K57</f>
        <v>1</v>
      </c>
      <c r="L56" s="74">
        <f t="shared" si="19"/>
        <v>1</v>
      </c>
      <c r="M56" s="78"/>
      <c r="N56" s="78"/>
      <c r="O56" s="78"/>
      <c r="P56" s="78"/>
      <c r="Q56" s="78"/>
      <c r="R56" s="78"/>
      <c r="S56" s="78"/>
      <c r="T56" s="78"/>
      <c r="U56" s="78"/>
      <c r="V56" s="78"/>
      <c r="W56" s="78"/>
      <c r="X56" s="78"/>
      <c r="Y56" s="78"/>
      <c r="Z56" s="78"/>
      <c r="AA56" s="78"/>
      <c r="AB56" s="78"/>
      <c r="AC56" s="78"/>
      <c r="AD56" s="78"/>
      <c r="AE56" s="78"/>
      <c r="AF56" s="78"/>
      <c r="AG56" s="78"/>
      <c r="AH56" s="78"/>
      <c r="AI56" s="78"/>
      <c r="AJ56" s="78"/>
      <c r="AK56" s="78"/>
      <c r="AL56" s="78"/>
      <c r="AM56" s="78"/>
      <c r="AN56" s="78"/>
      <c r="AO56" s="78"/>
      <c r="AP56" s="78"/>
      <c r="AQ56" s="78"/>
      <c r="AR56" s="78"/>
      <c r="AS56" s="78"/>
      <c r="AT56" s="78"/>
      <c r="AU56" s="78"/>
      <c r="AV56" s="78"/>
      <c r="AW56" s="78"/>
      <c r="AX56" s="78"/>
      <c r="AY56" s="78"/>
      <c r="AZ56" s="78"/>
      <c r="BA56" s="78"/>
    </row>
    <row r="57" spans="1:53" s="64" customFormat="1" ht="22.15" customHeight="1">
      <c r="A57" s="136" t="s">
        <v>84</v>
      </c>
      <c r="B57" s="129" t="s">
        <v>85</v>
      </c>
      <c r="C57" s="130" t="s">
        <v>36</v>
      </c>
      <c r="D57" s="130" t="s">
        <v>74</v>
      </c>
      <c r="E57" s="139" t="s">
        <v>83</v>
      </c>
      <c r="F57" s="130" t="s">
        <v>86</v>
      </c>
      <c r="G57" s="133"/>
      <c r="H57" s="130"/>
      <c r="I57" s="133"/>
      <c r="J57" s="74">
        <f>J58</f>
        <v>1</v>
      </c>
      <c r="K57" s="74">
        <f t="shared" ref="K57:L57" si="20">K58</f>
        <v>1</v>
      </c>
      <c r="L57" s="74">
        <f t="shared" si="20"/>
        <v>1</v>
      </c>
      <c r="M57" s="78"/>
      <c r="N57" s="78"/>
      <c r="O57" s="78"/>
      <c r="P57" s="78"/>
      <c r="Q57" s="78"/>
      <c r="R57" s="78"/>
      <c r="S57" s="78"/>
      <c r="T57" s="78"/>
      <c r="U57" s="78"/>
      <c r="V57" s="78"/>
      <c r="W57" s="78"/>
      <c r="X57" s="78"/>
      <c r="Y57" s="78"/>
      <c r="Z57" s="78"/>
      <c r="AA57" s="78"/>
      <c r="AB57" s="78"/>
      <c r="AC57" s="78"/>
      <c r="AD57" s="78"/>
      <c r="AE57" s="78"/>
      <c r="AF57" s="78"/>
      <c r="AG57" s="78"/>
      <c r="AH57" s="78"/>
      <c r="AI57" s="78"/>
      <c r="AJ57" s="78"/>
      <c r="AK57" s="78"/>
      <c r="AL57" s="78"/>
      <c r="AM57" s="78"/>
      <c r="AN57" s="78"/>
      <c r="AO57" s="78"/>
      <c r="AP57" s="78"/>
      <c r="AQ57" s="78"/>
      <c r="AR57" s="78"/>
      <c r="AS57" s="78"/>
      <c r="AT57" s="78"/>
      <c r="AU57" s="78"/>
      <c r="AV57" s="78"/>
      <c r="AW57" s="78"/>
      <c r="AX57" s="78"/>
      <c r="AY57" s="78"/>
      <c r="AZ57" s="78"/>
      <c r="BA57" s="78"/>
    </row>
    <row r="58" spans="1:53" ht="15.75">
      <c r="A58" s="142" t="s">
        <v>23</v>
      </c>
      <c r="B58" s="129" t="s">
        <v>85</v>
      </c>
      <c r="C58" s="130" t="s">
        <v>36</v>
      </c>
      <c r="D58" s="130" t="s">
        <v>74</v>
      </c>
      <c r="E58" s="139" t="s">
        <v>83</v>
      </c>
      <c r="F58" s="130" t="s">
        <v>86</v>
      </c>
      <c r="G58" s="133" t="s">
        <v>24</v>
      </c>
      <c r="H58" s="130"/>
      <c r="I58" s="133"/>
      <c r="J58" s="74">
        <f>J59</f>
        <v>1</v>
      </c>
      <c r="K58" s="74">
        <f t="shared" ref="K58:L59" si="21">K59</f>
        <v>1</v>
      </c>
      <c r="L58" s="169">
        <f t="shared" si="21"/>
        <v>1</v>
      </c>
    </row>
    <row r="59" spans="1:53" ht="15.75">
      <c r="A59" s="142" t="s">
        <v>115</v>
      </c>
      <c r="B59" s="129" t="s">
        <v>85</v>
      </c>
      <c r="C59" s="130" t="s">
        <v>36</v>
      </c>
      <c r="D59" s="130" t="s">
        <v>74</v>
      </c>
      <c r="E59" s="139" t="s">
        <v>83</v>
      </c>
      <c r="F59" s="130" t="s">
        <v>86</v>
      </c>
      <c r="G59" s="133" t="s">
        <v>24</v>
      </c>
      <c r="H59" s="130" t="s">
        <v>82</v>
      </c>
      <c r="I59" s="130"/>
      <c r="J59" s="74">
        <f>J60</f>
        <v>1</v>
      </c>
      <c r="K59" s="74">
        <f t="shared" si="21"/>
        <v>1</v>
      </c>
      <c r="L59" s="169">
        <f t="shared" si="21"/>
        <v>1</v>
      </c>
    </row>
    <row r="60" spans="1:53" ht="47.25">
      <c r="A60" s="223" t="s">
        <v>258</v>
      </c>
      <c r="B60" s="166">
        <v>89</v>
      </c>
      <c r="C60" s="165" t="s">
        <v>36</v>
      </c>
      <c r="D60" s="130" t="s">
        <v>74</v>
      </c>
      <c r="E60" s="139" t="s">
        <v>83</v>
      </c>
      <c r="F60" s="130" t="s">
        <v>86</v>
      </c>
      <c r="G60" s="133" t="s">
        <v>24</v>
      </c>
      <c r="H60" s="130" t="s">
        <v>82</v>
      </c>
      <c r="I60" s="163">
        <v>910</v>
      </c>
      <c r="J60" s="74">
        <f>'Прил 5'!J44</f>
        <v>1</v>
      </c>
      <c r="K60" s="74">
        <f>'Прил 5'!K44</f>
        <v>1</v>
      </c>
      <c r="L60" s="74">
        <f>'Прил 5'!L44</f>
        <v>1</v>
      </c>
    </row>
    <row r="61" spans="1:53" ht="15.75">
      <c r="A61" s="142" t="s">
        <v>111</v>
      </c>
      <c r="B61" s="168">
        <v>89</v>
      </c>
      <c r="C61" s="130">
        <v>1</v>
      </c>
      <c r="D61" s="130" t="s">
        <v>74</v>
      </c>
      <c r="E61" s="139">
        <v>41240</v>
      </c>
      <c r="F61" s="130"/>
      <c r="G61" s="133"/>
      <c r="H61" s="130"/>
      <c r="I61" s="130"/>
      <c r="J61" s="74">
        <f>J64</f>
        <v>1</v>
      </c>
      <c r="K61" s="74">
        <f>K64</f>
        <v>1</v>
      </c>
      <c r="L61" s="169">
        <f>L64</f>
        <v>1</v>
      </c>
    </row>
    <row r="62" spans="1:53" ht="31.5">
      <c r="A62" s="136" t="s">
        <v>150</v>
      </c>
      <c r="B62" s="168">
        <v>89</v>
      </c>
      <c r="C62" s="130">
        <v>1</v>
      </c>
      <c r="D62" s="130" t="s">
        <v>74</v>
      </c>
      <c r="E62" s="139" t="s">
        <v>116</v>
      </c>
      <c r="F62" s="130" t="s">
        <v>151</v>
      </c>
      <c r="G62" s="133"/>
      <c r="H62" s="130"/>
      <c r="I62" s="130"/>
      <c r="J62" s="74">
        <f>J63</f>
        <v>1</v>
      </c>
      <c r="K62" s="74">
        <f t="shared" ref="K62:L62" si="22">K63</f>
        <v>1</v>
      </c>
      <c r="L62" s="74">
        <f t="shared" si="22"/>
        <v>1</v>
      </c>
    </row>
    <row r="63" spans="1:53" ht="15.75">
      <c r="A63" s="134" t="s">
        <v>112</v>
      </c>
      <c r="B63" s="168">
        <v>89</v>
      </c>
      <c r="C63" s="130">
        <v>1</v>
      </c>
      <c r="D63" s="130" t="s">
        <v>74</v>
      </c>
      <c r="E63" s="139" t="s">
        <v>116</v>
      </c>
      <c r="F63" s="130" t="s">
        <v>255</v>
      </c>
      <c r="G63" s="133"/>
      <c r="H63" s="130"/>
      <c r="I63" s="130"/>
      <c r="J63" s="74">
        <f>J64</f>
        <v>1</v>
      </c>
      <c r="K63" s="74">
        <f t="shared" ref="K63:L63" si="23">K64</f>
        <v>1</v>
      </c>
      <c r="L63" s="74">
        <f t="shared" si="23"/>
        <v>1</v>
      </c>
    </row>
    <row r="64" spans="1:53" ht="31.5">
      <c r="A64" s="142" t="s">
        <v>26</v>
      </c>
      <c r="B64" s="168">
        <v>89</v>
      </c>
      <c r="C64" s="130">
        <v>1</v>
      </c>
      <c r="D64" s="130" t="s">
        <v>74</v>
      </c>
      <c r="E64" s="139" t="s">
        <v>116</v>
      </c>
      <c r="F64" s="130" t="s">
        <v>255</v>
      </c>
      <c r="G64" s="133" t="s">
        <v>68</v>
      </c>
      <c r="H64" s="130"/>
      <c r="I64" s="130"/>
      <c r="J64" s="74">
        <f>J65</f>
        <v>1</v>
      </c>
      <c r="K64" s="74">
        <f t="shared" ref="K64:L65" si="24">K65</f>
        <v>1</v>
      </c>
      <c r="L64" s="169">
        <f t="shared" si="24"/>
        <v>1</v>
      </c>
    </row>
    <row r="65" spans="1:12" ht="31.5">
      <c r="A65" s="142" t="s">
        <v>110</v>
      </c>
      <c r="B65" s="168">
        <v>89</v>
      </c>
      <c r="C65" s="130">
        <v>1</v>
      </c>
      <c r="D65" s="130" t="s">
        <v>74</v>
      </c>
      <c r="E65" s="139" t="s">
        <v>116</v>
      </c>
      <c r="F65" s="130" t="s">
        <v>255</v>
      </c>
      <c r="G65" s="133" t="s">
        <v>68</v>
      </c>
      <c r="H65" s="130" t="s">
        <v>24</v>
      </c>
      <c r="I65" s="130"/>
      <c r="J65" s="74">
        <f>J66</f>
        <v>1</v>
      </c>
      <c r="K65" s="74">
        <f t="shared" si="24"/>
        <v>1</v>
      </c>
      <c r="L65" s="169">
        <f t="shared" si="24"/>
        <v>1</v>
      </c>
    </row>
    <row r="66" spans="1:12" ht="47.25">
      <c r="A66" s="223" t="s">
        <v>258</v>
      </c>
      <c r="B66" s="133">
        <v>89</v>
      </c>
      <c r="C66" s="130">
        <v>1</v>
      </c>
      <c r="D66" s="130" t="s">
        <v>74</v>
      </c>
      <c r="E66" s="139" t="s">
        <v>116</v>
      </c>
      <c r="F66" s="130" t="s">
        <v>255</v>
      </c>
      <c r="G66" s="133" t="s">
        <v>68</v>
      </c>
      <c r="H66" s="130" t="s">
        <v>24</v>
      </c>
      <c r="I66" s="130">
        <v>910</v>
      </c>
      <c r="J66" s="74">
        <f>'Прил 5'!J90</f>
        <v>1</v>
      </c>
      <c r="K66" s="74">
        <f>'Прил 5'!K90</f>
        <v>1</v>
      </c>
      <c r="L66" s="74">
        <f>'Прил 5'!L90</f>
        <v>1</v>
      </c>
    </row>
    <row r="67" spans="1:12" ht="15.75">
      <c r="A67" s="134" t="s">
        <v>279</v>
      </c>
      <c r="B67" s="7">
        <v>89</v>
      </c>
      <c r="C67" s="130" t="s">
        <v>36</v>
      </c>
      <c r="D67" s="130" t="s">
        <v>74</v>
      </c>
      <c r="E67" s="130" t="s">
        <v>281</v>
      </c>
      <c r="F67" s="130"/>
      <c r="G67" s="130"/>
      <c r="H67" s="130"/>
      <c r="I67" s="130"/>
      <c r="J67" s="74"/>
      <c r="K67" s="74">
        <f t="shared" ref="K67:L71" si="25">K68</f>
        <v>19</v>
      </c>
      <c r="L67" s="74">
        <f t="shared" si="25"/>
        <v>38.9</v>
      </c>
    </row>
    <row r="68" spans="1:12" ht="15.75">
      <c r="A68" s="134" t="s">
        <v>165</v>
      </c>
      <c r="B68" s="261">
        <v>89</v>
      </c>
      <c r="C68" s="130" t="s">
        <v>36</v>
      </c>
      <c r="D68" s="130" t="s">
        <v>74</v>
      </c>
      <c r="E68" s="130" t="s">
        <v>281</v>
      </c>
      <c r="F68" s="130" t="s">
        <v>166</v>
      </c>
      <c r="G68" s="130"/>
      <c r="H68" s="130"/>
      <c r="I68" s="130"/>
      <c r="J68" s="74"/>
      <c r="K68" s="74">
        <f t="shared" si="25"/>
        <v>19</v>
      </c>
      <c r="L68" s="74">
        <f t="shared" si="25"/>
        <v>38.9</v>
      </c>
    </row>
    <row r="69" spans="1:12" ht="15.75">
      <c r="A69" s="134" t="s">
        <v>84</v>
      </c>
      <c r="B69" s="261">
        <v>89</v>
      </c>
      <c r="C69" s="130" t="s">
        <v>36</v>
      </c>
      <c r="D69" s="130" t="s">
        <v>74</v>
      </c>
      <c r="E69" s="130" t="s">
        <v>281</v>
      </c>
      <c r="F69" s="130" t="s">
        <v>86</v>
      </c>
      <c r="G69" s="130"/>
      <c r="H69" s="130"/>
      <c r="I69" s="130"/>
      <c r="J69" s="74"/>
      <c r="K69" s="74">
        <f t="shared" si="25"/>
        <v>19</v>
      </c>
      <c r="L69" s="74">
        <f t="shared" si="25"/>
        <v>38.9</v>
      </c>
    </row>
    <row r="70" spans="1:12" ht="15.75">
      <c r="A70" s="134" t="s">
        <v>279</v>
      </c>
      <c r="B70" s="261">
        <v>89</v>
      </c>
      <c r="C70" s="130" t="s">
        <v>36</v>
      </c>
      <c r="D70" s="130" t="s">
        <v>74</v>
      </c>
      <c r="E70" s="130" t="s">
        <v>281</v>
      </c>
      <c r="F70" s="130" t="s">
        <v>86</v>
      </c>
      <c r="G70" s="130" t="s">
        <v>280</v>
      </c>
      <c r="H70" s="130"/>
      <c r="I70" s="130"/>
      <c r="J70" s="74"/>
      <c r="K70" s="74">
        <f t="shared" si="25"/>
        <v>19</v>
      </c>
      <c r="L70" s="74">
        <f t="shared" si="25"/>
        <v>38.9</v>
      </c>
    </row>
    <row r="71" spans="1:12" ht="15.75">
      <c r="A71" s="134" t="s">
        <v>279</v>
      </c>
      <c r="B71" s="261">
        <v>89</v>
      </c>
      <c r="C71" s="130" t="s">
        <v>36</v>
      </c>
      <c r="D71" s="130" t="s">
        <v>74</v>
      </c>
      <c r="E71" s="130" t="s">
        <v>281</v>
      </c>
      <c r="F71" s="130" t="s">
        <v>86</v>
      </c>
      <c r="G71" s="130" t="s">
        <v>280</v>
      </c>
      <c r="H71" s="130" t="s">
        <v>280</v>
      </c>
      <c r="I71" s="130"/>
      <c r="J71" s="74"/>
      <c r="K71" s="74">
        <f t="shared" si="25"/>
        <v>19</v>
      </c>
      <c r="L71" s="74">
        <f t="shared" si="25"/>
        <v>38.9</v>
      </c>
    </row>
    <row r="72" spans="1:12" ht="47.25">
      <c r="A72" s="223" t="s">
        <v>258</v>
      </c>
      <c r="B72" s="261">
        <v>89</v>
      </c>
      <c r="C72" s="130" t="s">
        <v>36</v>
      </c>
      <c r="D72" s="130" t="s">
        <v>74</v>
      </c>
      <c r="E72" s="130" t="s">
        <v>281</v>
      </c>
      <c r="F72" s="130" t="s">
        <v>86</v>
      </c>
      <c r="G72" s="130" t="s">
        <v>280</v>
      </c>
      <c r="H72" s="130" t="s">
        <v>280</v>
      </c>
      <c r="I72" s="130" t="s">
        <v>278</v>
      </c>
      <c r="J72" s="182"/>
      <c r="K72" s="74">
        <f>'Прил 5'!K97</f>
        <v>19</v>
      </c>
      <c r="L72" s="74">
        <f>'Прил 5'!L97</f>
        <v>38.9</v>
      </c>
    </row>
    <row r="73" spans="1:12" ht="15.75">
      <c r="A73" s="136" t="s">
        <v>106</v>
      </c>
      <c r="B73" s="7" t="s">
        <v>85</v>
      </c>
      <c r="C73" s="163">
        <v>0</v>
      </c>
      <c r="D73" s="130" t="s">
        <v>74</v>
      </c>
      <c r="E73" s="167">
        <v>43010</v>
      </c>
      <c r="F73" s="163"/>
      <c r="G73" s="224"/>
      <c r="H73" s="165"/>
      <c r="I73" s="165"/>
      <c r="J73" s="74">
        <f>J76</f>
        <v>32.200000000000003</v>
      </c>
      <c r="K73" s="74">
        <f>K76</f>
        <v>11.8</v>
      </c>
      <c r="L73" s="169">
        <f>L76</f>
        <v>12.1</v>
      </c>
    </row>
    <row r="74" spans="1:12" ht="31.5" customHeight="1">
      <c r="A74" s="136" t="s">
        <v>158</v>
      </c>
      <c r="B74" s="7" t="s">
        <v>85</v>
      </c>
      <c r="C74" s="163">
        <v>0</v>
      </c>
      <c r="D74" s="130" t="s">
        <v>74</v>
      </c>
      <c r="E74" s="167">
        <v>43010</v>
      </c>
      <c r="F74" s="163">
        <v>200</v>
      </c>
      <c r="G74" s="224"/>
      <c r="H74" s="165"/>
      <c r="I74" s="165"/>
      <c r="J74" s="74">
        <f>J75</f>
        <v>32.200000000000003</v>
      </c>
      <c r="K74" s="74">
        <f t="shared" ref="K74:L74" si="26">K75</f>
        <v>11.8</v>
      </c>
      <c r="L74" s="74">
        <f t="shared" si="26"/>
        <v>12.1</v>
      </c>
    </row>
    <row r="75" spans="1:12" ht="15.75">
      <c r="A75" s="136" t="s">
        <v>79</v>
      </c>
      <c r="B75" s="7" t="s">
        <v>85</v>
      </c>
      <c r="C75" s="163">
        <v>0</v>
      </c>
      <c r="D75" s="130" t="s">
        <v>74</v>
      </c>
      <c r="E75" s="167">
        <v>43010</v>
      </c>
      <c r="F75" s="163">
        <v>240</v>
      </c>
      <c r="G75" s="224"/>
      <c r="H75" s="165"/>
      <c r="I75" s="165"/>
      <c r="J75" s="74">
        <f>J76</f>
        <v>32.200000000000003</v>
      </c>
      <c r="K75" s="74">
        <f t="shared" ref="K75:L75" si="27">K76</f>
        <v>11.8</v>
      </c>
      <c r="L75" s="74">
        <f t="shared" si="27"/>
        <v>12.1</v>
      </c>
    </row>
    <row r="76" spans="1:12" ht="15.75">
      <c r="A76" s="142" t="s">
        <v>103</v>
      </c>
      <c r="B76" s="7" t="s">
        <v>85</v>
      </c>
      <c r="C76" s="163">
        <v>0</v>
      </c>
      <c r="D76" s="130" t="s">
        <v>74</v>
      </c>
      <c r="E76" s="167">
        <v>43010</v>
      </c>
      <c r="F76" s="163">
        <v>240</v>
      </c>
      <c r="G76" s="224" t="s">
        <v>27</v>
      </c>
      <c r="H76" s="165"/>
      <c r="I76" s="165"/>
      <c r="J76" s="74">
        <f>J77</f>
        <v>32.200000000000003</v>
      </c>
      <c r="K76" s="74">
        <f t="shared" ref="K76:L77" si="28">K77</f>
        <v>11.8</v>
      </c>
      <c r="L76" s="169">
        <f t="shared" si="28"/>
        <v>12.1</v>
      </c>
    </row>
    <row r="77" spans="1:12" ht="15.75">
      <c r="A77" s="162" t="s">
        <v>105</v>
      </c>
      <c r="B77" s="7" t="s">
        <v>85</v>
      </c>
      <c r="C77" s="163">
        <v>0</v>
      </c>
      <c r="D77" s="130" t="s">
        <v>74</v>
      </c>
      <c r="E77" s="167">
        <v>43010</v>
      </c>
      <c r="F77" s="163">
        <v>240</v>
      </c>
      <c r="G77" s="224" t="s">
        <v>27</v>
      </c>
      <c r="H77" s="165" t="s">
        <v>64</v>
      </c>
      <c r="I77" s="165"/>
      <c r="J77" s="74">
        <f>J78</f>
        <v>32.200000000000003</v>
      </c>
      <c r="K77" s="74">
        <f t="shared" si="28"/>
        <v>11.8</v>
      </c>
      <c r="L77" s="169">
        <f t="shared" si="28"/>
        <v>12.1</v>
      </c>
    </row>
    <row r="78" spans="1:12" ht="47.25">
      <c r="A78" s="223" t="s">
        <v>258</v>
      </c>
      <c r="B78" s="7" t="s">
        <v>85</v>
      </c>
      <c r="C78" s="163">
        <v>0</v>
      </c>
      <c r="D78" s="130" t="s">
        <v>74</v>
      </c>
      <c r="E78" s="167">
        <v>43010</v>
      </c>
      <c r="F78" s="163">
        <v>240</v>
      </c>
      <c r="G78" s="224" t="s">
        <v>27</v>
      </c>
      <c r="H78" s="165" t="s">
        <v>64</v>
      </c>
      <c r="I78" s="165">
        <v>910</v>
      </c>
      <c r="J78" s="74">
        <f>'Прил 5'!J73</f>
        <v>32.200000000000003</v>
      </c>
      <c r="K78" s="74">
        <f>'Прил 5'!K73</f>
        <v>11.8</v>
      </c>
      <c r="L78" s="74">
        <f>'Прил 5'!L73</f>
        <v>12.1</v>
      </c>
    </row>
    <row r="79" spans="1:12" ht="15.75">
      <c r="A79" s="136" t="s">
        <v>240</v>
      </c>
      <c r="B79" s="7" t="s">
        <v>85</v>
      </c>
      <c r="C79" s="163">
        <v>0</v>
      </c>
      <c r="D79" s="130" t="s">
        <v>74</v>
      </c>
      <c r="E79" s="167">
        <v>43040</v>
      </c>
      <c r="F79" s="163"/>
      <c r="G79" s="164"/>
      <c r="H79" s="165"/>
      <c r="I79" s="165"/>
      <c r="J79" s="74">
        <f>J82</f>
        <v>83.5</v>
      </c>
      <c r="K79" s="74">
        <f>K82</f>
        <v>3</v>
      </c>
      <c r="L79" s="169">
        <f>L82</f>
        <v>3</v>
      </c>
    </row>
    <row r="80" spans="1:12" ht="36" customHeight="1">
      <c r="A80" s="136" t="s">
        <v>158</v>
      </c>
      <c r="B80" s="7" t="s">
        <v>85</v>
      </c>
      <c r="C80" s="163">
        <v>0</v>
      </c>
      <c r="D80" s="130" t="s">
        <v>74</v>
      </c>
      <c r="E80" s="167">
        <v>43040</v>
      </c>
      <c r="F80" s="163">
        <v>200</v>
      </c>
      <c r="G80" s="164"/>
      <c r="H80" s="165"/>
      <c r="I80" s="165"/>
      <c r="J80" s="74">
        <f>J81</f>
        <v>83.5</v>
      </c>
      <c r="K80" s="74">
        <f t="shared" ref="K80:L80" si="29">K81</f>
        <v>3</v>
      </c>
      <c r="L80" s="74">
        <f t="shared" si="29"/>
        <v>3</v>
      </c>
    </row>
    <row r="81" spans="1:19" ht="15.75">
      <c r="A81" s="136" t="s">
        <v>79</v>
      </c>
      <c r="B81" s="7" t="s">
        <v>85</v>
      </c>
      <c r="C81" s="163">
        <v>0</v>
      </c>
      <c r="D81" s="130" t="s">
        <v>74</v>
      </c>
      <c r="E81" s="167">
        <v>43040</v>
      </c>
      <c r="F81" s="163">
        <v>240</v>
      </c>
      <c r="G81" s="164"/>
      <c r="H81" s="165"/>
      <c r="I81" s="165"/>
      <c r="J81" s="74">
        <f>J82</f>
        <v>83.5</v>
      </c>
      <c r="K81" s="74">
        <f t="shared" ref="K81:L81" si="30">K82</f>
        <v>3</v>
      </c>
      <c r="L81" s="74">
        <f t="shared" si="30"/>
        <v>3</v>
      </c>
    </row>
    <row r="82" spans="1:19" ht="15.75">
      <c r="A82" s="142" t="s">
        <v>103</v>
      </c>
      <c r="B82" s="7" t="s">
        <v>85</v>
      </c>
      <c r="C82" s="163">
        <v>0</v>
      </c>
      <c r="D82" s="130" t="s">
        <v>74</v>
      </c>
      <c r="E82" s="167">
        <v>43040</v>
      </c>
      <c r="F82" s="163">
        <v>240</v>
      </c>
      <c r="G82" s="133" t="s">
        <v>27</v>
      </c>
      <c r="H82" s="165"/>
      <c r="I82" s="165"/>
      <c r="J82" s="74">
        <f>J83</f>
        <v>83.5</v>
      </c>
      <c r="K82" s="74">
        <f t="shared" ref="K82:L83" si="31">K83</f>
        <v>3</v>
      </c>
      <c r="L82" s="169">
        <f t="shared" si="31"/>
        <v>3</v>
      </c>
    </row>
    <row r="83" spans="1:19" ht="15.75">
      <c r="A83" s="162" t="s">
        <v>105</v>
      </c>
      <c r="B83" s="7" t="s">
        <v>85</v>
      </c>
      <c r="C83" s="163">
        <v>0</v>
      </c>
      <c r="D83" s="130" t="s">
        <v>74</v>
      </c>
      <c r="E83" s="167">
        <v>43040</v>
      </c>
      <c r="F83" s="163">
        <v>240</v>
      </c>
      <c r="G83" s="133" t="s">
        <v>27</v>
      </c>
      <c r="H83" s="165" t="s">
        <v>64</v>
      </c>
      <c r="I83" s="165"/>
      <c r="J83" s="74">
        <f>J84</f>
        <v>83.5</v>
      </c>
      <c r="K83" s="74">
        <f t="shared" si="31"/>
        <v>3</v>
      </c>
      <c r="L83" s="169">
        <f t="shared" si="31"/>
        <v>3</v>
      </c>
    </row>
    <row r="84" spans="1:19" ht="55.5" customHeight="1">
      <c r="A84" s="223" t="s">
        <v>258</v>
      </c>
      <c r="B84" s="7" t="s">
        <v>85</v>
      </c>
      <c r="C84" s="163">
        <v>0</v>
      </c>
      <c r="D84" s="130" t="s">
        <v>74</v>
      </c>
      <c r="E84" s="167">
        <v>43040</v>
      </c>
      <c r="F84" s="163">
        <v>240</v>
      </c>
      <c r="G84" s="133" t="s">
        <v>27</v>
      </c>
      <c r="H84" s="165" t="s">
        <v>64</v>
      </c>
      <c r="I84" s="165">
        <v>910</v>
      </c>
      <c r="J84" s="74">
        <f>'Прил 5'!J76</f>
        <v>83.5</v>
      </c>
      <c r="K84" s="74">
        <f>'Прил 5'!K76</f>
        <v>3</v>
      </c>
      <c r="L84" s="74">
        <f>'Прил 5'!L76</f>
        <v>3</v>
      </c>
    </row>
    <row r="85" spans="1:19" ht="94.5">
      <c r="A85" s="162" t="s">
        <v>298</v>
      </c>
      <c r="B85" s="132">
        <v>89</v>
      </c>
      <c r="C85" s="7">
        <v>1</v>
      </c>
      <c r="D85" s="7" t="s">
        <v>74</v>
      </c>
      <c r="E85" s="131" t="s">
        <v>104</v>
      </c>
      <c r="F85" s="7"/>
      <c r="G85" s="133"/>
      <c r="H85" s="130"/>
      <c r="I85" s="130"/>
      <c r="J85" s="74">
        <f>J88</f>
        <v>0.4</v>
      </c>
      <c r="K85" s="74">
        <f>K88</f>
        <v>0.4</v>
      </c>
      <c r="L85" s="169">
        <f>L88</f>
        <v>0.4</v>
      </c>
      <c r="M85" s="304"/>
      <c r="N85" s="305"/>
      <c r="O85" s="305"/>
      <c r="P85" s="305"/>
      <c r="Q85" s="305"/>
      <c r="R85" s="305"/>
      <c r="S85" s="305"/>
    </row>
    <row r="86" spans="1:19" ht="47.25">
      <c r="A86" s="136" t="s">
        <v>158</v>
      </c>
      <c r="B86" s="132">
        <v>89</v>
      </c>
      <c r="C86" s="7">
        <v>1</v>
      </c>
      <c r="D86" s="7" t="s">
        <v>74</v>
      </c>
      <c r="E86" s="131" t="s">
        <v>104</v>
      </c>
      <c r="F86" s="7" t="s">
        <v>159</v>
      </c>
      <c r="G86" s="133"/>
      <c r="H86" s="130"/>
      <c r="I86" s="130"/>
      <c r="J86" s="74">
        <f>J87</f>
        <v>0.4</v>
      </c>
      <c r="K86" s="74">
        <f t="shared" ref="K86:L86" si="32">K87</f>
        <v>0.4</v>
      </c>
      <c r="L86" s="74">
        <f t="shared" si="32"/>
        <v>0.4</v>
      </c>
    </row>
    <row r="87" spans="1:19" ht="15.75">
      <c r="A87" s="136" t="s">
        <v>79</v>
      </c>
      <c r="B87" s="132">
        <v>89</v>
      </c>
      <c r="C87" s="7">
        <v>1</v>
      </c>
      <c r="D87" s="7" t="s">
        <v>74</v>
      </c>
      <c r="E87" s="131" t="s">
        <v>104</v>
      </c>
      <c r="F87" s="7" t="s">
        <v>160</v>
      </c>
      <c r="G87" s="133"/>
      <c r="H87" s="130"/>
      <c r="I87" s="130"/>
      <c r="J87" s="74">
        <f>J88</f>
        <v>0.4</v>
      </c>
      <c r="K87" s="74">
        <f t="shared" ref="K87:L87" si="33">K88</f>
        <v>0.4</v>
      </c>
      <c r="L87" s="74">
        <f t="shared" si="33"/>
        <v>0.4</v>
      </c>
    </row>
    <row r="88" spans="1:19" ht="15.75">
      <c r="A88" s="142" t="s">
        <v>28</v>
      </c>
      <c r="B88" s="132">
        <v>89</v>
      </c>
      <c r="C88" s="7">
        <v>1</v>
      </c>
      <c r="D88" s="7" t="s">
        <v>74</v>
      </c>
      <c r="E88" s="131" t="s">
        <v>104</v>
      </c>
      <c r="F88" s="7" t="s">
        <v>160</v>
      </c>
      <c r="G88" s="133" t="s">
        <v>27</v>
      </c>
      <c r="H88" s="130"/>
      <c r="I88" s="130"/>
      <c r="J88" s="74">
        <f>J89</f>
        <v>0.4</v>
      </c>
      <c r="K88" s="74">
        <f>K89</f>
        <v>0.4</v>
      </c>
      <c r="L88" s="169">
        <f>L89</f>
        <v>0.4</v>
      </c>
    </row>
    <row r="89" spans="1:19" ht="15.75">
      <c r="A89" s="142" t="s">
        <v>103</v>
      </c>
      <c r="B89" s="132">
        <v>89</v>
      </c>
      <c r="C89" s="7">
        <v>1</v>
      </c>
      <c r="D89" s="7" t="s">
        <v>74</v>
      </c>
      <c r="E89" s="131" t="s">
        <v>104</v>
      </c>
      <c r="F89" s="7" t="s">
        <v>160</v>
      </c>
      <c r="G89" s="133" t="s">
        <v>27</v>
      </c>
      <c r="H89" s="130" t="s">
        <v>63</v>
      </c>
      <c r="I89" s="130"/>
      <c r="J89" s="74">
        <f>J90</f>
        <v>0.4</v>
      </c>
      <c r="K89" s="74">
        <f t="shared" ref="K89:L89" si="34">K90</f>
        <v>0.4</v>
      </c>
      <c r="L89" s="169">
        <f t="shared" si="34"/>
        <v>0.4</v>
      </c>
    </row>
    <row r="90" spans="1:19" ht="47.25">
      <c r="A90" s="223" t="s">
        <v>258</v>
      </c>
      <c r="B90" s="132">
        <v>89</v>
      </c>
      <c r="C90" s="7">
        <v>1</v>
      </c>
      <c r="D90" s="7" t="s">
        <v>74</v>
      </c>
      <c r="E90" s="131" t="s">
        <v>104</v>
      </c>
      <c r="F90" s="7" t="s">
        <v>160</v>
      </c>
      <c r="G90" s="133" t="s">
        <v>27</v>
      </c>
      <c r="H90" s="130" t="s">
        <v>63</v>
      </c>
      <c r="I90" s="130">
        <v>910</v>
      </c>
      <c r="J90" s="74">
        <f>'Прил 5'!J67</f>
        <v>0.4</v>
      </c>
      <c r="K90" s="74">
        <f>'Прил 5'!K67</f>
        <v>0.4</v>
      </c>
      <c r="L90" s="74">
        <f>'Прил 5'!L67</f>
        <v>0.4</v>
      </c>
    </row>
    <row r="91" spans="1:19" ht="227.25" customHeight="1">
      <c r="A91" s="259" t="s">
        <v>299</v>
      </c>
      <c r="B91" s="130" t="s">
        <v>85</v>
      </c>
      <c r="C91" s="130" t="s">
        <v>36</v>
      </c>
      <c r="D91" s="130" t="s">
        <v>74</v>
      </c>
      <c r="E91" s="139" t="s">
        <v>102</v>
      </c>
      <c r="F91" s="130"/>
      <c r="G91" s="133"/>
      <c r="H91" s="130"/>
      <c r="I91" s="130"/>
      <c r="J91" s="74">
        <f>J94</f>
        <v>255.6</v>
      </c>
      <c r="K91" s="74">
        <f>K94</f>
        <v>272.60000000000002</v>
      </c>
      <c r="L91" s="169">
        <f>L94</f>
        <v>280.8</v>
      </c>
      <c r="M91" s="304"/>
      <c r="N91" s="305"/>
      <c r="O91" s="305"/>
      <c r="P91" s="305"/>
      <c r="Q91" s="305"/>
      <c r="R91" s="305"/>
      <c r="S91" s="305"/>
    </row>
    <row r="92" spans="1:19" ht="37.15" customHeight="1">
      <c r="A92" s="136" t="s">
        <v>158</v>
      </c>
      <c r="B92" s="130" t="s">
        <v>85</v>
      </c>
      <c r="C92" s="130" t="s">
        <v>36</v>
      </c>
      <c r="D92" s="130" t="s">
        <v>74</v>
      </c>
      <c r="E92" s="139" t="s">
        <v>102</v>
      </c>
      <c r="F92" s="130" t="s">
        <v>159</v>
      </c>
      <c r="G92" s="133"/>
      <c r="H92" s="130"/>
      <c r="I92" s="130"/>
      <c r="J92" s="74">
        <f>J93</f>
        <v>255.6</v>
      </c>
      <c r="K92" s="74">
        <f t="shared" ref="K92:L92" si="35">K93</f>
        <v>272.60000000000002</v>
      </c>
      <c r="L92" s="74">
        <f t="shared" si="35"/>
        <v>280.8</v>
      </c>
      <c r="M92" s="126"/>
      <c r="N92" s="126"/>
      <c r="O92" s="126"/>
      <c r="P92" s="126"/>
      <c r="Q92" s="126"/>
      <c r="R92" s="126"/>
      <c r="S92" s="126"/>
    </row>
    <row r="93" spans="1:19" ht="21" customHeight="1">
      <c r="A93" s="136" t="s">
        <v>79</v>
      </c>
      <c r="B93" s="130" t="s">
        <v>85</v>
      </c>
      <c r="C93" s="130" t="s">
        <v>36</v>
      </c>
      <c r="D93" s="130" t="s">
        <v>74</v>
      </c>
      <c r="E93" s="139" t="s">
        <v>102</v>
      </c>
      <c r="F93" s="130" t="s">
        <v>160</v>
      </c>
      <c r="G93" s="133"/>
      <c r="H93" s="130"/>
      <c r="I93" s="130"/>
      <c r="J93" s="74">
        <f>J94</f>
        <v>255.6</v>
      </c>
      <c r="K93" s="74">
        <f t="shared" ref="K93:L93" si="36">K94</f>
        <v>272.60000000000002</v>
      </c>
      <c r="L93" s="74">
        <f t="shared" si="36"/>
        <v>280.8</v>
      </c>
      <c r="M93" s="126"/>
      <c r="N93" s="126"/>
      <c r="O93" s="126"/>
      <c r="P93" s="126"/>
      <c r="Q93" s="126"/>
      <c r="R93" s="126"/>
      <c r="S93" s="126"/>
    </row>
    <row r="94" spans="1:19" ht="16.5" customHeight="1">
      <c r="A94" s="136" t="s">
        <v>100</v>
      </c>
      <c r="B94" s="130" t="s">
        <v>85</v>
      </c>
      <c r="C94" s="130" t="s">
        <v>36</v>
      </c>
      <c r="D94" s="130" t="s">
        <v>74</v>
      </c>
      <c r="E94" s="139" t="s">
        <v>102</v>
      </c>
      <c r="F94" s="130" t="s">
        <v>160</v>
      </c>
      <c r="G94" s="133" t="s">
        <v>25</v>
      </c>
      <c r="H94" s="130"/>
      <c r="I94" s="130"/>
      <c r="J94" s="74">
        <f>J95</f>
        <v>255.6</v>
      </c>
      <c r="K94" s="74">
        <f t="shared" ref="K94:L95" si="37">K95</f>
        <v>272.60000000000002</v>
      </c>
      <c r="L94" s="169">
        <f t="shared" si="37"/>
        <v>280.8</v>
      </c>
    </row>
    <row r="95" spans="1:19" ht="18.75" customHeight="1">
      <c r="A95" s="136" t="s">
        <v>101</v>
      </c>
      <c r="B95" s="130" t="s">
        <v>85</v>
      </c>
      <c r="C95" s="130" t="s">
        <v>36</v>
      </c>
      <c r="D95" s="130" t="s">
        <v>74</v>
      </c>
      <c r="E95" s="139" t="s">
        <v>102</v>
      </c>
      <c r="F95" s="130" t="s">
        <v>160</v>
      </c>
      <c r="G95" s="133" t="s">
        <v>25</v>
      </c>
      <c r="H95" s="130" t="s">
        <v>66</v>
      </c>
      <c r="I95" s="130"/>
      <c r="J95" s="74">
        <f>J96</f>
        <v>255.6</v>
      </c>
      <c r="K95" s="74">
        <f t="shared" si="37"/>
        <v>272.60000000000002</v>
      </c>
      <c r="L95" s="169">
        <f t="shared" si="37"/>
        <v>280.8</v>
      </c>
    </row>
    <row r="96" spans="1:19" ht="55.5" customHeight="1">
      <c r="A96" s="223" t="s">
        <v>258</v>
      </c>
      <c r="B96" s="130" t="s">
        <v>85</v>
      </c>
      <c r="C96" s="130" t="s">
        <v>36</v>
      </c>
      <c r="D96" s="130" t="s">
        <v>74</v>
      </c>
      <c r="E96" s="139" t="s">
        <v>102</v>
      </c>
      <c r="F96" s="130" t="s">
        <v>160</v>
      </c>
      <c r="G96" s="133" t="s">
        <v>25</v>
      </c>
      <c r="H96" s="130" t="s">
        <v>66</v>
      </c>
      <c r="I96" s="130">
        <v>910</v>
      </c>
      <c r="J96" s="74">
        <f>'Прил 5'!J60</f>
        <v>255.6</v>
      </c>
      <c r="K96" s="74">
        <f>'Прил 5'!K60</f>
        <v>272.60000000000002</v>
      </c>
      <c r="L96" s="74">
        <f>'Прил 5'!L60</f>
        <v>280.8</v>
      </c>
    </row>
    <row r="97" spans="1:12" ht="63">
      <c r="A97" s="198" t="s">
        <v>290</v>
      </c>
      <c r="B97" s="166">
        <v>89</v>
      </c>
      <c r="C97" s="165" t="s">
        <v>36</v>
      </c>
      <c r="D97" s="130" t="s">
        <v>74</v>
      </c>
      <c r="E97" s="139" t="s">
        <v>99</v>
      </c>
      <c r="F97" s="130"/>
      <c r="G97" s="133"/>
      <c r="H97" s="130"/>
      <c r="I97" s="163"/>
      <c r="J97" s="74">
        <f>J100+J103</f>
        <v>86.800000000000011</v>
      </c>
      <c r="K97" s="74">
        <f t="shared" ref="K97:L97" si="38">K100+K103</f>
        <v>87.4</v>
      </c>
      <c r="L97" s="74">
        <f t="shared" si="38"/>
        <v>90.1</v>
      </c>
    </row>
    <row r="98" spans="1:12" ht="78.75">
      <c r="A98" s="145" t="s">
        <v>161</v>
      </c>
      <c r="B98" s="166">
        <v>89</v>
      </c>
      <c r="C98" s="165" t="s">
        <v>36</v>
      </c>
      <c r="D98" s="130" t="s">
        <v>74</v>
      </c>
      <c r="E98" s="139" t="s">
        <v>99</v>
      </c>
      <c r="F98" s="130" t="s">
        <v>163</v>
      </c>
      <c r="G98" s="133"/>
      <c r="H98" s="130"/>
      <c r="I98" s="163"/>
      <c r="J98" s="74">
        <f>J99</f>
        <v>82.9</v>
      </c>
      <c r="K98" s="74">
        <f t="shared" ref="K98:L98" si="39">K99</f>
        <v>83.4</v>
      </c>
      <c r="L98" s="74">
        <f t="shared" si="39"/>
        <v>86.1</v>
      </c>
    </row>
    <row r="99" spans="1:12" ht="31.5">
      <c r="A99" s="145" t="s">
        <v>162</v>
      </c>
      <c r="B99" s="166">
        <v>89</v>
      </c>
      <c r="C99" s="165" t="s">
        <v>36</v>
      </c>
      <c r="D99" s="130" t="s">
        <v>74</v>
      </c>
      <c r="E99" s="139" t="s">
        <v>99</v>
      </c>
      <c r="F99" s="130" t="s">
        <v>164</v>
      </c>
      <c r="G99" s="133"/>
      <c r="H99" s="130"/>
      <c r="I99" s="163"/>
      <c r="J99" s="74">
        <f>J100</f>
        <v>82.9</v>
      </c>
      <c r="K99" s="74">
        <f t="shared" ref="K99:L99" si="40">K100</f>
        <v>83.4</v>
      </c>
      <c r="L99" s="74">
        <f t="shared" si="40"/>
        <v>86.1</v>
      </c>
    </row>
    <row r="100" spans="1:12" ht="15.75">
      <c r="A100" s="142" t="s">
        <v>97</v>
      </c>
      <c r="B100" s="166">
        <v>89</v>
      </c>
      <c r="C100" s="165" t="s">
        <v>36</v>
      </c>
      <c r="D100" s="130" t="s">
        <v>74</v>
      </c>
      <c r="E100" s="139" t="s">
        <v>99</v>
      </c>
      <c r="F100" s="130" t="s">
        <v>164</v>
      </c>
      <c r="G100" s="133" t="s">
        <v>63</v>
      </c>
      <c r="H100" s="130"/>
      <c r="I100" s="163"/>
      <c r="J100" s="74">
        <f>J101</f>
        <v>82.9</v>
      </c>
      <c r="K100" s="74">
        <f t="shared" ref="K100:L101" si="41">K101</f>
        <v>83.4</v>
      </c>
      <c r="L100" s="169">
        <f t="shared" si="41"/>
        <v>86.1</v>
      </c>
    </row>
    <row r="101" spans="1:12" ht="21.75" customHeight="1">
      <c r="A101" s="142" t="s">
        <v>98</v>
      </c>
      <c r="B101" s="166">
        <v>89</v>
      </c>
      <c r="C101" s="165" t="s">
        <v>36</v>
      </c>
      <c r="D101" s="130" t="s">
        <v>74</v>
      </c>
      <c r="E101" s="139" t="s">
        <v>99</v>
      </c>
      <c r="F101" s="130" t="s">
        <v>164</v>
      </c>
      <c r="G101" s="133" t="s">
        <v>63</v>
      </c>
      <c r="H101" s="130" t="s">
        <v>64</v>
      </c>
      <c r="I101" s="163"/>
      <c r="J101" s="74">
        <f>J102</f>
        <v>82.9</v>
      </c>
      <c r="K101" s="74">
        <f t="shared" si="41"/>
        <v>83.4</v>
      </c>
      <c r="L101" s="169">
        <f t="shared" si="41"/>
        <v>86.1</v>
      </c>
    </row>
    <row r="102" spans="1:12" ht="47.25">
      <c r="A102" s="223" t="s">
        <v>258</v>
      </c>
      <c r="B102" s="133">
        <v>89</v>
      </c>
      <c r="C102" s="130">
        <v>1</v>
      </c>
      <c r="D102" s="130" t="s">
        <v>74</v>
      </c>
      <c r="E102" s="139" t="s">
        <v>99</v>
      </c>
      <c r="F102" s="130" t="s">
        <v>164</v>
      </c>
      <c r="G102" s="133" t="s">
        <v>63</v>
      </c>
      <c r="H102" s="130" t="s">
        <v>64</v>
      </c>
      <c r="I102" s="130">
        <v>910</v>
      </c>
      <c r="J102" s="74">
        <f>'Прил 5'!J51</f>
        <v>82.9</v>
      </c>
      <c r="K102" s="74">
        <f>'Прил 5'!K51</f>
        <v>83.4</v>
      </c>
      <c r="L102" s="74">
        <f>'Прил 5'!L51</f>
        <v>86.1</v>
      </c>
    </row>
    <row r="103" spans="1:12" ht="78.75">
      <c r="A103" s="145" t="s">
        <v>161</v>
      </c>
      <c r="B103" s="166">
        <v>89</v>
      </c>
      <c r="C103" s="165" t="s">
        <v>36</v>
      </c>
      <c r="D103" s="130" t="s">
        <v>74</v>
      </c>
      <c r="E103" s="139" t="s">
        <v>99</v>
      </c>
      <c r="F103" s="130" t="s">
        <v>159</v>
      </c>
      <c r="G103" s="133"/>
      <c r="H103" s="130"/>
      <c r="I103" s="163"/>
      <c r="J103" s="74">
        <f>J104</f>
        <v>3.9</v>
      </c>
      <c r="K103" s="74">
        <f t="shared" ref="K103:L106" si="42">K104</f>
        <v>4</v>
      </c>
      <c r="L103" s="74">
        <f t="shared" ref="L103:L104" si="43">L104</f>
        <v>4</v>
      </c>
    </row>
    <row r="104" spans="1:12" ht="31.5">
      <c r="A104" s="145" t="s">
        <v>162</v>
      </c>
      <c r="B104" s="166">
        <v>89</v>
      </c>
      <c r="C104" s="165" t="s">
        <v>36</v>
      </c>
      <c r="D104" s="130" t="s">
        <v>74</v>
      </c>
      <c r="E104" s="139" t="s">
        <v>99</v>
      </c>
      <c r="F104" s="130" t="s">
        <v>160</v>
      </c>
      <c r="G104" s="133"/>
      <c r="H104" s="130"/>
      <c r="I104" s="163"/>
      <c r="J104" s="74">
        <f>J105</f>
        <v>3.9</v>
      </c>
      <c r="K104" s="74">
        <f t="shared" si="42"/>
        <v>4</v>
      </c>
      <c r="L104" s="74">
        <f t="shared" si="43"/>
        <v>4</v>
      </c>
    </row>
    <row r="105" spans="1:12" ht="15.75">
      <c r="A105" s="142" t="s">
        <v>97</v>
      </c>
      <c r="B105" s="166">
        <v>89</v>
      </c>
      <c r="C105" s="165" t="s">
        <v>36</v>
      </c>
      <c r="D105" s="130" t="s">
        <v>74</v>
      </c>
      <c r="E105" s="139" t="s">
        <v>99</v>
      </c>
      <c r="F105" s="130" t="s">
        <v>160</v>
      </c>
      <c r="G105" s="133" t="s">
        <v>63</v>
      </c>
      <c r="H105" s="130"/>
      <c r="I105" s="163"/>
      <c r="J105" s="74">
        <f>J106</f>
        <v>3.9</v>
      </c>
      <c r="K105" s="74">
        <f t="shared" si="42"/>
        <v>4</v>
      </c>
      <c r="L105" s="169">
        <f t="shared" si="42"/>
        <v>4</v>
      </c>
    </row>
    <row r="106" spans="1:12" ht="21.75" customHeight="1">
      <c r="A106" s="142" t="s">
        <v>98</v>
      </c>
      <c r="B106" s="166">
        <v>89</v>
      </c>
      <c r="C106" s="165" t="s">
        <v>36</v>
      </c>
      <c r="D106" s="130" t="s">
        <v>74</v>
      </c>
      <c r="E106" s="139" t="s">
        <v>99</v>
      </c>
      <c r="F106" s="130" t="s">
        <v>160</v>
      </c>
      <c r="G106" s="133" t="s">
        <v>63</v>
      </c>
      <c r="H106" s="130" t="s">
        <v>64</v>
      </c>
      <c r="I106" s="163"/>
      <c r="J106" s="74">
        <f>J107</f>
        <v>3.9</v>
      </c>
      <c r="K106" s="74">
        <f t="shared" si="42"/>
        <v>4</v>
      </c>
      <c r="L106" s="169">
        <f t="shared" si="42"/>
        <v>4</v>
      </c>
    </row>
    <row r="107" spans="1:12" ht="47.25">
      <c r="A107" s="223" t="s">
        <v>258</v>
      </c>
      <c r="B107" s="133">
        <v>89</v>
      </c>
      <c r="C107" s="130">
        <v>1</v>
      </c>
      <c r="D107" s="130" t="s">
        <v>74</v>
      </c>
      <c r="E107" s="139" t="s">
        <v>99</v>
      </c>
      <c r="F107" s="130" t="s">
        <v>160</v>
      </c>
      <c r="G107" s="133" t="s">
        <v>63</v>
      </c>
      <c r="H107" s="130" t="s">
        <v>64</v>
      </c>
      <c r="I107" s="130">
        <v>910</v>
      </c>
      <c r="J107" s="74">
        <f>'Прил 5'!J53</f>
        <v>3.9</v>
      </c>
      <c r="K107" s="74">
        <f>'Прил 5'!K53</f>
        <v>4</v>
      </c>
      <c r="L107" s="74">
        <f>'Прил 5'!L53</f>
        <v>4</v>
      </c>
    </row>
    <row r="108" spans="1:12" ht="115.9" customHeight="1">
      <c r="A108" s="142" t="s">
        <v>227</v>
      </c>
      <c r="B108" s="129">
        <v>89</v>
      </c>
      <c r="C108" s="130" t="s">
        <v>36</v>
      </c>
      <c r="D108" s="130" t="s">
        <v>74</v>
      </c>
      <c r="E108" s="139" t="s">
        <v>80</v>
      </c>
      <c r="F108" s="130"/>
      <c r="G108" s="133"/>
      <c r="H108" s="130"/>
      <c r="I108" s="133"/>
      <c r="J108" s="74">
        <f>J111</f>
        <v>0.1</v>
      </c>
      <c r="K108" s="74">
        <f>K111</f>
        <v>0.1</v>
      </c>
      <c r="L108" s="169">
        <f>L111</f>
        <v>0.1</v>
      </c>
    </row>
    <row r="109" spans="1:12" ht="35.450000000000003" customHeight="1">
      <c r="A109" s="136" t="s">
        <v>158</v>
      </c>
      <c r="B109" s="166">
        <v>89</v>
      </c>
      <c r="C109" s="130" t="s">
        <v>36</v>
      </c>
      <c r="D109" s="130" t="s">
        <v>74</v>
      </c>
      <c r="E109" s="139" t="s">
        <v>80</v>
      </c>
      <c r="F109" s="130" t="s">
        <v>159</v>
      </c>
      <c r="G109" s="133"/>
      <c r="H109" s="130"/>
      <c r="I109" s="133"/>
      <c r="J109" s="74">
        <f>J110</f>
        <v>0.1</v>
      </c>
      <c r="K109" s="74">
        <f t="shared" ref="K109:L109" si="44">K110</f>
        <v>0.1</v>
      </c>
      <c r="L109" s="74">
        <f t="shared" si="44"/>
        <v>0.1</v>
      </c>
    </row>
    <row r="110" spans="1:12" ht="22.15" customHeight="1">
      <c r="A110" s="136" t="s">
        <v>79</v>
      </c>
      <c r="B110" s="166">
        <v>89</v>
      </c>
      <c r="C110" s="130" t="s">
        <v>36</v>
      </c>
      <c r="D110" s="130" t="s">
        <v>74</v>
      </c>
      <c r="E110" s="139" t="s">
        <v>80</v>
      </c>
      <c r="F110" s="130" t="s">
        <v>160</v>
      </c>
      <c r="G110" s="133"/>
      <c r="H110" s="130"/>
      <c r="I110" s="133"/>
      <c r="J110" s="74">
        <f>J111</f>
        <v>0.1</v>
      </c>
      <c r="K110" s="74">
        <f t="shared" ref="K110:L110" si="45">K111</f>
        <v>0.1</v>
      </c>
      <c r="L110" s="74">
        <f t="shared" si="45"/>
        <v>0.1</v>
      </c>
    </row>
    <row r="111" spans="1:12" ht="15.75">
      <c r="A111" s="142" t="s">
        <v>23</v>
      </c>
      <c r="B111" s="166">
        <v>89</v>
      </c>
      <c r="C111" s="130" t="s">
        <v>36</v>
      </c>
      <c r="D111" s="130" t="s">
        <v>74</v>
      </c>
      <c r="E111" s="139" t="s">
        <v>80</v>
      </c>
      <c r="F111" s="130" t="s">
        <v>160</v>
      </c>
      <c r="G111" s="133" t="s">
        <v>24</v>
      </c>
      <c r="H111" s="130"/>
      <c r="I111" s="133"/>
      <c r="J111" s="74">
        <f>J112</f>
        <v>0.1</v>
      </c>
      <c r="K111" s="74">
        <f t="shared" ref="K111:L112" si="46">K112</f>
        <v>0.1</v>
      </c>
      <c r="L111" s="169">
        <f t="shared" si="46"/>
        <v>0.1</v>
      </c>
    </row>
    <row r="112" spans="1:12" ht="63.75" customHeight="1">
      <c r="A112" s="142" t="s">
        <v>114</v>
      </c>
      <c r="B112" s="166">
        <v>89</v>
      </c>
      <c r="C112" s="130" t="s">
        <v>36</v>
      </c>
      <c r="D112" s="130" t="s">
        <v>74</v>
      </c>
      <c r="E112" s="139" t="s">
        <v>80</v>
      </c>
      <c r="F112" s="130" t="s">
        <v>160</v>
      </c>
      <c r="G112" s="133" t="s">
        <v>24</v>
      </c>
      <c r="H112" s="130" t="s">
        <v>25</v>
      </c>
      <c r="I112" s="133"/>
      <c r="J112" s="74">
        <f>J113</f>
        <v>0.1</v>
      </c>
      <c r="K112" s="74">
        <f t="shared" si="46"/>
        <v>0.1</v>
      </c>
      <c r="L112" s="169">
        <f t="shared" si="46"/>
        <v>0.1</v>
      </c>
    </row>
    <row r="113" spans="1:12" ht="47.25">
      <c r="A113" s="223" t="s">
        <v>258</v>
      </c>
      <c r="B113" s="166">
        <v>89</v>
      </c>
      <c r="C113" s="130" t="s">
        <v>36</v>
      </c>
      <c r="D113" s="130" t="s">
        <v>74</v>
      </c>
      <c r="E113" s="139" t="s">
        <v>80</v>
      </c>
      <c r="F113" s="130" t="s">
        <v>160</v>
      </c>
      <c r="G113" s="133" t="s">
        <v>24</v>
      </c>
      <c r="H113" s="130" t="s">
        <v>25</v>
      </c>
      <c r="I113" s="133">
        <v>910</v>
      </c>
      <c r="J113" s="74">
        <f>'Прил 5'!J36</f>
        <v>0.1</v>
      </c>
      <c r="K113" s="74">
        <f>'Прил 5'!K36</f>
        <v>0.1</v>
      </c>
      <c r="L113" s="169">
        <f>'Прил 5'!L36</f>
        <v>0.1</v>
      </c>
    </row>
  </sheetData>
  <autoFilter ref="A8:L113"/>
  <mergeCells count="14">
    <mergeCell ref="I1:L1"/>
    <mergeCell ref="A4:J4"/>
    <mergeCell ref="A3:L3"/>
    <mergeCell ref="M3:T3"/>
    <mergeCell ref="M85:S85"/>
    <mergeCell ref="I2:L2"/>
    <mergeCell ref="M91:S91"/>
    <mergeCell ref="A5:A6"/>
    <mergeCell ref="B5:E6"/>
    <mergeCell ref="H5:H6"/>
    <mergeCell ref="I5:I6"/>
    <mergeCell ref="G5:G6"/>
    <mergeCell ref="J5:L5"/>
    <mergeCell ref="F5:F6"/>
  </mergeCells>
  <conditionalFormatting sqref="D47:D48">
    <cfRule type="expression" dxfId="4" priority="50" stopIfTrue="1">
      <formula>$D47=""</formula>
    </cfRule>
    <cfRule type="expression" dxfId="3" priority="51" stopIfTrue="1">
      <formula>$E47&lt;&gt;""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J28"/>
  <sheetViews>
    <sheetView view="pageBreakPreview" zoomScaleNormal="55" zoomScaleSheetLayoutView="100" workbookViewId="0">
      <selection activeCell="C2" sqref="C2:E2"/>
    </sheetView>
  </sheetViews>
  <sheetFormatPr defaultColWidth="9.140625" defaultRowHeight="15.75"/>
  <cols>
    <col min="1" max="1" width="29.140625" style="36" customWidth="1"/>
    <col min="2" max="2" width="71" style="103" customWidth="1"/>
    <col min="3" max="3" width="14.85546875" style="36" customWidth="1"/>
    <col min="4" max="4" width="17.28515625" style="36" customWidth="1"/>
    <col min="5" max="5" width="16.28515625" style="36" customWidth="1"/>
    <col min="6" max="6" width="9.140625" style="36"/>
    <col min="7" max="7" width="20.28515625" style="36" customWidth="1"/>
    <col min="8" max="8" width="16.7109375" style="36" customWidth="1"/>
    <col min="9" max="9" width="21.85546875" style="36" customWidth="1"/>
    <col min="10" max="16384" width="9.140625" style="36"/>
  </cols>
  <sheetData>
    <row r="1" spans="1:5">
      <c r="A1" s="226"/>
      <c r="B1" s="321"/>
      <c r="C1" s="321"/>
      <c r="D1" s="284" t="s">
        <v>285</v>
      </c>
      <c r="E1" s="284"/>
    </row>
    <row r="2" spans="1:5" ht="96.75" customHeight="1">
      <c r="A2" s="229"/>
      <c r="B2" s="244"/>
      <c r="C2" s="286" t="s">
        <v>304</v>
      </c>
      <c r="D2" s="286"/>
      <c r="E2" s="286"/>
    </row>
    <row r="3" spans="1:5" ht="51" customHeight="1">
      <c r="A3" s="322" t="s">
        <v>294</v>
      </c>
      <c r="B3" s="322"/>
      <c r="C3" s="322"/>
      <c r="D3" s="322"/>
      <c r="E3" s="322"/>
    </row>
    <row r="4" spans="1:5">
      <c r="A4" s="231"/>
      <c r="B4" s="245"/>
      <c r="C4" s="246"/>
      <c r="D4" s="226"/>
      <c r="E4" s="247" t="s">
        <v>195</v>
      </c>
    </row>
    <row r="5" spans="1:5">
      <c r="A5" s="239" t="s">
        <v>181</v>
      </c>
      <c r="B5" s="248" t="s">
        <v>182</v>
      </c>
      <c r="C5" s="239" t="s">
        <v>230</v>
      </c>
      <c r="D5" s="239" t="s">
        <v>231</v>
      </c>
      <c r="E5" s="239" t="s">
        <v>288</v>
      </c>
    </row>
    <row r="6" spans="1:5">
      <c r="A6" s="249" t="s">
        <v>36</v>
      </c>
      <c r="B6" s="250" t="s">
        <v>37</v>
      </c>
      <c r="C6" s="251">
        <v>3</v>
      </c>
      <c r="D6" s="251">
        <v>4</v>
      </c>
      <c r="E6" s="251">
        <v>5</v>
      </c>
    </row>
    <row r="7" spans="1:5" ht="31.5">
      <c r="A7" s="105" t="s">
        <v>183</v>
      </c>
      <c r="B7" s="104" t="s">
        <v>184</v>
      </c>
      <c r="C7" s="81">
        <f>C8+C11+C15</f>
        <v>3.9999999999508873E-2</v>
      </c>
      <c r="D7" s="81">
        <f t="shared" ref="D7:E7" si="0">D8+D11+D15</f>
        <v>0</v>
      </c>
      <c r="E7" s="81">
        <f t="shared" si="0"/>
        <v>-4.9999999999954525E-2</v>
      </c>
    </row>
    <row r="8" spans="1:5">
      <c r="A8" s="80" t="s">
        <v>185</v>
      </c>
      <c r="B8" s="42" t="s">
        <v>176</v>
      </c>
      <c r="C8" s="91">
        <f t="shared" ref="C8:E9" si="1">SUM(C9)</f>
        <v>10.4</v>
      </c>
      <c r="D8" s="91">
        <f t="shared" si="1"/>
        <v>20.8</v>
      </c>
      <c r="E8" s="91">
        <f t="shared" si="1"/>
        <v>31.2</v>
      </c>
    </row>
    <row r="9" spans="1:5" ht="31.5">
      <c r="A9" s="80" t="s">
        <v>186</v>
      </c>
      <c r="B9" s="42" t="s">
        <v>187</v>
      </c>
      <c r="C9" s="91">
        <f t="shared" si="1"/>
        <v>10.4</v>
      </c>
      <c r="D9" s="91">
        <f t="shared" si="1"/>
        <v>20.8</v>
      </c>
      <c r="E9" s="91">
        <f t="shared" si="1"/>
        <v>31.2</v>
      </c>
    </row>
    <row r="10" spans="1:5" ht="31.5">
      <c r="A10" s="80" t="s">
        <v>196</v>
      </c>
      <c r="B10" s="260" t="s">
        <v>300</v>
      </c>
      <c r="C10" s="91">
        <v>10.4</v>
      </c>
      <c r="D10" s="91">
        <v>20.8</v>
      </c>
      <c r="E10" s="91">
        <v>31.2</v>
      </c>
    </row>
    <row r="11" spans="1:5" ht="31.5">
      <c r="A11" s="82" t="s">
        <v>241</v>
      </c>
      <c r="B11" s="99" t="s">
        <v>180</v>
      </c>
      <c r="C11" s="106">
        <f t="shared" ref="C11:E12" si="2">C12</f>
        <v>-10.4</v>
      </c>
      <c r="D11" s="91">
        <f t="shared" si="2"/>
        <v>-20.8</v>
      </c>
      <c r="E11" s="91">
        <f t="shared" si="2"/>
        <v>-31.2</v>
      </c>
    </row>
    <row r="12" spans="1:5" ht="31.5">
      <c r="A12" s="82" t="s">
        <v>242</v>
      </c>
      <c r="B12" s="99" t="s">
        <v>188</v>
      </c>
      <c r="C12" s="107">
        <f t="shared" si="2"/>
        <v>-10.4</v>
      </c>
      <c r="D12" s="91">
        <f t="shared" si="2"/>
        <v>-20.8</v>
      </c>
      <c r="E12" s="91">
        <f t="shared" si="2"/>
        <v>-31.2</v>
      </c>
    </row>
    <row r="13" spans="1:5" ht="47.25">
      <c r="A13" s="82" t="s">
        <v>243</v>
      </c>
      <c r="B13" s="100" t="s">
        <v>189</v>
      </c>
      <c r="C13" s="107">
        <f>SUM(C14)</f>
        <v>-10.4</v>
      </c>
      <c r="D13" s="91">
        <f>SUM(D14)</f>
        <v>-20.8</v>
      </c>
      <c r="E13" s="91">
        <f>SUM(E14)</f>
        <v>-31.2</v>
      </c>
    </row>
    <row r="14" spans="1:5" ht="47.25">
      <c r="A14" s="82" t="s">
        <v>244</v>
      </c>
      <c r="B14" s="45" t="s">
        <v>197</v>
      </c>
      <c r="C14" s="108">
        <v>-10.4</v>
      </c>
      <c r="D14" s="91">
        <v>-20.8</v>
      </c>
      <c r="E14" s="91">
        <v>-31.2</v>
      </c>
    </row>
    <row r="15" spans="1:5" ht="31.5">
      <c r="A15" s="83" t="s">
        <v>245</v>
      </c>
      <c r="B15" s="101" t="s">
        <v>301</v>
      </c>
      <c r="C15" s="84">
        <f>C18+C19</f>
        <v>3.9999999999508873E-2</v>
      </c>
      <c r="D15" s="81">
        <f>D18+D19</f>
        <v>0</v>
      </c>
      <c r="E15" s="81">
        <f>E18+E19</f>
        <v>-4.9999999999954525E-2</v>
      </c>
    </row>
    <row r="16" spans="1:5" s="88" customFormat="1">
      <c r="A16" s="85" t="s">
        <v>246</v>
      </c>
      <c r="B16" s="86" t="s">
        <v>190</v>
      </c>
      <c r="C16" s="87">
        <f>SUM(C17)</f>
        <v>-1270.2000000000003</v>
      </c>
      <c r="D16" s="81">
        <f>SUM(D17)</f>
        <v>-870</v>
      </c>
      <c r="E16" s="81">
        <f t="shared" ref="D16:E17" si="3">SUM(E17)</f>
        <v>-900.3</v>
      </c>
    </row>
    <row r="17" spans="1:10">
      <c r="A17" s="82" t="s">
        <v>247</v>
      </c>
      <c r="B17" s="89" t="s">
        <v>191</v>
      </c>
      <c r="C17" s="90">
        <f>SUM(C18)</f>
        <v>-1270.2000000000003</v>
      </c>
      <c r="D17" s="91">
        <f t="shared" si="3"/>
        <v>-870</v>
      </c>
      <c r="E17" s="91">
        <f t="shared" si="3"/>
        <v>-900.3</v>
      </c>
    </row>
    <row r="18" spans="1:10" ht="31.5">
      <c r="A18" s="82" t="s">
        <v>248</v>
      </c>
      <c r="B18" s="260" t="s">
        <v>302</v>
      </c>
      <c r="C18" s="90">
        <f>-('Прил 3'!C9+C10)</f>
        <v>-1270.2000000000003</v>
      </c>
      <c r="D18" s="90">
        <f>-('Прил 3'!D9+D10)</f>
        <v>-870</v>
      </c>
      <c r="E18" s="90">
        <f>-('Прил 3'!E9+E10)</f>
        <v>-900.3</v>
      </c>
    </row>
    <row r="19" spans="1:10" s="88" customFormat="1">
      <c r="A19" s="85" t="s">
        <v>249</v>
      </c>
      <c r="B19" s="92" t="s">
        <v>192</v>
      </c>
      <c r="C19" s="87">
        <f>SUM(C20)</f>
        <v>1270.2399999999998</v>
      </c>
      <c r="D19" s="81">
        <f t="shared" ref="C19:E20" si="4">SUM(D20)</f>
        <v>870.00000000000011</v>
      </c>
      <c r="E19" s="81">
        <f t="shared" si="4"/>
        <v>900.25</v>
      </c>
    </row>
    <row r="20" spans="1:10">
      <c r="A20" s="93" t="s">
        <v>250</v>
      </c>
      <c r="B20" s="94" t="s">
        <v>193</v>
      </c>
      <c r="C20" s="90">
        <f t="shared" si="4"/>
        <v>1270.2399999999998</v>
      </c>
      <c r="D20" s="91">
        <f t="shared" si="4"/>
        <v>870.00000000000011</v>
      </c>
      <c r="E20" s="91">
        <f t="shared" si="4"/>
        <v>900.25</v>
      </c>
    </row>
    <row r="21" spans="1:10" ht="31.5">
      <c r="A21" s="95" t="s">
        <v>251</v>
      </c>
      <c r="B21" s="96" t="s">
        <v>303</v>
      </c>
      <c r="C21" s="90">
        <f>'Прил 4 '!I8-C14</f>
        <v>1270.2399999999998</v>
      </c>
      <c r="D21" s="90">
        <f>'Прил 4 '!J8-D14</f>
        <v>870.00000000000011</v>
      </c>
      <c r="E21" s="90">
        <f>'Прил 4 '!K8-E14</f>
        <v>900.25</v>
      </c>
      <c r="G21" s="97"/>
      <c r="H21" s="97"/>
      <c r="I21" s="97"/>
    </row>
    <row r="22" spans="1:10">
      <c r="A22" s="98"/>
      <c r="B22" s="102" t="s">
        <v>194</v>
      </c>
      <c r="C22" s="91">
        <v>10.4</v>
      </c>
      <c r="D22" s="91">
        <v>20.8</v>
      </c>
      <c r="E22" s="91">
        <v>31.2</v>
      </c>
      <c r="G22" s="97"/>
      <c r="H22" s="97"/>
      <c r="I22" s="97"/>
      <c r="J22" s="97"/>
    </row>
    <row r="25" spans="1:10" ht="28.15" customHeight="1"/>
    <row r="28" spans="1:10">
      <c r="C28" s="97"/>
      <c r="D28" s="97"/>
      <c r="E28" s="97"/>
    </row>
  </sheetData>
  <mergeCells count="4">
    <mergeCell ref="B1:C1"/>
    <mergeCell ref="D1:E1"/>
    <mergeCell ref="A3:E3"/>
    <mergeCell ref="C2:E2"/>
  </mergeCells>
  <conditionalFormatting sqref="A2">
    <cfRule type="expression" dxfId="2" priority="1" stopIfTrue="1">
      <formula>#REF!&lt;&gt;""</formula>
    </cfRule>
  </conditionalFormatting>
  <pageMargins left="0.7" right="0.7" top="0.75" bottom="0.75" header="0.3" footer="0.3"/>
  <pageSetup paperSize="9" scale="37" orientation="portrait" horizontalDpi="4294967295" verticalDpi="4294967295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25"/>
  <sheetViews>
    <sheetView view="pageBreakPreview" zoomScaleNormal="40" zoomScaleSheetLayoutView="100" workbookViewId="0">
      <selection activeCell="C2" sqref="C2:E2"/>
    </sheetView>
  </sheetViews>
  <sheetFormatPr defaultColWidth="8" defaultRowHeight="15.75"/>
  <cols>
    <col min="1" max="1" width="15.140625" style="5" customWidth="1"/>
    <col min="2" max="2" width="56.5703125" style="5" customWidth="1"/>
    <col min="3" max="3" width="15" style="5" customWidth="1"/>
    <col min="4" max="4" width="12.85546875" style="5" customWidth="1"/>
    <col min="5" max="5" width="13.85546875" style="5" customWidth="1"/>
    <col min="6" max="16384" width="8" style="5"/>
  </cols>
  <sheetData>
    <row r="1" spans="1:5">
      <c r="A1" s="252"/>
      <c r="B1" s="323"/>
      <c r="C1" s="323"/>
      <c r="D1" s="324" t="s">
        <v>284</v>
      </c>
      <c r="E1" s="324"/>
    </row>
    <row r="2" spans="1:5" ht="111" customHeight="1">
      <c r="A2" s="253"/>
      <c r="B2" s="228"/>
      <c r="C2" s="286" t="s">
        <v>304</v>
      </c>
      <c r="D2" s="286"/>
      <c r="E2" s="286"/>
    </row>
    <row r="3" spans="1:5">
      <c r="A3" s="325" t="s">
        <v>295</v>
      </c>
      <c r="B3" s="325"/>
      <c r="C3" s="325"/>
      <c r="D3" s="325"/>
      <c r="E3" s="325"/>
    </row>
    <row r="4" spans="1:5">
      <c r="A4" s="325"/>
      <c r="B4" s="325"/>
      <c r="C4" s="325"/>
      <c r="D4" s="325"/>
      <c r="E4" s="325"/>
    </row>
    <row r="5" spans="1:5" ht="41.25" customHeight="1">
      <c r="A5" s="325"/>
      <c r="B5" s="325"/>
      <c r="C5" s="325"/>
      <c r="D5" s="325"/>
      <c r="E5" s="325"/>
    </row>
    <row r="6" spans="1:5">
      <c r="A6" s="254"/>
      <c r="B6" s="254"/>
      <c r="C6" s="255"/>
      <c r="D6" s="252"/>
      <c r="E6" s="256" t="s">
        <v>172</v>
      </c>
    </row>
    <row r="7" spans="1:5">
      <c r="A7" s="326" t="s">
        <v>173</v>
      </c>
      <c r="B7" s="327" t="s">
        <v>174</v>
      </c>
      <c r="C7" s="328" t="s">
        <v>113</v>
      </c>
      <c r="D7" s="328"/>
      <c r="E7" s="328"/>
    </row>
    <row r="8" spans="1:5">
      <c r="A8" s="326"/>
      <c r="B8" s="327"/>
      <c r="C8" s="210" t="s">
        <v>230</v>
      </c>
      <c r="D8" s="257" t="s">
        <v>231</v>
      </c>
      <c r="E8" s="257" t="s">
        <v>288</v>
      </c>
    </row>
    <row r="9" spans="1:5">
      <c r="A9" s="123">
        <v>1</v>
      </c>
      <c r="B9" s="124">
        <v>2</v>
      </c>
      <c r="C9" s="125">
        <v>3</v>
      </c>
      <c r="D9" s="121">
        <v>4</v>
      </c>
      <c r="E9" s="121">
        <v>5</v>
      </c>
    </row>
    <row r="10" spans="1:5" ht="31.5">
      <c r="A10" s="111" t="s">
        <v>175</v>
      </c>
      <c r="B10" s="112" t="s">
        <v>176</v>
      </c>
      <c r="C10" s="109">
        <f>C12</f>
        <v>10.4</v>
      </c>
      <c r="D10" s="109">
        <f>D12</f>
        <v>20.8</v>
      </c>
      <c r="E10" s="109">
        <f>E12</f>
        <v>31.2</v>
      </c>
    </row>
    <row r="11" spans="1:5">
      <c r="A11" s="113"/>
      <c r="B11" s="114" t="s">
        <v>253</v>
      </c>
      <c r="C11" s="115"/>
      <c r="D11" s="110"/>
      <c r="E11" s="110"/>
    </row>
    <row r="12" spans="1:5">
      <c r="A12" s="113">
        <v>1</v>
      </c>
      <c r="B12" s="114" t="s">
        <v>178</v>
      </c>
      <c r="C12" s="258">
        <v>10.4</v>
      </c>
      <c r="D12" s="258">
        <v>20.8</v>
      </c>
      <c r="E12" s="258">
        <v>31.2</v>
      </c>
    </row>
    <row r="13" spans="1:5" ht="31.5">
      <c r="A13" s="113">
        <v>2</v>
      </c>
      <c r="B13" s="117" t="s">
        <v>179</v>
      </c>
      <c r="C13" s="116"/>
      <c r="D13" s="116"/>
      <c r="E13" s="116"/>
    </row>
    <row r="14" spans="1:5" ht="31.5">
      <c r="A14" s="122" t="s">
        <v>252</v>
      </c>
      <c r="B14" s="118" t="s">
        <v>180</v>
      </c>
      <c r="C14" s="109">
        <f>C17</f>
        <v>-10.4</v>
      </c>
      <c r="D14" s="109">
        <f>D17</f>
        <v>-20.8</v>
      </c>
      <c r="E14" s="109">
        <f>E17</f>
        <v>-31.2</v>
      </c>
    </row>
    <row r="15" spans="1:5">
      <c r="A15" s="111"/>
      <c r="B15" s="114" t="s">
        <v>177</v>
      </c>
      <c r="C15" s="109"/>
      <c r="D15" s="109"/>
      <c r="E15" s="109"/>
    </row>
    <row r="16" spans="1:5">
      <c r="A16" s="113">
        <v>1</v>
      </c>
      <c r="B16" s="114" t="s">
        <v>178</v>
      </c>
      <c r="C16" s="109"/>
      <c r="D16" s="109"/>
      <c r="E16" s="109"/>
    </row>
    <row r="17" spans="1:5" ht="31.5">
      <c r="A17" s="113">
        <v>2</v>
      </c>
      <c r="B17" s="117" t="s">
        <v>179</v>
      </c>
      <c r="C17" s="110">
        <v>-10.4</v>
      </c>
      <c r="D17" s="119">
        <v>-20.8</v>
      </c>
      <c r="E17" s="119">
        <v>-31.2</v>
      </c>
    </row>
    <row r="18" spans="1:5">
      <c r="A18" s="113"/>
      <c r="B18" s="120" t="s">
        <v>31</v>
      </c>
      <c r="C18" s="116">
        <f>C12+C17</f>
        <v>0</v>
      </c>
      <c r="D18" s="116">
        <f>D12+D17</f>
        <v>0</v>
      </c>
      <c r="E18" s="116">
        <f>E12+E17</f>
        <v>0</v>
      </c>
    </row>
    <row r="23" spans="1:5">
      <c r="D23" s="6"/>
    </row>
    <row r="24" spans="1:5">
      <c r="D24" s="6"/>
    </row>
    <row r="25" spans="1:5">
      <c r="D25" s="6"/>
    </row>
  </sheetData>
  <mergeCells count="7">
    <mergeCell ref="B1:C1"/>
    <mergeCell ref="D1:E1"/>
    <mergeCell ref="A3:E5"/>
    <mergeCell ref="A7:A8"/>
    <mergeCell ref="B7:B8"/>
    <mergeCell ref="C7:E7"/>
    <mergeCell ref="C2:E2"/>
  </mergeCells>
  <conditionalFormatting sqref="B1">
    <cfRule type="expression" dxfId="1" priority="2" stopIfTrue="1">
      <formula>$F1&lt;&gt;""</formula>
    </cfRule>
  </conditionalFormatting>
  <conditionalFormatting sqref="D1">
    <cfRule type="expression" dxfId="0" priority="1" stopIfTrue="1">
      <formula>$F1&lt;&gt;""</formula>
    </cfRule>
  </conditionalFormatting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16</vt:i4>
      </vt:variant>
    </vt:vector>
  </HeadingPairs>
  <TitlesOfParts>
    <vt:vector size="24" baseType="lpstr">
      <vt:lpstr>Прил 1</vt:lpstr>
      <vt:lpstr>Прил 2</vt:lpstr>
      <vt:lpstr>Прил 3</vt:lpstr>
      <vt:lpstr>Прил 4 </vt:lpstr>
      <vt:lpstr>Прил 5</vt:lpstr>
      <vt:lpstr>Прил 6</vt:lpstr>
      <vt:lpstr>Прил 7</vt:lpstr>
      <vt:lpstr>Прил 8</vt:lpstr>
      <vt:lpstr>_1Excel_BuiltIn_Print_Area_1_1_1</vt:lpstr>
      <vt:lpstr>'Прил 4 '!_Toc105952698</vt:lpstr>
      <vt:lpstr>Excel_BuiltIn_Print_Area_1</vt:lpstr>
      <vt:lpstr>Excel_BuiltIn_Print_Area_1_1</vt:lpstr>
      <vt:lpstr>Excel_BuiltIn_Print_Area_3</vt:lpstr>
      <vt:lpstr>'Прил 4 '!Excel_BuiltIn_Print_Area_5</vt:lpstr>
      <vt:lpstr>'Прил 4 '!Excel_BuiltIn_Print_Area_5_1</vt:lpstr>
      <vt:lpstr>Excel_BuiltIn_Print_Area_6</vt:lpstr>
      <vt:lpstr>Excel_BuiltIn_Print_Area_6_1</vt:lpstr>
      <vt:lpstr>'Прил 5'!Заголовки_для_печати</vt:lpstr>
      <vt:lpstr>'Прил 1'!Область_печати</vt:lpstr>
      <vt:lpstr>'Прил 2'!Область_печати</vt:lpstr>
      <vt:lpstr>'Прил 3'!Область_печати</vt:lpstr>
      <vt:lpstr>'Прил 4 '!Область_печати</vt:lpstr>
      <vt:lpstr>'Прил 5'!Область_печати</vt:lpstr>
      <vt:lpstr>'Прил 6'!Область_печати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cp:lastPrinted>2019-12-20T06:40:44Z</cp:lastPrinted>
  <dcterms:created xsi:type="dcterms:W3CDTF">2007-12-21T10:22:00Z</dcterms:created>
  <dcterms:modified xsi:type="dcterms:W3CDTF">2020-12-29T06:30:26Z</dcterms:modified>
</cp:coreProperties>
</file>