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админ\Desktop\2021\Решения 2021\Attachments_kadfinupr@mail.ru_2021-05-17_11-35-54\"/>
    </mc:Choice>
  </mc:AlternateContent>
  <bookViews>
    <workbookView xWindow="0" yWindow="0" windowWidth="24000" windowHeight="9285" tabRatio="865" activeTab="4"/>
  </bookViews>
  <sheets>
    <sheet name="Прил 1" sheetId="3" r:id="rId1"/>
    <sheet name="Прил 2" sheetId="17" r:id="rId2"/>
    <sheet name="Прил 3" sheetId="1" r:id="rId3"/>
    <sheet name="Прил 4 " sheetId="18" r:id="rId4"/>
    <sheet name="Прил 5" sheetId="6" r:id="rId5"/>
    <sheet name="Прил 6" sheetId="9" r:id="rId6"/>
    <sheet name="Прил 7" sheetId="13" r:id="rId7"/>
    <sheet name="Прил 8" sheetId="12" r:id="rId8"/>
  </sheets>
  <externalReferences>
    <externalReference r:id="rId9"/>
    <externalReference r:id="rId10"/>
  </externalReferences>
  <definedNames>
    <definedName name="_1Excel_BuiltIn_Print_Area_1_1_1">'Прил 3'!$A$1:$C$32</definedName>
    <definedName name="_2Excel_BuiltIn_Print_Area_7_1_1" localSheetId="3">#REF!</definedName>
    <definedName name="_2Excel_BuiltIn_Print_Area_7_1_1">#REF!</definedName>
    <definedName name="_Toc105952698" localSheetId="3">'Прил 4 '!$A$3</definedName>
    <definedName name="_Toc105952698">#REF!</definedName>
    <definedName name="_xlnm._FilterDatabase" localSheetId="3" hidden="1">'Прил 4 '!$A$7:$K$114</definedName>
    <definedName name="_xlnm._FilterDatabase" localSheetId="4" hidden="1">'Прил 5'!$A$8:$L$103</definedName>
    <definedName name="_xlnm._FilterDatabase" localSheetId="5" hidden="1">'Прил 6'!$B$1:$B$127</definedName>
    <definedName name="Excel_BuiltIn_Print_Area_1">'Прил 3'!$A$1:$C$32</definedName>
    <definedName name="Excel_BuiltIn_Print_Area_1_1">'Прил 3'!$A$1:$C$32</definedName>
    <definedName name="Excel_BuiltIn_Print_Area_2" localSheetId="3">#REF!</definedName>
    <definedName name="Excel_BuiltIn_Print_Area_2">#REF!</definedName>
    <definedName name="Excel_BuiltIn_Print_Area_3">'Прил 1'!$A$1:$C$34</definedName>
    <definedName name="Excel_BuiltIn_Print_Area_3_1" localSheetId="3">#REF!</definedName>
    <definedName name="Excel_BuiltIn_Print_Area_3_1">#REF!</definedName>
    <definedName name="Excel_BuiltIn_Print_Area_4" localSheetId="3">#REF!</definedName>
    <definedName name="Excel_BuiltIn_Print_Area_4">#REF!</definedName>
    <definedName name="Excel_BuiltIn_Print_Area_5" localSheetId="3">'Прил 4 '!$A$1:$I$55</definedName>
    <definedName name="Excel_BuiltIn_Print_Area_5">#REF!</definedName>
    <definedName name="Excel_BuiltIn_Print_Area_5_1" localSheetId="3">'Прил 4 '!$A$1:$I$55</definedName>
    <definedName name="Excel_BuiltIn_Print_Area_5_1">#REF!</definedName>
    <definedName name="Excel_BuiltIn_Print_Area_6">'Прил 5'!$A$1:$G$50</definedName>
    <definedName name="Excel_BuiltIn_Print_Area_6_1">'Прил 5'!$A$1:$G$50</definedName>
    <definedName name="Excel_BuiltIn_Print_Area_7" localSheetId="3">#REF!</definedName>
    <definedName name="Excel_BuiltIn_Print_Area_7">#REF!</definedName>
    <definedName name="Excel_BuiltIn_Print_Area_7_1" localSheetId="3">#REF!</definedName>
    <definedName name="Excel_BuiltIn_Print_Area_7_1">#REF!</definedName>
    <definedName name="_xlnm.Print_Titles" localSheetId="4">'Прил 5'!$6:$6</definedName>
    <definedName name="_xlnm.Print_Area" localSheetId="0">'Прил 1'!$A$1:$C$39</definedName>
    <definedName name="_xlnm.Print_Area" localSheetId="1">'Прил 2'!$A$1:$C$11</definedName>
    <definedName name="_xlnm.Print_Area" localSheetId="2">'Прил 3'!$A$1:$E$32</definedName>
    <definedName name="_xlnm.Print_Area" localSheetId="3">'Прил 4 '!$A$1:$K$114</definedName>
    <definedName name="_xlnm.Print_Area" localSheetId="4">'Прил 5'!$A$1:$L$103</definedName>
    <definedName name="_xlnm.Print_Area" localSheetId="5">'Прил 6'!$A$1:$L$127</definedName>
  </definedNames>
  <calcPr calcId="152511"/>
  <fileRecoveryPr autoRecover="0"/>
</workbook>
</file>

<file path=xl/calcChain.xml><?xml version="1.0" encoding="utf-8"?>
<calcChain xmlns="http://schemas.openxmlformats.org/spreadsheetml/2006/main">
  <c r="J73" i="6" l="1"/>
  <c r="C32" i="1"/>
  <c r="K60" i="9"/>
  <c r="K59" i="9" s="1"/>
  <c r="K58" i="9" s="1"/>
  <c r="K57" i="9" s="1"/>
  <c r="L60" i="9"/>
  <c r="L59" i="9" s="1"/>
  <c r="L58" i="9" s="1"/>
  <c r="L57" i="9" s="1"/>
  <c r="J60" i="9"/>
  <c r="J59" i="9" s="1"/>
  <c r="J58" i="9" s="1"/>
  <c r="J57" i="9" s="1"/>
  <c r="L56" i="9"/>
  <c r="L55" i="9" s="1"/>
  <c r="L54" i="9" s="1"/>
  <c r="L53" i="9" s="1"/>
  <c r="L52" i="9" s="1"/>
  <c r="K56" i="9"/>
  <c r="K55" i="9" s="1"/>
  <c r="K54" i="9" s="1"/>
  <c r="K53" i="9" s="1"/>
  <c r="K52" i="9" s="1"/>
  <c r="J56" i="9"/>
  <c r="J55" i="9" s="1"/>
  <c r="J54" i="9" s="1"/>
  <c r="J53" i="9" s="1"/>
  <c r="J52" i="9" s="1"/>
  <c r="J36" i="18"/>
  <c r="K36" i="18"/>
  <c r="J34" i="18"/>
  <c r="K34" i="18"/>
  <c r="I35" i="18"/>
  <c r="I34" i="18" s="1"/>
  <c r="I37" i="18"/>
  <c r="I36" i="18" s="1"/>
  <c r="K38" i="6"/>
  <c r="L38" i="6"/>
  <c r="J38" i="6"/>
  <c r="K36" i="6"/>
  <c r="L36" i="6"/>
  <c r="J36" i="6"/>
  <c r="J45" i="9"/>
  <c r="K41" i="9"/>
  <c r="K40" i="9" s="1"/>
  <c r="K39" i="9" s="1"/>
  <c r="K38" i="9" s="1"/>
  <c r="L41" i="9"/>
  <c r="L40" i="9" s="1"/>
  <c r="L39" i="9" s="1"/>
  <c r="L38" i="9" s="1"/>
  <c r="J41" i="9"/>
  <c r="J40" i="9" s="1"/>
  <c r="J39" i="9" s="1"/>
  <c r="J38" i="9" s="1"/>
  <c r="J29" i="18"/>
  <c r="K29" i="18"/>
  <c r="I29" i="18"/>
  <c r="K30" i="6"/>
  <c r="L30" i="6"/>
  <c r="J30" i="6"/>
  <c r="L89" i="6" l="1"/>
  <c r="K89" i="6"/>
  <c r="E32" i="1" l="1"/>
  <c r="D32" i="1"/>
  <c r="K114" i="18"/>
  <c r="J114" i="18"/>
  <c r="L101" i="6"/>
  <c r="L100" i="6" s="1"/>
  <c r="L82" i="6"/>
  <c r="K82" i="6"/>
  <c r="I27" i="18"/>
  <c r="I30" i="18"/>
  <c r="I28" i="18" s="1"/>
  <c r="C18" i="12"/>
  <c r="L99" i="6" l="1"/>
  <c r="L98" i="6" s="1"/>
  <c r="L97" i="6" s="1"/>
  <c r="L102" i="6"/>
  <c r="D23" i="1"/>
  <c r="E23" i="1"/>
  <c r="C23" i="1"/>
  <c r="K101" i="6" l="1"/>
  <c r="K100" i="6" s="1"/>
  <c r="K99" i="6" s="1"/>
  <c r="K98" i="6" s="1"/>
  <c r="K97" i="6" s="1"/>
  <c r="K102" i="6"/>
  <c r="L83" i="9"/>
  <c r="L82" i="9" s="1"/>
  <c r="L81" i="9" s="1"/>
  <c r="J27" i="18"/>
  <c r="K83" i="9" l="1"/>
  <c r="K82" i="9" s="1"/>
  <c r="K81" i="9" s="1"/>
  <c r="K112" i="18"/>
  <c r="K111" i="18" s="1"/>
  <c r="K110" i="18" s="1"/>
  <c r="K109" i="18" s="1"/>
  <c r="K108" i="18" s="1"/>
  <c r="K113" i="18"/>
  <c r="J112" i="18"/>
  <c r="J111" i="18" s="1"/>
  <c r="J110" i="18" s="1"/>
  <c r="J109" i="18" s="1"/>
  <c r="J108" i="18" s="1"/>
  <c r="J113" i="18"/>
  <c r="K51" i="9"/>
  <c r="K50" i="9" s="1"/>
  <c r="K49" i="9" s="1"/>
  <c r="K48" i="9" s="1"/>
  <c r="K47" i="9" s="1"/>
  <c r="K46" i="9" s="1"/>
  <c r="L51" i="9"/>
  <c r="L50" i="9" s="1"/>
  <c r="L49" i="9" s="1"/>
  <c r="L48" i="9" s="1"/>
  <c r="L47" i="9" s="1"/>
  <c r="L46" i="9" s="1"/>
  <c r="J51" i="9"/>
  <c r="J50" i="9" s="1"/>
  <c r="J49" i="9" s="1"/>
  <c r="J48" i="9" s="1"/>
  <c r="J47" i="9" s="1"/>
  <c r="J46" i="9" s="1"/>
  <c r="K23" i="9"/>
  <c r="K22" i="9" s="1"/>
  <c r="K21" i="9" s="1"/>
  <c r="K20" i="9" s="1"/>
  <c r="K19" i="9" s="1"/>
  <c r="K18" i="9" s="1"/>
  <c r="L23" i="9"/>
  <c r="L22" i="9" s="1"/>
  <c r="L21" i="9" s="1"/>
  <c r="L20" i="9" s="1"/>
  <c r="L19" i="9" s="1"/>
  <c r="L18" i="9" s="1"/>
  <c r="J23" i="9"/>
  <c r="J22" i="9" s="1"/>
  <c r="J21" i="9" s="1"/>
  <c r="J20" i="9" s="1"/>
  <c r="J19" i="9" s="1"/>
  <c r="J18" i="9" s="1"/>
  <c r="K33" i="18"/>
  <c r="K32" i="18" s="1"/>
  <c r="K31" i="18" s="1"/>
  <c r="J33" i="18"/>
  <c r="J32" i="18" s="1"/>
  <c r="J31" i="18" s="1"/>
  <c r="I33" i="18"/>
  <c r="I32" i="18" s="1"/>
  <c r="I31" i="18" s="1"/>
  <c r="J18" i="18"/>
  <c r="J17" i="18" s="1"/>
  <c r="J16" i="18" s="1"/>
  <c r="K18" i="18"/>
  <c r="K17" i="18" s="1"/>
  <c r="K16" i="18" s="1"/>
  <c r="I18" i="18"/>
  <c r="I17" i="18" s="1"/>
  <c r="I16" i="18" s="1"/>
  <c r="K34" i="6"/>
  <c r="K33" i="6" s="1"/>
  <c r="L34" i="6"/>
  <c r="L33" i="6" s="1"/>
  <c r="J34" i="6"/>
  <c r="J33" i="6" s="1"/>
  <c r="K19" i="6"/>
  <c r="K18" i="6" s="1"/>
  <c r="L19" i="6"/>
  <c r="L18" i="6" s="1"/>
  <c r="J19" i="6"/>
  <c r="J18" i="6" s="1"/>
  <c r="D26" i="1"/>
  <c r="E26" i="1"/>
  <c r="C26" i="1"/>
  <c r="J100" i="18" l="1"/>
  <c r="J99" i="18" s="1"/>
  <c r="J98" i="18" s="1"/>
  <c r="J97" i="18" s="1"/>
  <c r="J96" i="18" s="1"/>
  <c r="J95" i="18" s="1"/>
  <c r="J94" i="18" s="1"/>
  <c r="K100" i="18"/>
  <c r="I100" i="18"/>
  <c r="I99" i="18" s="1"/>
  <c r="I98" i="18" s="1"/>
  <c r="I97" i="18" s="1"/>
  <c r="I96" i="18" s="1"/>
  <c r="I95" i="18" s="1"/>
  <c r="J93" i="18"/>
  <c r="J92" i="18" s="1"/>
  <c r="J91" i="18" s="1"/>
  <c r="K93" i="18"/>
  <c r="K92" i="18" s="1"/>
  <c r="K91" i="18" s="1"/>
  <c r="I93" i="18"/>
  <c r="I92" i="18" s="1"/>
  <c r="I91" i="18" s="1"/>
  <c r="J90" i="18"/>
  <c r="J89" i="18" s="1"/>
  <c r="J88" i="18" s="1"/>
  <c r="K90" i="18"/>
  <c r="K89" i="18" s="1"/>
  <c r="K88" i="18" s="1"/>
  <c r="I90" i="18"/>
  <c r="I89" i="18" s="1"/>
  <c r="I88" i="18" s="1"/>
  <c r="J84" i="18"/>
  <c r="J83" i="18" s="1"/>
  <c r="J82" i="18" s="1"/>
  <c r="J81" i="18" s="1"/>
  <c r="J80" i="18" s="1"/>
  <c r="J79" i="18" s="1"/>
  <c r="K84" i="18"/>
  <c r="K83" i="18" s="1"/>
  <c r="K82" i="18" s="1"/>
  <c r="K81" i="18" s="1"/>
  <c r="K80" i="18" s="1"/>
  <c r="K79" i="18" s="1"/>
  <c r="I84" i="18"/>
  <c r="I83" i="18" s="1"/>
  <c r="I82" i="18" s="1"/>
  <c r="I81" i="18" s="1"/>
  <c r="I80" i="18" s="1"/>
  <c r="I79" i="18" s="1"/>
  <c r="J77" i="18"/>
  <c r="J76" i="18" s="1"/>
  <c r="J75" i="18" s="1"/>
  <c r="K77" i="18"/>
  <c r="K76" i="18" s="1"/>
  <c r="K75" i="18" s="1"/>
  <c r="I77" i="18"/>
  <c r="I76" i="18" s="1"/>
  <c r="I75" i="18" s="1"/>
  <c r="I74" i="18" s="1"/>
  <c r="I73" i="18" s="1"/>
  <c r="J70" i="18"/>
  <c r="J69" i="18" s="1"/>
  <c r="K70" i="18"/>
  <c r="K69" i="18" s="1"/>
  <c r="I70" i="18"/>
  <c r="I69" i="18" s="1"/>
  <c r="J68" i="18"/>
  <c r="K68" i="18"/>
  <c r="I68" i="18"/>
  <c r="J56" i="6"/>
  <c r="J42" i="18"/>
  <c r="J41" i="18" s="1"/>
  <c r="J40" i="18" s="1"/>
  <c r="J39" i="18" s="1"/>
  <c r="J38" i="18" s="1"/>
  <c r="K42" i="18"/>
  <c r="I42" i="18"/>
  <c r="I41" i="18" s="1"/>
  <c r="I40" i="18" s="1"/>
  <c r="I39" i="18" s="1"/>
  <c r="I38" i="18" s="1"/>
  <c r="J30" i="18"/>
  <c r="J28" i="18" s="1"/>
  <c r="K30" i="18"/>
  <c r="K28" i="18" s="1"/>
  <c r="J26" i="18"/>
  <c r="K27" i="18"/>
  <c r="K26" i="18" s="1"/>
  <c r="J24" i="18"/>
  <c r="K24" i="18"/>
  <c r="I24" i="18"/>
  <c r="J15" i="18"/>
  <c r="K15" i="18"/>
  <c r="I15" i="18"/>
  <c r="K17" i="9"/>
  <c r="L17" i="9"/>
  <c r="K80" i="9"/>
  <c r="L80" i="9"/>
  <c r="J80" i="9"/>
  <c r="K74" i="9"/>
  <c r="L74" i="9"/>
  <c r="J74" i="9"/>
  <c r="J17" i="9"/>
  <c r="K107" i="18"/>
  <c r="K106" i="18" s="1"/>
  <c r="K105" i="18" s="1"/>
  <c r="K104" i="18" s="1"/>
  <c r="K103" i="18" s="1"/>
  <c r="K102" i="18" s="1"/>
  <c r="K101" i="18" s="1"/>
  <c r="J107" i="18"/>
  <c r="J106" i="18" s="1"/>
  <c r="J105" i="18" s="1"/>
  <c r="J104" i="18" s="1"/>
  <c r="J103" i="18" s="1"/>
  <c r="J102" i="18" s="1"/>
  <c r="J101" i="18" s="1"/>
  <c r="I107" i="18"/>
  <c r="I106" i="18" s="1"/>
  <c r="I105" i="18" s="1"/>
  <c r="I104" i="18" s="1"/>
  <c r="I103" i="18" s="1"/>
  <c r="I102" i="18" s="1"/>
  <c r="I101" i="18" s="1"/>
  <c r="K48" i="18"/>
  <c r="K47" i="18" s="1"/>
  <c r="K46" i="18" s="1"/>
  <c r="K45" i="18" s="1"/>
  <c r="K44" i="18" s="1"/>
  <c r="K43" i="18" s="1"/>
  <c r="J48" i="18"/>
  <c r="J47" i="18" s="1"/>
  <c r="J46" i="18" s="1"/>
  <c r="J45" i="18" s="1"/>
  <c r="J44" i="18" s="1"/>
  <c r="J43" i="18" s="1"/>
  <c r="I48" i="18"/>
  <c r="I47" i="18" s="1"/>
  <c r="I46" i="18" s="1"/>
  <c r="I45" i="18" s="1"/>
  <c r="I44" i="18" s="1"/>
  <c r="I43" i="18" s="1"/>
  <c r="J28" i="6"/>
  <c r="C28" i="1"/>
  <c r="D28" i="1"/>
  <c r="E28" i="1"/>
  <c r="E13" i="13"/>
  <c r="E12" i="13" s="1"/>
  <c r="D13" i="13"/>
  <c r="D12" i="13" s="1"/>
  <c r="C13" i="13"/>
  <c r="C12" i="13" s="1"/>
  <c r="C11" i="13" s="1"/>
  <c r="E9" i="13"/>
  <c r="E8" i="13" s="1"/>
  <c r="D9" i="13"/>
  <c r="D8" i="13" s="1"/>
  <c r="C9" i="13"/>
  <c r="C8" i="13" s="1"/>
  <c r="E18" i="12"/>
  <c r="D18" i="12"/>
  <c r="E14" i="12"/>
  <c r="D14" i="12"/>
  <c r="C14" i="12"/>
  <c r="E10" i="12"/>
  <c r="D10" i="12"/>
  <c r="C10" i="12"/>
  <c r="K28" i="6"/>
  <c r="K36" i="9" s="1"/>
  <c r="L28" i="6"/>
  <c r="L36" i="9" s="1"/>
  <c r="L25" i="6"/>
  <c r="L24" i="6" s="1"/>
  <c r="K25" i="6"/>
  <c r="K24" i="6" s="1"/>
  <c r="J25" i="6"/>
  <c r="J24" i="6" s="1"/>
  <c r="L16" i="6"/>
  <c r="L15" i="6" s="1"/>
  <c r="L14" i="6" s="1"/>
  <c r="K16" i="6"/>
  <c r="K15" i="6" s="1"/>
  <c r="K14" i="6" s="1"/>
  <c r="J16" i="6"/>
  <c r="J15" i="6" s="1"/>
  <c r="J14" i="6" s="1"/>
  <c r="K45" i="9"/>
  <c r="K44" i="9" s="1"/>
  <c r="K43" i="9" s="1"/>
  <c r="K42" i="9" s="1"/>
  <c r="K37" i="9" s="1"/>
  <c r="L43" i="6"/>
  <c r="L42" i="6" s="1"/>
  <c r="K43" i="6"/>
  <c r="K42" i="6" s="1"/>
  <c r="J43" i="6"/>
  <c r="J42" i="6" s="1"/>
  <c r="J44" i="9"/>
  <c r="J43" i="9" s="1"/>
  <c r="L49" i="6"/>
  <c r="L48" i="6" s="1"/>
  <c r="K49" i="6"/>
  <c r="K48" i="6" s="1"/>
  <c r="J49" i="6"/>
  <c r="J48" i="6" s="1"/>
  <c r="L58" i="6"/>
  <c r="K58" i="6"/>
  <c r="J58" i="6"/>
  <c r="L56" i="6"/>
  <c r="K56" i="6"/>
  <c r="K65" i="6"/>
  <c r="K64" i="6" s="1"/>
  <c r="K63" i="6" s="1"/>
  <c r="L65" i="6"/>
  <c r="L64" i="6" s="1"/>
  <c r="L63" i="6" s="1"/>
  <c r="J65" i="6"/>
  <c r="J64" i="6" s="1"/>
  <c r="J63" i="6" s="1"/>
  <c r="K72" i="6"/>
  <c r="K71" i="6" s="1"/>
  <c r="K70" i="6" s="1"/>
  <c r="K69" i="6" s="1"/>
  <c r="K68" i="6" s="1"/>
  <c r="L72" i="6"/>
  <c r="L71" i="6" s="1"/>
  <c r="L70" i="6" s="1"/>
  <c r="L69" i="6" s="1"/>
  <c r="L68" i="6" s="1"/>
  <c r="J72" i="6"/>
  <c r="J71" i="6" s="1"/>
  <c r="J70" i="6" s="1"/>
  <c r="J69" i="6" s="1"/>
  <c r="J68" i="6" s="1"/>
  <c r="K78" i="6"/>
  <c r="K77" i="6" s="1"/>
  <c r="L78" i="6"/>
  <c r="L77" i="6" s="1"/>
  <c r="K81" i="6"/>
  <c r="K80" i="6" s="1"/>
  <c r="L81" i="6"/>
  <c r="L80" i="6" s="1"/>
  <c r="J81" i="6"/>
  <c r="J80" i="6" s="1"/>
  <c r="J78" i="6"/>
  <c r="J77" i="6" s="1"/>
  <c r="K88" i="6"/>
  <c r="K87" i="6" s="1"/>
  <c r="K86" i="6" s="1"/>
  <c r="L88" i="6"/>
  <c r="L87" i="6" s="1"/>
  <c r="J88" i="6"/>
  <c r="J87" i="6" s="1"/>
  <c r="J86" i="6" s="1"/>
  <c r="J85" i="6" s="1"/>
  <c r="J84" i="6" s="1"/>
  <c r="J83" i="6" s="1"/>
  <c r="K95" i="6"/>
  <c r="K94" i="6" s="1"/>
  <c r="L95" i="6"/>
  <c r="L94" i="6" s="1"/>
  <c r="J95" i="6"/>
  <c r="J94" i="6" s="1"/>
  <c r="D11" i="1"/>
  <c r="D10" i="1" s="1"/>
  <c r="E11" i="1"/>
  <c r="E10" i="1" s="1"/>
  <c r="D13" i="1"/>
  <c r="E13" i="1"/>
  <c r="D15" i="1"/>
  <c r="E15" i="1"/>
  <c r="D17" i="1"/>
  <c r="E17" i="1"/>
  <c r="D20" i="1"/>
  <c r="E20" i="1"/>
  <c r="C20" i="1"/>
  <c r="C17" i="1"/>
  <c r="C15" i="1"/>
  <c r="C13" i="1"/>
  <c r="C11" i="1"/>
  <c r="C10" i="1" s="1"/>
  <c r="I87" i="18" l="1"/>
  <c r="I86" i="18" s="1"/>
  <c r="I85" i="18" s="1"/>
  <c r="K87" i="18"/>
  <c r="K86" i="18" s="1"/>
  <c r="K85" i="18" s="1"/>
  <c r="J73" i="18"/>
  <c r="J72" i="18" s="1"/>
  <c r="J71" i="18" s="1"/>
  <c r="J74" i="18"/>
  <c r="K73" i="18"/>
  <c r="K72" i="18" s="1"/>
  <c r="K71" i="18" s="1"/>
  <c r="K74" i="18"/>
  <c r="J87" i="18"/>
  <c r="J86" i="18" s="1"/>
  <c r="J85" i="18" s="1"/>
  <c r="K76" i="6"/>
  <c r="K75" i="6" s="1"/>
  <c r="K74" i="6" s="1"/>
  <c r="L76" i="6"/>
  <c r="L75" i="6" s="1"/>
  <c r="L74" i="6" s="1"/>
  <c r="J76" i="6"/>
  <c r="J75" i="6" s="1"/>
  <c r="J74" i="6" s="1"/>
  <c r="J36" i="9"/>
  <c r="J27" i="6"/>
  <c r="J23" i="6" s="1"/>
  <c r="E9" i="1"/>
  <c r="D9" i="1"/>
  <c r="C9" i="1"/>
  <c r="K99" i="18"/>
  <c r="K98" i="18" s="1"/>
  <c r="K97" i="18" s="1"/>
  <c r="K96" i="18" s="1"/>
  <c r="K95" i="18" s="1"/>
  <c r="K94" i="18" s="1"/>
  <c r="K41" i="18"/>
  <c r="K40" i="18" s="1"/>
  <c r="K39" i="18" s="1"/>
  <c r="K38" i="18" s="1"/>
  <c r="K79" i="9"/>
  <c r="K78" i="9" s="1"/>
  <c r="K75" i="9" s="1"/>
  <c r="K73" i="9"/>
  <c r="K72" i="9" s="1"/>
  <c r="K69" i="9" s="1"/>
  <c r="K30" i="9"/>
  <c r="K29" i="9" s="1"/>
  <c r="K28" i="9" s="1"/>
  <c r="K92" i="9"/>
  <c r="K91" i="9" s="1"/>
  <c r="K90" i="9" s="1"/>
  <c r="K87" i="9" s="1"/>
  <c r="J104" i="9"/>
  <c r="J103" i="9" s="1"/>
  <c r="J102" i="9" s="1"/>
  <c r="L110" i="9"/>
  <c r="L116" i="9"/>
  <c r="L115" i="9" s="1"/>
  <c r="L114" i="9" s="1"/>
  <c r="K121" i="9"/>
  <c r="K120" i="9" s="1"/>
  <c r="K119" i="9" s="1"/>
  <c r="K118" i="9" s="1"/>
  <c r="K117" i="9" s="1"/>
  <c r="L45" i="9"/>
  <c r="L44" i="9" s="1"/>
  <c r="L43" i="9" s="1"/>
  <c r="L42" i="9" s="1"/>
  <c r="L37" i="9" s="1"/>
  <c r="L30" i="9"/>
  <c r="L29" i="9" s="1"/>
  <c r="L28" i="9" s="1"/>
  <c r="K68" i="9"/>
  <c r="L92" i="9"/>
  <c r="L91" i="9" s="1"/>
  <c r="L90" i="9" s="1"/>
  <c r="L87" i="9" s="1"/>
  <c r="K98" i="9"/>
  <c r="K97" i="9" s="1"/>
  <c r="K96" i="9" s="1"/>
  <c r="K93" i="9" s="1"/>
  <c r="J110" i="9"/>
  <c r="J116" i="9"/>
  <c r="J115" i="9" s="1"/>
  <c r="J114" i="9" s="1"/>
  <c r="L121" i="9"/>
  <c r="L120" i="9" s="1"/>
  <c r="L119" i="9" s="1"/>
  <c r="L118" i="9" s="1"/>
  <c r="L117" i="9" s="1"/>
  <c r="J30" i="9"/>
  <c r="J29" i="9" s="1"/>
  <c r="J28" i="9" s="1"/>
  <c r="J27" i="9" s="1"/>
  <c r="J26" i="9" s="1"/>
  <c r="J25" i="9" s="1"/>
  <c r="L68" i="9"/>
  <c r="J92" i="9"/>
  <c r="J91" i="9" s="1"/>
  <c r="J90" i="9" s="1"/>
  <c r="J87" i="9" s="1"/>
  <c r="L98" i="9"/>
  <c r="L97" i="9" s="1"/>
  <c r="L96" i="9" s="1"/>
  <c r="L93" i="9" s="1"/>
  <c r="K104" i="9"/>
  <c r="K103" i="9" s="1"/>
  <c r="K102" i="9" s="1"/>
  <c r="J121" i="9"/>
  <c r="J120" i="9" s="1"/>
  <c r="J119" i="9" s="1"/>
  <c r="J118" i="9" s="1"/>
  <c r="J117" i="9" s="1"/>
  <c r="I26" i="18"/>
  <c r="J68" i="9"/>
  <c r="J98" i="9"/>
  <c r="L104" i="9"/>
  <c r="L103" i="9" s="1"/>
  <c r="L102" i="9" s="1"/>
  <c r="K110" i="9"/>
  <c r="K116" i="9"/>
  <c r="K115" i="9" s="1"/>
  <c r="K114" i="9" s="1"/>
  <c r="L16" i="9"/>
  <c r="L15" i="9" s="1"/>
  <c r="L12" i="9" s="1"/>
  <c r="L11" i="9" s="1"/>
  <c r="J79" i="9"/>
  <c r="J78" i="9" s="1"/>
  <c r="J75" i="9" s="1"/>
  <c r="J42" i="9"/>
  <c r="J37" i="9" s="1"/>
  <c r="I94" i="18"/>
  <c r="I67" i="18"/>
  <c r="I66" i="18" s="1"/>
  <c r="I72" i="18"/>
  <c r="I71" i="18" s="1"/>
  <c r="I14" i="18"/>
  <c r="I13" i="18" s="1"/>
  <c r="K67" i="18"/>
  <c r="K66" i="18" s="1"/>
  <c r="K65" i="18" s="1"/>
  <c r="K64" i="18" s="1"/>
  <c r="K63" i="18" s="1"/>
  <c r="K62" i="18" s="1"/>
  <c r="I23" i="18"/>
  <c r="I22" i="18" s="1"/>
  <c r="K14" i="18"/>
  <c r="K13" i="18" s="1"/>
  <c r="K25" i="18"/>
  <c r="J23" i="18"/>
  <c r="J22" i="18" s="1"/>
  <c r="J14" i="18"/>
  <c r="J13" i="18" s="1"/>
  <c r="J25" i="18"/>
  <c r="J67" i="18"/>
  <c r="J66" i="18" s="1"/>
  <c r="J65" i="18" s="1"/>
  <c r="J64" i="18" s="1"/>
  <c r="J63" i="18" s="1"/>
  <c r="J62" i="18" s="1"/>
  <c r="K23" i="18"/>
  <c r="K22" i="18" s="1"/>
  <c r="L55" i="6"/>
  <c r="L54" i="6" s="1"/>
  <c r="L53" i="6" s="1"/>
  <c r="K55" i="6"/>
  <c r="K54" i="6" s="1"/>
  <c r="K53" i="6" s="1"/>
  <c r="E11" i="13"/>
  <c r="D11" i="13"/>
  <c r="J93" i="6"/>
  <c r="J92" i="6" s="1"/>
  <c r="J91" i="6" s="1"/>
  <c r="J90" i="6" s="1"/>
  <c r="J55" i="6"/>
  <c r="J54" i="6" s="1"/>
  <c r="J53" i="6" s="1"/>
  <c r="L62" i="6"/>
  <c r="L61" i="6" s="1"/>
  <c r="L60" i="6" s="1"/>
  <c r="L41" i="6"/>
  <c r="L40" i="6" s="1"/>
  <c r="L127" i="9"/>
  <c r="L126" i="9" s="1"/>
  <c r="L125" i="9" s="1"/>
  <c r="J16" i="9"/>
  <c r="J15" i="9" s="1"/>
  <c r="J13" i="6"/>
  <c r="J12" i="6" s="1"/>
  <c r="L93" i="6"/>
  <c r="L92" i="6" s="1"/>
  <c r="L91" i="6" s="1"/>
  <c r="L90" i="6" s="1"/>
  <c r="K85" i="6"/>
  <c r="K84" i="6" s="1"/>
  <c r="K83" i="6" s="1"/>
  <c r="J62" i="6"/>
  <c r="J61" i="6" s="1"/>
  <c r="J60" i="6" s="1"/>
  <c r="K62" i="6"/>
  <c r="K61" i="6" s="1"/>
  <c r="K60" i="6" s="1"/>
  <c r="L47" i="6"/>
  <c r="L46" i="6" s="1"/>
  <c r="L45" i="6" s="1"/>
  <c r="L73" i="9"/>
  <c r="L72" i="9" s="1"/>
  <c r="J41" i="6"/>
  <c r="J40" i="6" s="1"/>
  <c r="J127" i="9"/>
  <c r="J126" i="9" s="1"/>
  <c r="J125" i="9" s="1"/>
  <c r="K127" i="9"/>
  <c r="K126" i="9" s="1"/>
  <c r="K125" i="9" s="1"/>
  <c r="K41" i="6"/>
  <c r="K40" i="6" s="1"/>
  <c r="K16" i="9"/>
  <c r="K15" i="9" s="1"/>
  <c r="K13" i="6"/>
  <c r="K12" i="6" s="1"/>
  <c r="K27" i="6"/>
  <c r="K23" i="6" s="1"/>
  <c r="L86" i="6"/>
  <c r="L85" i="6" s="1"/>
  <c r="L84" i="6" s="1"/>
  <c r="L83" i="6" s="1"/>
  <c r="J73" i="9"/>
  <c r="J72" i="9" s="1"/>
  <c r="J47" i="6"/>
  <c r="J46" i="6" s="1"/>
  <c r="J45" i="6" s="1"/>
  <c r="K47" i="6"/>
  <c r="K46" i="6" s="1"/>
  <c r="K45" i="6" s="1"/>
  <c r="L13" i="6"/>
  <c r="L12" i="6" s="1"/>
  <c r="K93" i="6"/>
  <c r="K92" i="6" s="1"/>
  <c r="K91" i="6" s="1"/>
  <c r="K90" i="6" s="1"/>
  <c r="J62" i="9" l="1"/>
  <c r="L62" i="9"/>
  <c r="L61" i="9" s="1"/>
  <c r="K62" i="9"/>
  <c r="K61" i="9" s="1"/>
  <c r="J97" i="9"/>
  <c r="J96" i="9" s="1"/>
  <c r="J93" i="9" s="1"/>
  <c r="L67" i="9"/>
  <c r="L66" i="9" s="1"/>
  <c r="L65" i="9" s="1"/>
  <c r="L64" i="9" s="1"/>
  <c r="J67" i="9"/>
  <c r="J66" i="9" s="1"/>
  <c r="J63" i="9" s="1"/>
  <c r="K95" i="9"/>
  <c r="K94" i="9" s="1"/>
  <c r="K21" i="18"/>
  <c r="K20" i="18" s="1"/>
  <c r="K19" i="18" s="1"/>
  <c r="J21" i="18"/>
  <c r="J20" i="18" s="1"/>
  <c r="J19" i="18" s="1"/>
  <c r="J12" i="18"/>
  <c r="J11" i="18" s="1"/>
  <c r="J10" i="18" s="1"/>
  <c r="K12" i="18"/>
  <c r="K11" i="18" s="1"/>
  <c r="K10" i="18" s="1"/>
  <c r="I12" i="18"/>
  <c r="I11" i="18" s="1"/>
  <c r="I10" i="18" s="1"/>
  <c r="K67" i="6"/>
  <c r="L27" i="6"/>
  <c r="L111" i="9"/>
  <c r="J89" i="9"/>
  <c r="J88" i="9" s="1"/>
  <c r="L52" i="6"/>
  <c r="L51" i="6" s="1"/>
  <c r="L95" i="9"/>
  <c r="L94" i="9" s="1"/>
  <c r="J111" i="9"/>
  <c r="K111" i="9"/>
  <c r="K52" i="6"/>
  <c r="K51" i="6" s="1"/>
  <c r="K77" i="9"/>
  <c r="K76" i="9" s="1"/>
  <c r="K89" i="9"/>
  <c r="K88" i="9" s="1"/>
  <c r="I25" i="18"/>
  <c r="I21" i="18" s="1"/>
  <c r="K99" i="9"/>
  <c r="K101" i="9"/>
  <c r="K100" i="9" s="1"/>
  <c r="K71" i="9"/>
  <c r="K70" i="9" s="1"/>
  <c r="L99" i="9"/>
  <c r="L101" i="9"/>
  <c r="L100" i="9" s="1"/>
  <c r="J99" i="9"/>
  <c r="J101" i="9"/>
  <c r="J100" i="9" s="1"/>
  <c r="I78" i="18"/>
  <c r="J77" i="9"/>
  <c r="J76" i="9" s="1"/>
  <c r="L89" i="9"/>
  <c r="L88" i="9" s="1"/>
  <c r="L14" i="9"/>
  <c r="L13" i="9" s="1"/>
  <c r="K12" i="9"/>
  <c r="K11" i="9" s="1"/>
  <c r="K14" i="9"/>
  <c r="K13" i="9" s="1"/>
  <c r="K122" i="9"/>
  <c r="K124" i="9"/>
  <c r="K123" i="9" s="1"/>
  <c r="J12" i="9"/>
  <c r="J11" i="9" s="1"/>
  <c r="J14" i="9"/>
  <c r="J13" i="9" s="1"/>
  <c r="J122" i="9"/>
  <c r="J124" i="9"/>
  <c r="J123" i="9" s="1"/>
  <c r="L122" i="9"/>
  <c r="L124" i="9"/>
  <c r="L123" i="9" s="1"/>
  <c r="K113" i="9"/>
  <c r="K112" i="9" s="1"/>
  <c r="L113" i="9"/>
  <c r="L112" i="9" s="1"/>
  <c r="J113" i="9"/>
  <c r="J112" i="9" s="1"/>
  <c r="J69" i="9"/>
  <c r="J71" i="9"/>
  <c r="J70" i="9" s="1"/>
  <c r="L69" i="9"/>
  <c r="L71" i="9"/>
  <c r="L70" i="9" s="1"/>
  <c r="L25" i="9"/>
  <c r="L27" i="9"/>
  <c r="L26" i="9" s="1"/>
  <c r="K25" i="9"/>
  <c r="K27" i="9"/>
  <c r="K26" i="9" s="1"/>
  <c r="K67" i="9"/>
  <c r="K66" i="9" s="1"/>
  <c r="J78" i="18"/>
  <c r="I65" i="18"/>
  <c r="I64" i="18" s="1"/>
  <c r="I63" i="18" s="1"/>
  <c r="I62" i="18" s="1"/>
  <c r="K78" i="18"/>
  <c r="L67" i="6"/>
  <c r="C31" i="1"/>
  <c r="C22" i="1" s="1"/>
  <c r="C8" i="1" s="1"/>
  <c r="J109" i="9"/>
  <c r="J108" i="9" s="1"/>
  <c r="D31" i="1"/>
  <c r="D22" i="1" s="1"/>
  <c r="K109" i="9"/>
  <c r="K108" i="9" s="1"/>
  <c r="E31" i="1"/>
  <c r="E22" i="1" s="1"/>
  <c r="L109" i="9"/>
  <c r="L108" i="9" s="1"/>
  <c r="L79" i="9"/>
  <c r="L78" i="9" s="1"/>
  <c r="J52" i="6"/>
  <c r="J51" i="6" s="1"/>
  <c r="J67" i="6"/>
  <c r="K35" i="9"/>
  <c r="K34" i="9" s="1"/>
  <c r="K31" i="9" s="1"/>
  <c r="K22" i="6"/>
  <c r="K21" i="6" s="1"/>
  <c r="K11" i="6" s="1"/>
  <c r="J22" i="6"/>
  <c r="J21" i="6" s="1"/>
  <c r="J11" i="6" s="1"/>
  <c r="J35" i="9"/>
  <c r="J34" i="9" s="1"/>
  <c r="J31" i="9" s="1"/>
  <c r="J24" i="9" s="1"/>
  <c r="L35" i="9"/>
  <c r="L34" i="9" s="1"/>
  <c r="L31" i="9" s="1"/>
  <c r="K10" i="6" l="1"/>
  <c r="K9" i="6" s="1"/>
  <c r="L23" i="6"/>
  <c r="L22" i="6" s="1"/>
  <c r="L21" i="6" s="1"/>
  <c r="L11" i="6" s="1"/>
  <c r="L10" i="6" s="1"/>
  <c r="L9" i="6" s="1"/>
  <c r="J95" i="9"/>
  <c r="J94" i="9" s="1"/>
  <c r="L63" i="9"/>
  <c r="J65" i="9"/>
  <c r="J64" i="9" s="1"/>
  <c r="L24" i="9"/>
  <c r="L10" i="9" s="1"/>
  <c r="L9" i="9" s="1"/>
  <c r="K24" i="9"/>
  <c r="K10" i="9" s="1"/>
  <c r="K9" i="9" s="1"/>
  <c r="J9" i="18"/>
  <c r="J8" i="18" s="1"/>
  <c r="K9" i="18"/>
  <c r="I20" i="18"/>
  <c r="I19" i="18" s="1"/>
  <c r="I9" i="18" s="1"/>
  <c r="I8" i="18" s="1"/>
  <c r="C21" i="13" s="1"/>
  <c r="E8" i="1"/>
  <c r="D8" i="1"/>
  <c r="C18" i="13"/>
  <c r="K105" i="9"/>
  <c r="K107" i="9"/>
  <c r="K106" i="9" s="1"/>
  <c r="L105" i="9"/>
  <c r="L107" i="9"/>
  <c r="L106" i="9" s="1"/>
  <c r="J105" i="9"/>
  <c r="J107" i="9"/>
  <c r="J106" i="9" s="1"/>
  <c r="L75" i="9"/>
  <c r="L77" i="9"/>
  <c r="L76" i="9" s="1"/>
  <c r="K63" i="9"/>
  <c r="K65" i="9"/>
  <c r="K64" i="9" s="1"/>
  <c r="L33" i="9"/>
  <c r="L32" i="9" s="1"/>
  <c r="J10" i="9"/>
  <c r="J33" i="9"/>
  <c r="J32" i="9" s="1"/>
  <c r="K33" i="9"/>
  <c r="K32" i="9" s="1"/>
  <c r="J61" i="9"/>
  <c r="J10" i="6"/>
  <c r="J9" i="6" s="1"/>
  <c r="E18" i="13" l="1"/>
  <c r="E17" i="13" s="1"/>
  <c r="E16" i="13" s="1"/>
  <c r="D18" i="13"/>
  <c r="D17" i="13" s="1"/>
  <c r="D16" i="13" s="1"/>
  <c r="K8" i="18"/>
  <c r="E21" i="13" s="1"/>
  <c r="D21" i="13"/>
  <c r="J9" i="9"/>
  <c r="C17" i="13"/>
  <c r="C16" i="13" s="1"/>
  <c r="C20" i="13"/>
  <c r="D20" i="13" l="1"/>
  <c r="D19" i="13" s="1"/>
  <c r="D15" i="13" s="1"/>
  <c r="D7" i="13" s="1"/>
  <c r="E20" i="13"/>
  <c r="E19" i="13" s="1"/>
  <c r="E15" i="13" s="1"/>
  <c r="E7" i="13" s="1"/>
  <c r="C19" i="13"/>
  <c r="C15" i="13" s="1"/>
  <c r="C7" i="13" s="1"/>
</calcChain>
</file>

<file path=xl/sharedStrings.xml><?xml version="1.0" encoding="utf-8"?>
<sst xmlns="http://schemas.openxmlformats.org/spreadsheetml/2006/main" count="1970" uniqueCount="301">
  <si>
    <t>(тыс.рублей)</t>
  </si>
  <si>
    <t>Код бюджетной классификации доходов бюджета</t>
  </si>
  <si>
    <t>Наименование доходов</t>
  </si>
  <si>
    <t xml:space="preserve">Сумма </t>
  </si>
  <si>
    <t>ВСЕГО ДОХОДОВ</t>
  </si>
  <si>
    <t>НАЛОГИ НА ПРИБЫЛЬ, ДОХОДЫ</t>
  </si>
  <si>
    <t>00010102000010000110</t>
  </si>
  <si>
    <t>Налог на доходы физических лиц</t>
  </si>
  <si>
    <t>НАЛОГИ НА СОВОКУПНЫЙ ДОХОД</t>
  </si>
  <si>
    <t>Единый сельскохозяйственный налог</t>
  </si>
  <si>
    <t>Земельный налог</t>
  </si>
  <si>
    <t>00011100000000000000</t>
  </si>
  <si>
    <t>ДОХОДЫ ОТ ИСПОЛЬЗОВАНИЯ ИМУЩЕСТВА, НАХОДЯЩЕГОСЯ В ГОСУДАРСТВЕННОЙ И МУНИЦИПАЛЬНОЙ СОБСТВЕННОСТИ</t>
  </si>
  <si>
    <t>Код бюджетной классификации 
Российской Федерации</t>
  </si>
  <si>
    <t>админи-
стратора
доходов</t>
  </si>
  <si>
    <t>1 11 05035 10 0000 120</t>
  </si>
  <si>
    <t>1 17 01050 10 0000 180</t>
  </si>
  <si>
    <t>1 17 05050 10 0000 180</t>
  </si>
  <si>
    <t>Наименование</t>
  </si>
  <si>
    <t>Рз</t>
  </si>
  <si>
    <t>ПР</t>
  </si>
  <si>
    <t>ЦСР</t>
  </si>
  <si>
    <t>ВР</t>
  </si>
  <si>
    <t>Общегосударственные вопросы</t>
  </si>
  <si>
    <t>01</t>
  </si>
  <si>
    <t>04</t>
  </si>
  <si>
    <t>Обслуживание государственного и муниципального долга</t>
  </si>
  <si>
    <t>05</t>
  </si>
  <si>
    <t>Жилищно-коммунальное хозяйство</t>
  </si>
  <si>
    <t>Адм</t>
  </si>
  <si>
    <t>ПРз</t>
  </si>
  <si>
    <t>ВСЕГО</t>
  </si>
  <si>
    <t>1 08 04020 01 1000 110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</si>
  <si>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</si>
  <si>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1 11 02033 10 0000 120</t>
  </si>
  <si>
    <t>1 11 09045 10 0000 120</t>
  </si>
  <si>
    <t>1</t>
  </si>
  <si>
    <t>2</t>
  </si>
  <si>
    <t xml:space="preserve"> </t>
  </si>
  <si>
    <t>Пенсионное обеспечение</t>
  </si>
  <si>
    <t>1 13 01995 10 0000 130</t>
  </si>
  <si>
    <t>1 13 02995 10 0000 130</t>
  </si>
  <si>
    <t>1 14 02052 10 0000 410</t>
  </si>
  <si>
    <t>1 14 02052 10 0000 440</t>
  </si>
  <si>
    <t>1 14 02053 10 0000 410</t>
  </si>
  <si>
    <t>1 14 02053 10 0000 440</t>
  </si>
  <si>
    <t>Приложение 3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</si>
  <si>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</si>
  <si>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Прочие доходы от компенсации затрат бюджетов сельских поселений </t>
  </si>
  <si>
    <t>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</si>
  <si>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</si>
  <si>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</si>
  <si>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Прочие неналоговые доходы бюджетов сельских поселений</t>
  </si>
  <si>
    <t>Доходы бюджетов сельских поселений от возврата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</si>
  <si>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Прочие дотации бюджетам сельских поселений</t>
  </si>
  <si>
    <t>Прочие субсидии бюджетам сельских поселений</t>
  </si>
  <si>
    <t>Субвенции бюджетам сельских поселений на выполнение передаваемых полномочий субъектов Российской Федерации</t>
  </si>
  <si>
    <t>Прочие субвенции бюджетам сельских поселений</t>
  </si>
  <si>
    <t>Прочие межбюджетные трансферты, передаваемые бюджетам сельских поселений</t>
  </si>
  <si>
    <t>Прочие безвозмездные поступления в бюджеты сельских поселений</t>
  </si>
  <si>
    <t>1 14 06025 10 0000 430</t>
  </si>
  <si>
    <t>1 08 04020 01 4000 110</t>
  </si>
  <si>
    <t>02</t>
  </si>
  <si>
    <t>03</t>
  </si>
  <si>
    <t>Приложение 4</t>
  </si>
  <si>
    <t>09</t>
  </si>
  <si>
    <t>10</t>
  </si>
  <si>
    <t>13</t>
  </si>
  <si>
    <t>Сумма (тыс. рублей)</t>
  </si>
  <si>
    <t>Функционирование высшего должностного лица субъекта Российской Федерации и муниципального образования</t>
  </si>
  <si>
    <t>65</t>
  </si>
  <si>
    <t>0</t>
  </si>
  <si>
    <t>Расходы на выплаты по оплате труда высшего должностного лица муниципального образования</t>
  </si>
  <si>
    <t>00</t>
  </si>
  <si>
    <t>41150</t>
  </si>
  <si>
    <t>Расходы на выплаты по оплате труда работников органов местного самоуправления</t>
  </si>
  <si>
    <t>41110</t>
  </si>
  <si>
    <t>Расходы на обеспечение функций органов местного самоуправленя</t>
  </si>
  <si>
    <t>41120</t>
  </si>
  <si>
    <t>Прочая закупка товаров, работ и услуг</t>
  </si>
  <si>
    <t>77150</t>
  </si>
  <si>
    <t>Резервные фонды</t>
  </si>
  <si>
    <t>11</t>
  </si>
  <si>
    <t>41180</t>
  </si>
  <si>
    <t>Резервные средства</t>
  </si>
  <si>
    <t>89</t>
  </si>
  <si>
    <t>870</t>
  </si>
  <si>
    <t>Другие общегосударственные вопросы</t>
  </si>
  <si>
    <t>Подготовка, переподготовка и повышение квалификации кадров</t>
  </si>
  <si>
    <t>41250</t>
  </si>
  <si>
    <t>244</t>
  </si>
  <si>
    <t>08</t>
  </si>
  <si>
    <t>Мероприятия по обеспечению пожарной безопасности</t>
  </si>
  <si>
    <t>42120</t>
  </si>
  <si>
    <t>31</t>
  </si>
  <si>
    <t>Мероприятия по укреплению общественного порядка и обеспечению общественной безопасности</t>
  </si>
  <si>
    <t>42300</t>
  </si>
  <si>
    <t>Национальная оборона</t>
  </si>
  <si>
    <t>Мобилизационная и вневойсковая подготовка</t>
  </si>
  <si>
    <t>51180</t>
  </si>
  <si>
    <t>Национальная экономика</t>
  </si>
  <si>
    <t>Дорожное хозяйство (дорожные фонды)</t>
  </si>
  <si>
    <t>44102</t>
  </si>
  <si>
    <t>Коммунальное хозяйство</t>
  </si>
  <si>
    <t>44101</t>
  </si>
  <si>
    <t>Благоустройство</t>
  </si>
  <si>
    <t>Уличное освещение</t>
  </si>
  <si>
    <t>Социальная политика</t>
  </si>
  <si>
    <t xml:space="preserve">Доплаты к пенсиям муниципальных служащих </t>
  </si>
  <si>
    <t>03010</t>
  </si>
  <si>
    <t>Обслуживание государственного внутреннего и муниципального долга</t>
  </si>
  <si>
    <t>Процентные платежи по муниципальному долгу</t>
  </si>
  <si>
    <t>Обслуживание муниципального долга</t>
  </si>
  <si>
    <t>Сумма</t>
  </si>
  <si>
    <t>Функционирование Правительства Российской Федерации, высших органов исполнительной власти субъектов Российской Федерации, местных администраций</t>
  </si>
  <si>
    <t xml:space="preserve">Резервные фонды </t>
  </si>
  <si>
    <t>41240</t>
  </si>
  <si>
    <t>00010000000000000000</t>
  </si>
  <si>
    <t>00010100000000000000</t>
  </si>
  <si>
    <t>00010500000000000000</t>
  </si>
  <si>
    <t>00010600000000000000</t>
  </si>
  <si>
    <t>00010606000000000110</t>
  </si>
  <si>
    <t>Администрация Паевского сельского поселения Кадошкинского муниципального района Республики Мордовия</t>
  </si>
  <si>
    <t>Программа "Развитие муниципальной службы в Паевском сельском поселении на 2019-2022г.г."</t>
  </si>
  <si>
    <t>Противопожарная  безопасность на территории Паевского сельского поселения на 2019-2020г.г.</t>
  </si>
  <si>
    <t>Гармонизация межнациональных и межконфессиальных отношений в Паевском сельском поселении на 2016-2020г.г.</t>
  </si>
  <si>
    <t>24</t>
  </si>
  <si>
    <t>Программа по противодействию терроризму и экстремизму на территории Паевского сельского поселения на 2019-2020г.г.</t>
  </si>
  <si>
    <t>НАЛОГОВЫЕ И НЕНАЛОГОВЫЕ ДОХОДЫ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</si>
  <si>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</si>
  <si>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</si>
  <si>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18210503010010000110</t>
  </si>
  <si>
    <t>НАЛОГИ НА ИМУЩЕСТВО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</si>
  <si>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</si>
  <si>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</si>
  <si>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</si>
  <si>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</si>
  <si>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</si>
  <si>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</t>
  </si>
  <si>
    <t>91811105035100000120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</si>
  <si>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</si>
  <si>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00020200000000000000</t>
  </si>
  <si>
    <t>БЕЗВОЗМЕЗДНЫЕ ПОСТУПЛЕНИЯ ОТ ДРУГИХ БЮДЖЕТОВ БЮДЖЕТНОЙ СИСТЕМЫ РОССИЙСКОЙ ФЕДЕРАЦИИ</t>
  </si>
  <si>
    <t>00020230000000000150</t>
  </si>
  <si>
    <t>Субвенции бюджетам бюджетной системы Российской Федерации</t>
  </si>
  <si>
    <t>00020240000000000150</t>
  </si>
  <si>
    <t>Иные межбюджетные трансферты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</si>
  <si>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</si>
  <si>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Мероприятия, направленные на развитие межнациональных отношений</t>
  </si>
  <si>
    <t>42310</t>
  </si>
  <si>
    <t>918</t>
  </si>
  <si>
    <t>91820230024100000150</t>
  </si>
  <si>
    <t>91820235118100000150</t>
  </si>
  <si>
    <t>91820240014100000150</t>
  </si>
  <si>
    <t>Обслуживание государственного (муниципального) долга</t>
  </si>
  <si>
    <t>700</t>
  </si>
  <si>
    <t>Доплаты к пенсиям муниципальных служащих Республики Мордовия</t>
  </si>
  <si>
    <t>Социальное обеспечение и иные выплаты населению</t>
  </si>
  <si>
    <t>Публичные нормативные социальные выплаты гражданам</t>
  </si>
  <si>
    <t>300</t>
  </si>
  <si>
    <t>310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</si>
  <si>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</si>
  <si>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</si>
  <si>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200</t>
  </si>
  <si>
    <t>240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</si>
  <si>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</si>
  <si>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</si>
  <si>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100</t>
  </si>
  <si>
    <t>120</t>
  </si>
  <si>
    <t>Иные бюджетные ассигнования</t>
  </si>
  <si>
    <t>800</t>
  </si>
  <si>
    <t>Резервный фонд администрации Паевского сельского поселения Кадошкинского муниципального района Республики Мордовия</t>
  </si>
  <si>
    <t>Уплата налогов, сборов и иных платежей</t>
  </si>
  <si>
    <t>850</t>
  </si>
  <si>
    <t>Расходы на выплаты по оплате труда высшего должностного лица</t>
  </si>
  <si>
    <t>Приложение 5</t>
  </si>
  <si>
    <t>Приложение 6</t>
  </si>
  <si>
    <t xml:space="preserve"> (тыс.руб.)</t>
  </si>
  <si>
    <t>№ п/п</t>
  </si>
  <si>
    <t>ВИДЫ ЗАИМСТВОВАНИЙ</t>
  </si>
  <si>
    <t>I</t>
  </si>
  <si>
    <t>Кредиты кредитных организаций в валюте Российской Федерации</t>
  </si>
  <si>
    <t>в том числе</t>
  </si>
  <si>
    <t>Объем привлечения</t>
  </si>
  <si>
    <t>Объем средств, напрвляемых на погашение основной суммы долга</t>
  </si>
  <si>
    <t>Бюджетные кредиты от других бюджетов бюджетной системы Российской Федерации</t>
  </si>
  <si>
    <t>Код</t>
  </si>
  <si>
    <t>НАИМЕНОВАНИЕ</t>
  </si>
  <si>
    <t>000 01 00 00 00 00 0000 000</t>
  </si>
  <si>
    <t>ИСТОЧНИКИ ВНУТРЕННЕГО ФИНАНСИРОВАНИЯ ДЕФИЦИТОВ БЮДЖЕТОВ</t>
  </si>
  <si>
    <t>000 01 02 00 00 00 0000 000</t>
  </si>
  <si>
    <t>000 01 02 00 00 00 0000 700</t>
  </si>
  <si>
    <t>Увеличение прочих остатков средств бюджетов</t>
  </si>
  <si>
    <t>Увеличение прочих остатков денежных средств бюджетов</t>
  </si>
  <si>
    <t>Уменьшение прочих остатков средств бюджетов</t>
  </si>
  <si>
    <t>Уменьшение прочих остатков денежных средств бюджетов</t>
  </si>
  <si>
    <t>Привлечение  средств</t>
  </si>
  <si>
    <t>(тыс.руб.)</t>
  </si>
  <si>
    <t>000 01 02 00 00 10 0000 710</t>
  </si>
  <si>
    <t xml:space="preserve">         Приложение 2</t>
  </si>
  <si>
    <t>01 02 00 00 10 0000 710</t>
  </si>
  <si>
    <t>01 03 01 00 10 0000 810</t>
  </si>
  <si>
    <t>Приложение 1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</si>
  <si>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 (прочие поступления)</t>
  </si>
  <si>
    <t>Доходы от размещения временно свободных средств бюджетов сельских поселений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</si>
  <si>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</si>
  <si>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Прочие доходы от оказания платных услуг (работ)  получателями средств бюджетов сельских поселений </t>
  </si>
  <si>
    <t>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материальных запасов по указанному имуществу</t>
  </si>
  <si>
    <t>Невыясненные поступления, зачисляемые в бюджеты сельских поселений</t>
  </si>
  <si>
    <t>2 18 60010 10 0000 150</t>
  </si>
  <si>
    <t>2 19 60010 10 0000 150</t>
  </si>
  <si>
    <t>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</si>
  <si>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>2 02 15001 10 0000 150</t>
  </si>
  <si>
    <t>Дотации бюджетам сельских поселений на выравнивание бюджетной обеспеченности</t>
  </si>
  <si>
    <t>2 02 19999 10 0000 150</t>
  </si>
  <si>
    <t>2 02 29999 10 0000 150</t>
  </si>
  <si>
    <t>2 02 35118 10 0000 150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</si>
  <si>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</si>
  <si>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2 02 30024 10 0000 150</t>
  </si>
  <si>
    <t>2 02 39999 10 0000 150</t>
  </si>
  <si>
    <t>2 02 40014 10 0000 150</t>
  </si>
  <si>
    <t>2 02 45160 10 0000 150</t>
  </si>
  <si>
    <t>Межбюджетные трансферты, передаваемые бюджетам сельских поселений для компенсации дополнительных расходов, возникших в результате решений, принятых органами власти другого уровня</t>
  </si>
  <si>
    <t>2 02 49999 10 0000 150</t>
  </si>
  <si>
    <t>2 07 05030 10 0000 150</t>
  </si>
  <si>
    <t>2 08 05000 10 0000 150</t>
  </si>
  <si>
    <t>Перечисления из бюджетов сельских поселений (в бюджеты  поселений) для осуществления возврата 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</si>
  <si>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Высшее должностное лицо</t>
  </si>
  <si>
    <t>Непрограммные расходы главных распорядителей средств бюджета Паевского сельского поселения Кадошкинского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</si>
  <si>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Паевского сельского поселения Кадошкинского муниципального района Республики Мордовия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</si>
  <si>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</si>
  <si>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Обеспечение деятельности администрации </t>
  </si>
  <si>
    <t>Непрограммные расходы в рамках обеспечения деятельности администрации</t>
  </si>
  <si>
    <t>2021 год</t>
  </si>
  <si>
    <t>2022 год</t>
  </si>
  <si>
    <t>Администрация Паевского сельского поселения Кадошкинского муниципального района</t>
  </si>
  <si>
    <t xml:space="preserve">источников внутреннего финансирования дефицита бюджета </t>
  </si>
  <si>
    <t>ПЕРЕЧЕНЬ 
ГЛАВНЫХ АДМИНИСТРАТОРОВ ИСТОЧНИКОВ ФИНАНСИРОВАНИЯ ДЕФИЦИТА БЮДЖЕТА ПАЕВСКОГО СЕЛЬСКОГО ПОСЕЛЕНИЯ КАДОШКИНСКОГО МУНИЦИПАЛЬНОГО РАЙОНА РЕСПУБЛИКИ МОРДОВИЯ</t>
  </si>
  <si>
    <t>ПЕРЕЧЕНЬ 
АДМИНИСТРАТОРОВ ДОХОДОВ БЮДЖЕТА ПАЕВСКОГО СЕЛЬСКОГО ПОСЕЛЕНИЯ КАДОШКИНСКОГО МУНИЦИПАЛЬНОГО РАЙОНА РЕСПУБЛИКИ МОРДОВИЯ</t>
  </si>
  <si>
    <t xml:space="preserve"> Наименование доходов бюджета</t>
  </si>
  <si>
    <t>доходов бюджета</t>
  </si>
  <si>
    <t>админи-
стратора</t>
  </si>
  <si>
    <t xml:space="preserve">Наименование главного администратора источника финансирования бюджета </t>
  </si>
  <si>
    <t xml:space="preserve"> ДОХОДЫ 
БЮДЖЕТА ПАЕВСКОГО СЕЛЬСКОГО ПОСЕЛЕНИЯ КАДОШКИНСКОГО МУНИЦИПАЛЬНОГО РАЙОНА РЕСПУБЛИКИ МОРДОВИЯ </t>
  </si>
  <si>
    <t xml:space="preserve">Прочие мероприятия по благоустройству </t>
  </si>
  <si>
    <t>Обеспечение деятельности администрации</t>
  </si>
  <si>
    <t>12</t>
  </si>
  <si>
    <t>Прочие мероприятия по благоустройству</t>
  </si>
  <si>
    <t>000 01 03 00 00 00 0000 000</t>
  </si>
  <si>
    <t>000 01 03 01 00 10 0000 800</t>
  </si>
  <si>
    <t>000 01 03 01 00 10 0000 810</t>
  </si>
  <si>
    <t>000 01 05 00 00 00 0000 000</t>
  </si>
  <si>
    <t>000 01 05 02 00 00 0000 500</t>
  </si>
  <si>
    <t>000 01 05 02 01 00 0000 510</t>
  </si>
  <si>
    <t>000 01 05 02 01 10 0000 510</t>
  </si>
  <si>
    <t>000 01 05 02 00 00 0000 600</t>
  </si>
  <si>
    <t>000 01 05 02 01 00 0000 610</t>
  </si>
  <si>
    <t>000 01 05 02 01 10 0000 610</t>
  </si>
  <si>
    <t xml:space="preserve">II
</t>
  </si>
  <si>
    <t>в том числе: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</si>
  <si>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</si>
  <si>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730</t>
  </si>
  <si>
    <t>00020220000000000150</t>
  </si>
  <si>
    <t>Субсидии бюджетам бюджетной системы Российской Федерации (межбюджетные субсидии)</t>
  </si>
  <si>
    <t>91820229999100000150</t>
  </si>
  <si>
    <t>Условно утверждаемые расходы</t>
  </si>
  <si>
    <t>99</t>
  </si>
  <si>
    <t>41990</t>
  </si>
  <si>
    <t>Расходы на обеспечение функций органов местного самоуправления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</si>
  <si>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</si>
  <si>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44205</t>
  </si>
  <si>
    <t xml:space="preserve">         Приложение 7</t>
  </si>
  <si>
    <t>Приложение 8</t>
  </si>
  <si>
    <t>2 02 15002 10 0000 150</t>
  </si>
  <si>
    <t>Дотации бюджетам сельских поселений на поддержку мер по обеспечению сбалансированности бюджетов</t>
  </si>
  <si>
    <t>2023 год</t>
  </si>
  <si>
    <t>00020210000000000150</t>
  </si>
  <si>
    <t>Дотации бюджетам бюджетной системы Российской Федерации</t>
  </si>
  <si>
    <t>91820215001100000150</t>
  </si>
  <si>
    <t>91820215002100000150</t>
  </si>
  <si>
    <t>Осуществление государственных полномочий Российской Федерации о первичному воинскому учету на территориях, где отсутствуют военные комиссариаты</t>
  </si>
  <si>
    <t>Доходы от сдачи в аренду имущества, находящегося в оперативном управлении органов управления поселений и созданных ими учреждений (за исключением имущества муниципальных бюджетных и автономных учреждений)</t>
  </si>
  <si>
    <t xml:space="preserve">ВЕДОМСТВЕННАЯ СТРУКТУРА
РАСХОДОВ БЮДЖЕТА ПАЕВСКОГО СЕЛЬСКОГО ПОСЕЛЕНИЯ КАДОШКИНСКОГО МУНИЦИПАЛЬНОГО РАЙОНА РЕСПУБЛИКИ МОРДОВИЯ НА 2021 ГОД И НА ПЛАНОВЫЙ ПЕРИОД 2022 И 2023 ГОДОВ </t>
  </si>
  <si>
    <t>ПРОГРАММА 
МУНИЦИПАЛЬНЫХ ВНУТРЕННИХ ЗАИМСТВОВАНИЙ ПАЕВСКОГО СЕЛЬСКОГО ПОСЕЛЕНИЯ КАДОШКИНСКОГО МУНИЦИПАЛЬНОГО РАЙОНА РЕСПУБЛИКИ МОРДОВИЯ НА 2021 ГОД И НА ПЛАНОВЫЙ ПЕРИОД 2022 И 2023 ГОДОВ</t>
  </si>
  <si>
    <t>РАСПРЕДЕЛЕНИЕ  
БЮДЖЕТНЫХ АССИГНОВАНИЙ БЮДЖЕТА ПАЕВСКОГО СЕЛЬСКОГО ПОСЕЛЕНИЯ КАДОШКИНСКОГО МУНИЦИПАЛЬНОГО РАЙОНА РЕСПУБЛИКИ МОРДОВИЯ ПО ЦЕЛЕВЫМ СТАТЬЯМ, ГРУППАМ (ГРУППАМ И ПОДГРУППАМ) ВИДОВ РАСХОДОВ КЛАССИФИКАЦИИ РАСХОДОВ БЮДЖЕТОВ, А ТАКЖЕ ПО РАЗДЕЛАМ И ПОДРАЗДЕЛАМ КЛАССИФИКАЦИИ РАСХОДОВ БЮДЖЕТОВ НА 2021 ГОД 
И НА ПЛАНОВЫЙ ПЕРИОД 2022 И 2023 ГОДОВ</t>
  </si>
  <si>
    <t>ИСТОЧНИКИ 
ВНУТРЕННЕГО ФИНАНСИРОВАНИЯ ДЕФИЦИТА  БЮДЖЕТА  ПАЕВСКОГО СЕЛЬСКОГО ПОСЕЛЕНИЯ КАДОШКИНСКОГО МУНИЦИПАЛЬНОГО РАЙОНА РЕСПУБЛИКИ МОРДОВИЯ НА 2021 ГОД И НА ПЛАНОВЫЙ ПЕРИОД 2022 И 2023 ГОДОВ</t>
  </si>
  <si>
    <t>Бюджетные кредиты из других бюджетов бюджетной системы Российской Федерации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</si>
  <si>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</si>
  <si>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</si>
  <si>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 xml:space="preserve">Распределение бюджетных ассигнований бюджета Паевского сельского поселения Кадошкинского муниципального района Республики Мордовия по разделам, подразделам, целевым статьям, группам (группам и подгруппам) видов расходов классификации расходов бюджетов на 2021 год и на плановый период 2022 и 2023 годов </t>
  </si>
  <si>
    <t>Получение кредитов от кредитных организаций в валюте Российской Федерации</t>
  </si>
  <si>
    <t>Получение кредитов от кредитных организаций бюджетами сельских поселений в валюте Российской Федерации</t>
  </si>
  <si>
    <t>000 01 03 01 00 00 0000 800</t>
  </si>
  <si>
    <t>Изменение остатков средств на счетах по учету средств бюджетов</t>
  </si>
  <si>
    <t>Увеличение прочих остатков денежных средств бюджетов сельских поселений</t>
  </si>
  <si>
    <t>Уменьшение прочих остатков денежных средств бюджетов сельских поселений</t>
  </si>
  <si>
    <t>Иные межбюджетные трансферты на 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</si>
  <si>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</si>
  <si>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к решению сессии Совета депутатов Паевскго сельского поселения "О бюджете Паевского сельского поселения Кадошкинского муниципального района Республики Мордовия на 2021 год и на плановый период 2022 и 2023 годов"</t>
  </si>
  <si>
    <t>Исполнение судебных актов</t>
  </si>
  <si>
    <t>830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</si>
</sst>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\ _₽_-;\-* #,##0.00\ _₽_-;_-* &quot;-&quot;??\ _₽_-;_-@_-"/>
    <numFmt numFmtId="165" formatCode="#,##0.0"/>
    <numFmt numFmtId="166" formatCode="0.0"/>
    <numFmt numFmtId="167" formatCode="#,##0.0_ ;[Red]\-#,##0.0\ "/>
  </numFmts>
  <fonts count="19" x14ac:knownFonts="1">
    <font>
      <sz val="10"/>
      <name val="Arial"/>
      <family val="2"/>
      <charset val="204"/>
    </font>
    <font>
      <sz val="10"/>
      <name val="Arial Cyr"/>
      <family val="2"/>
      <charset val="204"/>
    </font>
    <font>
      <sz val="12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Arial Cyr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Verdana"/>
      <family val="2"/>
      <charset val="204"/>
    </font>
    <font>
      <sz val="12"/>
      <color indexed="8"/>
      <name val="Times New Roman"/>
      <family val="1"/>
      <charset val="1"/>
    </font>
    <font>
      <sz val="12"/>
      <name val="Times New Roman"/>
      <family val="1"/>
      <charset val="1"/>
    </font>
    <font>
      <b/>
      <sz val="12"/>
      <name val="Times New Roman"/>
      <family val="1"/>
      <charset val="1"/>
    </font>
    <font>
      <b/>
      <sz val="12"/>
      <color indexed="8"/>
      <name val="Times New Roman"/>
      <family val="1"/>
      <charset val="1"/>
    </font>
    <font>
      <b/>
      <sz val="12"/>
      <color indexed="10"/>
      <name val="Times New Roman"/>
      <family val="1"/>
      <charset val="1"/>
    </font>
    <font>
      <b/>
      <sz val="12"/>
      <name val="Arial"/>
      <family val="2"/>
      <charset val="204"/>
    </font>
    <font>
      <i/>
      <sz val="12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rgb="FF000000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6">
    <xf numFmtId="0" fontId="0" fillId="0" borderId="0"/>
    <xf numFmtId="0" fontId="1" fillId="0" borderId="0"/>
    <xf numFmtId="0" fontId="7" fillId="0" borderId="0" applyNumberFormat="0" applyFont="0" applyFill="0" applyBorder="0" applyAlignment="0" applyProtection="0">
      <alignment vertical="top"/>
    </xf>
    <xf numFmtId="0" fontId="1" fillId="0" borderId="0"/>
    <xf numFmtId="0" fontId="1" fillId="0" borderId="0"/>
    <xf numFmtId="164" fontId="7" fillId="0" borderId="0" applyFont="0" applyFill="0" applyBorder="0" applyAlignment="0" applyProtection="0"/>
  </cellStyleXfs>
  <cellXfs count="300">
    <xf numFmtId="0" fontId="0" fillId="0" borderId="0" xfId="0"/>
    <xf numFmtId="0" fontId="2" fillId="0" borderId="0" xfId="0" applyFont="1" applyBorder="1"/>
    <xf numFmtId="0" fontId="3" fillId="0" borderId="0" xfId="0" applyFont="1" applyBorder="1"/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left" vertical="top" wrapText="1"/>
    </xf>
    <xf numFmtId="0" fontId="3" fillId="0" borderId="0" xfId="3" applyFont="1" applyBorder="1"/>
    <xf numFmtId="4" fontId="3" fillId="0" borderId="0" xfId="3" applyNumberFormat="1" applyFont="1" applyBorder="1"/>
    <xf numFmtId="49" fontId="3" fillId="2" borderId="1" xfId="1" applyNumberFormat="1" applyFont="1" applyFill="1" applyBorder="1" applyAlignment="1">
      <alignment horizontal="center"/>
    </xf>
    <xf numFmtId="49" fontId="3" fillId="2" borderId="1" xfId="0" applyNumberFormat="1" applyFont="1" applyFill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1" xfId="0" applyFont="1" applyBorder="1" applyAlignment="1">
      <alignment vertical="top" wrapText="1"/>
    </xf>
    <xf numFmtId="165" fontId="3" fillId="0" borderId="1" xfId="0" applyNumberFormat="1" applyFont="1" applyFill="1" applyBorder="1"/>
    <xf numFmtId="0" fontId="3" fillId="2" borderId="1" xfId="1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/>
    </xf>
    <xf numFmtId="165" fontId="3" fillId="0" borderId="1" xfId="0" applyNumberFormat="1" applyFont="1" applyBorder="1"/>
    <xf numFmtId="165" fontId="3" fillId="0" borderId="7" xfId="0" applyNumberFormat="1" applyFont="1" applyBorder="1"/>
    <xf numFmtId="165" fontId="4" fillId="0" borderId="1" xfId="0" applyNumberFormat="1" applyFont="1" applyFill="1" applyBorder="1"/>
    <xf numFmtId="165" fontId="4" fillId="0" borderId="1" xfId="0" applyNumberFormat="1" applyFont="1" applyBorder="1"/>
    <xf numFmtId="0" fontId="3" fillId="0" borderId="2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right"/>
    </xf>
    <xf numFmtId="0" fontId="3" fillId="0" borderId="24" xfId="0" applyFont="1" applyBorder="1" applyAlignment="1">
      <alignment horizont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9" fillId="0" borderId="25" xfId="0" applyFont="1" applyBorder="1" applyAlignment="1">
      <alignment horizontal="justify"/>
    </xf>
    <xf numFmtId="0" fontId="4" fillId="0" borderId="24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25" xfId="0" applyFont="1" applyBorder="1"/>
    <xf numFmtId="0" fontId="3" fillId="0" borderId="0" xfId="0" applyFont="1" applyAlignment="1">
      <alignment wrapText="1"/>
    </xf>
    <xf numFmtId="0" fontId="3" fillId="0" borderId="24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justify" vertical="top" wrapText="1"/>
    </xf>
    <xf numFmtId="0" fontId="3" fillId="0" borderId="25" xfId="0" applyFont="1" applyBorder="1" applyAlignment="1">
      <alignment vertical="top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wrapText="1"/>
    </xf>
    <xf numFmtId="0" fontId="3" fillId="0" borderId="24" xfId="0" applyFont="1" applyFill="1" applyBorder="1" applyAlignment="1">
      <alignment horizontal="center" vertical="center" wrapText="1"/>
    </xf>
    <xf numFmtId="0" fontId="3" fillId="0" borderId="25" xfId="0" applyFont="1" applyFill="1" applyBorder="1" applyAlignment="1">
      <alignment horizontal="justify" vertical="top" wrapText="1"/>
    </xf>
    <xf numFmtId="0" fontId="3" fillId="0" borderId="26" xfId="0" applyFont="1" applyFill="1" applyBorder="1" applyAlignment="1">
      <alignment horizontal="center" vertical="center" wrapText="1"/>
    </xf>
    <xf numFmtId="0" fontId="3" fillId="0" borderId="27" xfId="0" applyFont="1" applyFill="1" applyBorder="1" applyAlignment="1">
      <alignment horizontal="center" vertical="center" wrapText="1"/>
    </xf>
    <xf numFmtId="0" fontId="8" fillId="0" borderId="28" xfId="0" applyFont="1" applyFill="1" applyBorder="1" applyAlignment="1">
      <alignment horizontal="justify" vertical="top" wrapText="1"/>
    </xf>
    <xf numFmtId="0" fontId="3" fillId="0" borderId="0" xfId="4" applyFont="1" applyBorder="1"/>
    <xf numFmtId="0" fontId="4" fillId="0" borderId="0" xfId="0" applyFont="1" applyAlignment="1">
      <alignment horizontal="right"/>
    </xf>
    <xf numFmtId="0" fontId="11" fillId="0" borderId="0" xfId="4" applyFont="1" applyBorder="1" applyAlignment="1">
      <alignment horizontal="left"/>
    </xf>
    <xf numFmtId="0" fontId="5" fillId="0" borderId="0" xfId="4" applyFont="1" applyBorder="1" applyAlignment="1"/>
    <xf numFmtId="0" fontId="4" fillId="0" borderId="0" xfId="0" applyFont="1" applyAlignment="1">
      <alignment wrapText="1"/>
    </xf>
    <xf numFmtId="0" fontId="14" fillId="0" borderId="0" xfId="0" applyFont="1"/>
    <xf numFmtId="0" fontId="13" fillId="0" borderId="0" xfId="0" applyFont="1"/>
    <xf numFmtId="0" fontId="12" fillId="0" borderId="0" xfId="0" applyFont="1" applyAlignment="1">
      <alignment horizontal="justify"/>
    </xf>
    <xf numFmtId="0" fontId="16" fillId="0" borderId="0" xfId="0" applyFont="1" applyAlignment="1">
      <alignment horizontal="justify"/>
    </xf>
    <xf numFmtId="0" fontId="3" fillId="0" borderId="2" xfId="4" applyFont="1" applyBorder="1" applyAlignment="1">
      <alignment horizontal="center" vertical="center"/>
    </xf>
    <xf numFmtId="49" fontId="3" fillId="0" borderId="11" xfId="4" applyNumberFormat="1" applyFont="1" applyBorder="1" applyAlignment="1">
      <alignment horizontal="center" vertical="center"/>
    </xf>
    <xf numFmtId="49" fontId="3" fillId="0" borderId="4" xfId="4" applyNumberFormat="1" applyFont="1" applyFill="1" applyBorder="1" applyAlignment="1">
      <alignment horizontal="left" vertical="top" wrapText="1"/>
    </xf>
    <xf numFmtId="0" fontId="17" fillId="0" borderId="0" xfId="0" applyFont="1"/>
    <xf numFmtId="0" fontId="2" fillId="0" borderId="0" xfId="0" applyFont="1"/>
    <xf numFmtId="0" fontId="3" fillId="0" borderId="3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left" vertical="top"/>
    </xf>
    <xf numFmtId="0" fontId="4" fillId="0" borderId="1" xfId="0" applyFont="1" applyBorder="1" applyAlignment="1">
      <alignment vertical="top" wrapText="1"/>
    </xf>
    <xf numFmtId="165" fontId="4" fillId="0" borderId="7" xfId="0" applyNumberFormat="1" applyFont="1" applyFill="1" applyBorder="1"/>
    <xf numFmtId="49" fontId="4" fillId="0" borderId="2" xfId="0" applyNumberFormat="1" applyFont="1" applyBorder="1" applyAlignment="1">
      <alignment horizontal="center" vertical="top"/>
    </xf>
    <xf numFmtId="165" fontId="4" fillId="0" borderId="7" xfId="0" applyNumberFormat="1" applyFont="1" applyBorder="1"/>
    <xf numFmtId="49" fontId="3" fillId="0" borderId="2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left" vertical="top" wrapText="1"/>
    </xf>
    <xf numFmtId="0" fontId="4" fillId="0" borderId="0" xfId="0" applyFont="1" applyBorder="1"/>
    <xf numFmtId="0" fontId="3" fillId="0" borderId="1" xfId="0" applyFont="1" applyBorder="1" applyAlignment="1">
      <alignment horizontal="justify" vertical="top" wrapText="1"/>
    </xf>
    <xf numFmtId="49" fontId="4" fillId="0" borderId="2" xfId="0" applyNumberFormat="1" applyFont="1" applyBorder="1" applyAlignment="1">
      <alignment horizontal="center" vertical="justify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justify" vertical="top" wrapText="1"/>
    </xf>
    <xf numFmtId="165" fontId="3" fillId="0" borderId="7" xfId="0" applyNumberFormat="1" applyFont="1" applyFill="1" applyBorder="1"/>
    <xf numFmtId="165" fontId="3" fillId="2" borderId="1" xfId="1" applyNumberFormat="1" applyFont="1" applyFill="1" applyBorder="1" applyAlignment="1">
      <alignment horizontal="right"/>
    </xf>
    <xf numFmtId="0" fontId="3" fillId="2" borderId="1" xfId="0" applyFont="1" applyFill="1" applyBorder="1"/>
    <xf numFmtId="165" fontId="3" fillId="2" borderId="1" xfId="0" applyNumberFormat="1" applyFont="1" applyFill="1" applyBorder="1"/>
    <xf numFmtId="0" fontId="3" fillId="2" borderId="0" xfId="0" applyFont="1" applyFill="1"/>
    <xf numFmtId="166" fontId="4" fillId="0" borderId="1" xfId="4" applyNumberFormat="1" applyFont="1" applyBorder="1" applyAlignment="1">
      <alignment horizontal="center"/>
    </xf>
    <xf numFmtId="0" fontId="4" fillId="0" borderId="0" xfId="4" applyFont="1" applyBorder="1"/>
    <xf numFmtId="166" fontId="3" fillId="0" borderId="1" xfId="4" applyNumberFormat="1" applyFont="1" applyBorder="1" applyAlignment="1">
      <alignment horizontal="center"/>
    </xf>
    <xf numFmtId="49" fontId="3" fillId="0" borderId="1" xfId="4" applyNumberFormat="1" applyFont="1" applyBorder="1" applyAlignment="1">
      <alignment horizontal="center" vertical="center"/>
    </xf>
    <xf numFmtId="166" fontId="3" fillId="0" borderId="0" xfId="4" applyNumberFormat="1" applyFont="1" applyBorder="1"/>
    <xf numFmtId="49" fontId="4" fillId="0" borderId="1" xfId="4" applyNumberFormat="1" applyFont="1" applyFill="1" applyBorder="1" applyAlignment="1">
      <alignment horizontal="left" vertical="top" wrapText="1"/>
    </xf>
    <xf numFmtId="0" fontId="3" fillId="0" borderId="0" xfId="4" applyFont="1" applyBorder="1" applyAlignment="1">
      <alignment horizontal="left" vertical="top" wrapText="1"/>
    </xf>
    <xf numFmtId="49" fontId="3" fillId="0" borderId="1" xfId="4" applyNumberFormat="1" applyFont="1" applyBorder="1" applyAlignment="1">
      <alignment horizontal="center" vertical="center" wrapText="1"/>
    </xf>
    <xf numFmtId="1" fontId="3" fillId="0" borderId="1" xfId="4" applyNumberFormat="1" applyFont="1" applyBorder="1" applyAlignment="1">
      <alignment horizontal="center" vertical="center"/>
    </xf>
    <xf numFmtId="0" fontId="3" fillId="0" borderId="1" xfId="4" applyFont="1" applyBorder="1" applyAlignment="1">
      <alignment horizontal="center"/>
    </xf>
    <xf numFmtId="165" fontId="4" fillId="0" borderId="1" xfId="3" applyNumberFormat="1" applyFont="1" applyBorder="1" applyAlignment="1">
      <alignment horizontal="right"/>
    </xf>
    <xf numFmtId="0" fontId="3" fillId="0" borderId="1" xfId="3" applyFont="1" applyBorder="1"/>
    <xf numFmtId="165" fontId="3" fillId="3" borderId="1" xfId="3" applyNumberFormat="1" applyFont="1" applyFill="1" applyBorder="1" applyAlignment="1">
      <alignment horizontal="right"/>
    </xf>
    <xf numFmtId="165" fontId="3" fillId="0" borderId="1" xfId="3" applyNumberFormat="1" applyFont="1" applyBorder="1" applyAlignment="1">
      <alignment horizontal="right"/>
    </xf>
    <xf numFmtId="3" fontId="3" fillId="0" borderId="1" xfId="3" applyNumberFormat="1" applyFont="1" applyBorder="1" applyAlignment="1">
      <alignment horizontal="center"/>
    </xf>
    <xf numFmtId="0" fontId="3" fillId="0" borderId="1" xfId="0" applyFont="1" applyFill="1" applyBorder="1" applyAlignment="1">
      <alignment horizontal="justify" vertical="top" wrapText="1"/>
    </xf>
    <xf numFmtId="0" fontId="3" fillId="0" borderId="1" xfId="0" applyFont="1" applyFill="1" applyBorder="1" applyAlignment="1">
      <alignment wrapText="1"/>
    </xf>
    <xf numFmtId="0" fontId="3" fillId="0" borderId="1" xfId="3" applyFont="1" applyBorder="1" applyAlignment="1">
      <alignment horizontal="center"/>
    </xf>
    <xf numFmtId="0" fontId="3" fillId="2" borderId="0" xfId="4" applyFont="1" applyFill="1" applyBorder="1" applyAlignment="1"/>
    <xf numFmtId="0" fontId="3" fillId="2" borderId="0" xfId="4" applyFont="1" applyFill="1" applyBorder="1"/>
    <xf numFmtId="0" fontId="13" fillId="2" borderId="3" xfId="0" applyFont="1" applyFill="1" applyBorder="1" applyAlignment="1">
      <alignment horizontal="center" vertical="top" wrapText="1"/>
    </xf>
    <xf numFmtId="0" fontId="13" fillId="2" borderId="3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/>
    </xf>
    <xf numFmtId="0" fontId="14" fillId="2" borderId="3" xfId="0" applyFont="1" applyFill="1" applyBorder="1" applyAlignment="1">
      <alignment horizontal="center" vertical="center"/>
    </xf>
    <xf numFmtId="0" fontId="15" fillId="2" borderId="21" xfId="0" applyFont="1" applyFill="1" applyBorder="1" applyAlignment="1">
      <alignment vertical="center" wrapText="1"/>
    </xf>
    <xf numFmtId="0" fontId="15" fillId="2" borderId="21" xfId="0" applyFont="1" applyFill="1" applyBorder="1" applyAlignment="1">
      <alignment vertical="top" wrapText="1"/>
    </xf>
    <xf numFmtId="0" fontId="3" fillId="2" borderId="20" xfId="4" applyFont="1" applyFill="1" applyBorder="1" applyAlignment="1">
      <alignment horizontal="center" vertical="center"/>
    </xf>
    <xf numFmtId="0" fontId="3" fillId="2" borderId="1" xfId="4" applyFont="1" applyFill="1" applyBorder="1" applyAlignment="1">
      <alignment horizontal="center" vertical="center"/>
    </xf>
    <xf numFmtId="0" fontId="3" fillId="2" borderId="12" xfId="4" applyFont="1" applyFill="1" applyBorder="1" applyAlignment="1">
      <alignment horizontal="left" vertical="top" wrapText="1"/>
    </xf>
    <xf numFmtId="0" fontId="2" fillId="2" borderId="0" xfId="0" applyFont="1" applyFill="1"/>
    <xf numFmtId="0" fontId="3" fillId="2" borderId="1" xfId="0" applyFont="1" applyFill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top" wrapText="1"/>
    </xf>
    <xf numFmtId="0" fontId="3" fillId="2" borderId="0" xfId="0" applyFont="1" applyFill="1" applyBorder="1" applyAlignment="1">
      <alignment vertical="top"/>
    </xf>
    <xf numFmtId="0" fontId="2" fillId="2" borderId="0" xfId="0" applyFont="1" applyFill="1" applyBorder="1"/>
    <xf numFmtId="0" fontId="3" fillId="2" borderId="0" xfId="0" applyFont="1" applyFill="1" applyBorder="1" applyAlignment="1">
      <alignment horizontal="right"/>
    </xf>
    <xf numFmtId="0" fontId="4" fillId="2" borderId="0" xfId="0" applyFont="1" applyFill="1" applyAlignment="1">
      <alignment vertical="center" wrapText="1"/>
    </xf>
    <xf numFmtId="0" fontId="4" fillId="2" borderId="17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top"/>
    </xf>
    <xf numFmtId="0" fontId="4" fillId="2" borderId="1" xfId="0" applyFont="1" applyFill="1" applyBorder="1" applyAlignment="1">
      <alignment horizontal="center" vertical="center"/>
    </xf>
    <xf numFmtId="165" fontId="4" fillId="2" borderId="1" xfId="0" applyNumberFormat="1" applyFont="1" applyFill="1" applyBorder="1" applyAlignment="1">
      <alignment horizontal="right" vertical="center" wrapText="1"/>
    </xf>
    <xf numFmtId="0" fontId="4" fillId="2" borderId="1" xfId="1" applyFont="1" applyFill="1" applyBorder="1" applyAlignment="1">
      <alignment vertical="top" wrapText="1"/>
    </xf>
    <xf numFmtId="0" fontId="4" fillId="2" borderId="1" xfId="1" applyFont="1" applyFill="1" applyBorder="1" applyAlignment="1">
      <alignment horizontal="center"/>
    </xf>
    <xf numFmtId="49" fontId="4" fillId="2" borderId="1" xfId="1" applyNumberFormat="1" applyFont="1" applyFill="1" applyBorder="1" applyAlignment="1">
      <alignment horizontal="center"/>
    </xf>
    <xf numFmtId="0" fontId="4" fillId="2" borderId="1" xfId="1" applyFont="1" applyFill="1" applyBorder="1" applyAlignment="1">
      <alignment horizontal="center" wrapText="1"/>
    </xf>
    <xf numFmtId="0" fontId="4" fillId="2" borderId="1" xfId="0" applyFont="1" applyFill="1" applyBorder="1" applyAlignment="1">
      <alignment vertical="top" wrapText="1"/>
    </xf>
    <xf numFmtId="49" fontId="4" fillId="2" borderId="7" xfId="1" applyNumberFormat="1" applyFont="1" applyFill="1" applyBorder="1" applyAlignment="1">
      <alignment horizontal="center"/>
    </xf>
    <xf numFmtId="0" fontId="10" fillId="2" borderId="1" xfId="0" applyFont="1" applyFill="1" applyBorder="1" applyAlignment="1">
      <alignment vertical="top" wrapText="1"/>
    </xf>
    <xf numFmtId="49" fontId="3" fillId="2" borderId="7" xfId="1" applyNumberFormat="1" applyFont="1" applyFill="1" applyBorder="1" applyAlignment="1">
      <alignment horizontal="center"/>
    </xf>
    <xf numFmtId="165" fontId="3" fillId="2" borderId="1" xfId="0" applyNumberFormat="1" applyFont="1" applyFill="1" applyBorder="1" applyAlignment="1"/>
    <xf numFmtId="0" fontId="3" fillId="2" borderId="1" xfId="0" applyFont="1" applyFill="1" applyBorder="1" applyAlignment="1">
      <alignment vertical="top" wrapText="1"/>
    </xf>
    <xf numFmtId="2" fontId="3" fillId="2" borderId="1" xfId="0" applyNumberFormat="1" applyFont="1" applyFill="1" applyBorder="1" applyAlignment="1">
      <alignment vertical="top" wrapText="1"/>
    </xf>
    <xf numFmtId="0" fontId="4" fillId="2" borderId="1" xfId="1" applyFont="1" applyFill="1" applyBorder="1" applyAlignment="1">
      <alignment horizontal="left" vertical="top" wrapText="1"/>
    </xf>
    <xf numFmtId="0" fontId="4" fillId="2" borderId="0" xfId="0" applyFont="1" applyFill="1" applyBorder="1" applyAlignment="1">
      <alignment vertical="center" wrapText="1"/>
    </xf>
    <xf numFmtId="165" fontId="3" fillId="2" borderId="1" xfId="0" applyNumberFormat="1" applyFont="1" applyFill="1" applyBorder="1" applyAlignment="1">
      <alignment horizontal="right"/>
    </xf>
    <xf numFmtId="0" fontId="3" fillId="2" borderId="1" xfId="0" applyFont="1" applyFill="1" applyBorder="1" applyAlignment="1">
      <alignment vertical="top"/>
    </xf>
    <xf numFmtId="49" fontId="3" fillId="2" borderId="1" xfId="1" applyNumberFormat="1" applyFont="1" applyFill="1" applyBorder="1" applyAlignment="1">
      <alignment horizontal="center" wrapText="1"/>
    </xf>
    <xf numFmtId="49" fontId="3" fillId="2" borderId="8" xfId="1" applyNumberFormat="1" applyFont="1" applyFill="1" applyBorder="1" applyAlignment="1">
      <alignment horizontal="center" wrapText="1"/>
    </xf>
    <xf numFmtId="0" fontId="3" fillId="2" borderId="0" xfId="0" applyFont="1" applyFill="1" applyBorder="1"/>
    <xf numFmtId="0" fontId="10" fillId="2" borderId="0" xfId="0" applyFont="1" applyFill="1" applyAlignment="1">
      <alignment vertical="top" wrapText="1"/>
    </xf>
    <xf numFmtId="49" fontId="4" fillId="2" borderId="1" xfId="0" applyNumberFormat="1" applyFont="1" applyFill="1" applyBorder="1" applyAlignment="1">
      <alignment horizontal="center"/>
    </xf>
    <xf numFmtId="49" fontId="4" fillId="2" borderId="7" xfId="0" applyNumberFormat="1" applyFont="1" applyFill="1" applyBorder="1" applyAlignment="1">
      <alignment horizontal="center"/>
    </xf>
    <xf numFmtId="49" fontId="3" fillId="2" borderId="7" xfId="0" applyNumberFormat="1" applyFont="1" applyFill="1" applyBorder="1" applyAlignment="1">
      <alignment horizontal="center"/>
    </xf>
    <xf numFmtId="0" fontId="4" fillId="2" borderId="0" xfId="0" applyFont="1" applyFill="1"/>
    <xf numFmtId="0" fontId="4" fillId="2" borderId="1" xfId="0" applyFont="1" applyFill="1" applyBorder="1" applyAlignment="1">
      <alignment horizontal="center" wrapText="1"/>
    </xf>
    <xf numFmtId="165" fontId="3" fillId="2" borderId="1" xfId="1" applyNumberFormat="1" applyFont="1" applyFill="1" applyBorder="1" applyAlignment="1"/>
    <xf numFmtId="165" fontId="3" fillId="2" borderId="1" xfId="1" applyNumberFormat="1" applyFont="1" applyFill="1" applyBorder="1" applyAlignment="1">
      <alignment horizontal="right" wrapText="1"/>
    </xf>
    <xf numFmtId="0" fontId="3" fillId="2" borderId="0" xfId="0" applyFont="1" applyFill="1" applyAlignment="1"/>
    <xf numFmtId="49" fontId="3" fillId="2" borderId="3" xfId="1" applyNumberFormat="1" applyFont="1" applyFill="1" applyBorder="1" applyAlignment="1">
      <alignment horizontal="center"/>
    </xf>
    <xf numFmtId="49" fontId="3" fillId="2" borderId="4" xfId="1" applyNumberFormat="1" applyFont="1" applyFill="1" applyBorder="1" applyAlignment="1">
      <alignment horizontal="center"/>
    </xf>
    <xf numFmtId="165" fontId="4" fillId="2" borderId="1" xfId="0" applyNumberFormat="1" applyFont="1" applyFill="1" applyBorder="1"/>
    <xf numFmtId="49" fontId="4" fillId="2" borderId="8" xfId="1" applyNumberFormat="1" applyFont="1" applyFill="1" applyBorder="1" applyAlignment="1">
      <alignment horizontal="center"/>
    </xf>
    <xf numFmtId="49" fontId="3" fillId="2" borderId="8" xfId="1" applyNumberFormat="1" applyFont="1" applyFill="1" applyBorder="1" applyAlignment="1">
      <alignment horizontal="center"/>
    </xf>
    <xf numFmtId="0" fontId="3" fillId="2" borderId="4" xfId="1" applyFont="1" applyFill="1" applyBorder="1" applyAlignment="1">
      <alignment horizontal="left" vertical="top" wrapText="1"/>
    </xf>
    <xf numFmtId="49" fontId="3" fillId="2" borderId="6" xfId="1" applyNumberFormat="1" applyFont="1" applyFill="1" applyBorder="1" applyAlignment="1">
      <alignment horizontal="center"/>
    </xf>
    <xf numFmtId="0" fontId="4" fillId="2" borderId="29" xfId="0" applyFont="1" applyFill="1" applyBorder="1" applyAlignment="1">
      <alignment vertical="center" wrapText="1"/>
    </xf>
    <xf numFmtId="0" fontId="4" fillId="2" borderId="1" xfId="0" applyFont="1" applyFill="1" applyBorder="1"/>
    <xf numFmtId="49" fontId="3" fillId="2" borderId="1" xfId="0" applyNumberFormat="1" applyFont="1" applyFill="1" applyBorder="1" applyAlignment="1">
      <alignment horizontal="center" wrapText="1"/>
    </xf>
    <xf numFmtId="0" fontId="4" fillId="2" borderId="7" xfId="1" applyFont="1" applyFill="1" applyBorder="1" applyAlignment="1">
      <alignment horizontal="left" vertical="top" wrapText="1"/>
    </xf>
    <xf numFmtId="49" fontId="8" fillId="2" borderId="1" xfId="0" applyNumberFormat="1" applyFont="1" applyFill="1" applyBorder="1" applyAlignment="1">
      <alignment horizontal="center"/>
    </xf>
    <xf numFmtId="49" fontId="3" fillId="2" borderId="8" xfId="0" applyNumberFormat="1" applyFont="1" applyFill="1" applyBorder="1" applyAlignment="1">
      <alignment horizontal="center"/>
    </xf>
    <xf numFmtId="1" fontId="3" fillId="2" borderId="1" xfId="1" applyNumberFormat="1" applyFont="1" applyFill="1" applyBorder="1" applyAlignment="1">
      <alignment horizontal="center" vertical="center" wrapText="1"/>
    </xf>
    <xf numFmtId="49" fontId="3" fillId="2" borderId="1" xfId="1" applyNumberFormat="1" applyFont="1" applyFill="1" applyBorder="1" applyAlignment="1">
      <alignment horizontal="center" vertical="top" wrapText="1"/>
    </xf>
    <xf numFmtId="2" fontId="4" fillId="2" borderId="1" xfId="1" applyNumberFormat="1" applyFont="1" applyFill="1" applyBorder="1" applyAlignment="1"/>
    <xf numFmtId="0" fontId="3" fillId="2" borderId="1" xfId="1" applyFont="1" applyFill="1" applyBorder="1" applyAlignment="1">
      <alignment horizontal="center"/>
    </xf>
    <xf numFmtId="0" fontId="3" fillId="2" borderId="1" xfId="1" applyFont="1" applyFill="1" applyBorder="1" applyAlignment="1">
      <alignment horizontal="center" wrapText="1"/>
    </xf>
    <xf numFmtId="166" fontId="3" fillId="2" borderId="0" xfId="0" applyNumberFormat="1" applyFont="1" applyFill="1"/>
    <xf numFmtId="0" fontId="4" fillId="2" borderId="0" xfId="0" applyFont="1" applyFill="1" applyBorder="1"/>
    <xf numFmtId="0" fontId="10" fillId="4" borderId="1" xfId="0" applyFont="1" applyFill="1" applyBorder="1" applyAlignment="1">
      <alignment vertical="top" wrapText="1"/>
    </xf>
    <xf numFmtId="0" fontId="10" fillId="4" borderId="9" xfId="0" applyFont="1" applyFill="1" applyBorder="1" applyAlignment="1">
      <alignment vertical="top" wrapText="1"/>
    </xf>
    <xf numFmtId="0" fontId="3" fillId="2" borderId="0" xfId="0" applyFont="1" applyFill="1" applyAlignment="1">
      <alignment vertical="top" wrapText="1"/>
    </xf>
    <xf numFmtId="0" fontId="3" fillId="2" borderId="0" xfId="0" applyFont="1" applyFill="1" applyAlignment="1">
      <alignment horizontal="center" wrapText="1"/>
    </xf>
    <xf numFmtId="0" fontId="8" fillId="2" borderId="0" xfId="0" applyFont="1" applyFill="1" applyAlignment="1">
      <alignment horizontal="center"/>
    </xf>
    <xf numFmtId="0" fontId="9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 wrapText="1"/>
    </xf>
    <xf numFmtId="0" fontId="3" fillId="2" borderId="1" xfId="0" applyFont="1" applyFill="1" applyBorder="1" applyAlignment="1">
      <alignment horizontal="center" vertical="top" wrapText="1"/>
    </xf>
    <xf numFmtId="0" fontId="3" fillId="2" borderId="7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7" xfId="0" applyNumberFormat="1" applyFont="1" applyFill="1" applyBorder="1" applyAlignment="1">
      <alignment horizontal="center" vertical="center"/>
    </xf>
    <xf numFmtId="0" fontId="2" fillId="2" borderId="1" xfId="0" applyFont="1" applyFill="1" applyBorder="1"/>
    <xf numFmtId="0" fontId="17" fillId="2" borderId="0" xfId="0" applyFont="1" applyFill="1" applyBorder="1"/>
    <xf numFmtId="0" fontId="17" fillId="2" borderId="0" xfId="0" applyFont="1" applyFill="1"/>
    <xf numFmtId="49" fontId="3" fillId="2" borderId="1" xfId="2" applyNumberFormat="1" applyFont="1" applyFill="1" applyBorder="1" applyAlignment="1" applyProtection="1">
      <alignment horizontal="center"/>
    </xf>
    <xf numFmtId="0" fontId="3" fillId="2" borderId="1" xfId="2" applyFont="1" applyFill="1" applyBorder="1" applyAlignment="1">
      <alignment vertical="top" wrapText="1"/>
    </xf>
    <xf numFmtId="0" fontId="2" fillId="2" borderId="0" xfId="0" applyFont="1" applyFill="1" applyAlignment="1">
      <alignment vertical="top"/>
    </xf>
    <xf numFmtId="0" fontId="4" fillId="2" borderId="1" xfId="2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wrapText="1"/>
    </xf>
    <xf numFmtId="0" fontId="11" fillId="2" borderId="0" xfId="4" applyFont="1" applyFill="1" applyBorder="1" applyAlignment="1">
      <alignment horizontal="left"/>
    </xf>
    <xf numFmtId="0" fontId="5" fillId="2" borderId="0" xfId="4" applyFont="1" applyFill="1" applyBorder="1" applyAlignment="1">
      <alignment horizontal="left" vertical="top" wrapText="1"/>
    </xf>
    <xf numFmtId="0" fontId="3" fillId="2" borderId="0" xfId="4" applyFont="1" applyFill="1" applyBorder="1" applyAlignment="1">
      <alignment horizontal="left" vertical="top" wrapText="1"/>
    </xf>
    <xf numFmtId="0" fontId="3" fillId="2" borderId="19" xfId="4" applyFont="1" applyFill="1" applyBorder="1" applyAlignment="1"/>
    <xf numFmtId="0" fontId="3" fillId="2" borderId="0" xfId="4" applyFont="1" applyFill="1" applyBorder="1" applyAlignment="1">
      <alignment horizontal="right"/>
    </xf>
    <xf numFmtId="0" fontId="3" fillId="2" borderId="1" xfId="4" applyFont="1" applyFill="1" applyBorder="1" applyAlignment="1">
      <alignment horizontal="center" vertical="top" wrapText="1"/>
    </xf>
    <xf numFmtId="0" fontId="3" fillId="0" borderId="1" xfId="4" applyFont="1" applyBorder="1" applyAlignment="1">
      <alignment horizontal="center" vertical="justify"/>
    </xf>
    <xf numFmtId="49" fontId="4" fillId="0" borderId="1" xfId="4" applyNumberFormat="1" applyFont="1" applyBorder="1" applyAlignment="1">
      <alignment horizontal="left" vertical="top" wrapText="1"/>
    </xf>
    <xf numFmtId="0" fontId="3" fillId="0" borderId="1" xfId="4" applyFont="1" applyBorder="1" applyAlignment="1">
      <alignment horizontal="left" vertical="top" wrapText="1"/>
    </xf>
    <xf numFmtId="49" fontId="3" fillId="0" borderId="1" xfId="4" applyNumberFormat="1" applyFont="1" applyFill="1" applyBorder="1" applyAlignment="1">
      <alignment horizontal="left" vertical="top" wrapText="1"/>
    </xf>
    <xf numFmtId="49" fontId="4" fillId="0" borderId="1" xfId="4" applyNumberFormat="1" applyFont="1" applyBorder="1" applyAlignment="1">
      <alignment horizontal="center" vertical="center"/>
    </xf>
    <xf numFmtId="0" fontId="4" fillId="0" borderId="1" xfId="4" applyFont="1" applyBorder="1" applyAlignment="1">
      <alignment horizontal="left" vertical="top" wrapText="1"/>
    </xf>
    <xf numFmtId="49" fontId="4" fillId="0" borderId="1" xfId="4" applyNumberFormat="1" applyFont="1" applyBorder="1" applyAlignment="1">
      <alignment horizontal="center" vertical="justify"/>
    </xf>
    <xf numFmtId="165" fontId="3" fillId="0" borderId="1" xfId="4" applyNumberFormat="1" applyFont="1" applyBorder="1" applyAlignment="1">
      <alignment horizontal="center"/>
    </xf>
    <xf numFmtId="0" fontId="3" fillId="2" borderId="0" xfId="3" applyFont="1" applyFill="1" applyBorder="1"/>
    <xf numFmtId="0" fontId="5" fillId="2" borderId="0" xfId="3" applyFont="1" applyFill="1" applyBorder="1" applyAlignment="1">
      <alignment horizontal="center"/>
    </xf>
    <xf numFmtId="0" fontId="3" fillId="2" borderId="0" xfId="0" applyFont="1" applyFill="1" applyAlignment="1">
      <alignment horizontal="right"/>
    </xf>
    <xf numFmtId="0" fontId="4" fillId="2" borderId="0" xfId="3" applyFont="1" applyFill="1" applyBorder="1" applyAlignment="1">
      <alignment horizontal="center"/>
    </xf>
    <xf numFmtId="0" fontId="3" fillId="2" borderId="0" xfId="3" applyFont="1" applyFill="1" applyBorder="1" applyAlignment="1">
      <alignment horizontal="center"/>
    </xf>
    <xf numFmtId="0" fontId="3" fillId="2" borderId="0" xfId="3" applyFont="1" applyFill="1" applyBorder="1" applyAlignment="1">
      <alignment horizontal="right"/>
    </xf>
    <xf numFmtId="0" fontId="3" fillId="0" borderId="1" xfId="3" applyFont="1" applyBorder="1" applyAlignment="1">
      <alignment horizontal="center" vertical="top"/>
    </xf>
    <xf numFmtId="0" fontId="4" fillId="0" borderId="1" xfId="3" applyFont="1" applyBorder="1" applyAlignment="1">
      <alignment horizontal="center" vertical="top"/>
    </xf>
    <xf numFmtId="0" fontId="4" fillId="0" borderId="1" xfId="3" applyFont="1" applyBorder="1" applyAlignment="1">
      <alignment wrapText="1"/>
    </xf>
    <xf numFmtId="0" fontId="3" fillId="0" borderId="1" xfId="3" applyFont="1" applyBorder="1" applyAlignment="1">
      <alignment vertical="top" wrapText="1"/>
    </xf>
    <xf numFmtId="0" fontId="3" fillId="0" borderId="1" xfId="3" applyFont="1" applyBorder="1" applyAlignment="1">
      <alignment wrapText="1"/>
    </xf>
    <xf numFmtId="0" fontId="4" fillId="0" borderId="1" xfId="3" applyFont="1" applyBorder="1" applyAlignment="1">
      <alignment horizontal="center" vertical="top" wrapText="1"/>
    </xf>
    <xf numFmtId="0" fontId="4" fillId="0" borderId="1" xfId="3" applyFont="1" applyBorder="1" applyAlignment="1">
      <alignment vertical="top" wrapText="1"/>
    </xf>
    <xf numFmtId="2" fontId="3" fillId="0" borderId="1" xfId="0" applyNumberFormat="1" applyFont="1" applyFill="1" applyBorder="1" applyAlignment="1">
      <alignment vertical="top" wrapText="1"/>
    </xf>
    <xf numFmtId="49" fontId="3" fillId="0" borderId="1" xfId="0" applyNumberFormat="1" applyFont="1" applyFill="1" applyBorder="1" applyAlignment="1">
      <alignment horizontal="center"/>
    </xf>
    <xf numFmtId="49" fontId="3" fillId="0" borderId="7" xfId="1" applyNumberFormat="1" applyFont="1" applyFill="1" applyBorder="1" applyAlignment="1">
      <alignment horizontal="center"/>
    </xf>
    <xf numFmtId="49" fontId="3" fillId="0" borderId="1" xfId="1" applyNumberFormat="1" applyFont="1" applyFill="1" applyBorder="1" applyAlignment="1">
      <alignment horizontal="center"/>
    </xf>
    <xf numFmtId="49" fontId="3" fillId="0" borderId="8" xfId="1" applyNumberFormat="1" applyFont="1" applyFill="1" applyBorder="1" applyAlignment="1">
      <alignment horizontal="center" wrapText="1"/>
    </xf>
    <xf numFmtId="0" fontId="3" fillId="0" borderId="1" xfId="2" applyFont="1" applyBorder="1" applyAlignment="1">
      <alignment vertical="top" wrapText="1"/>
    </xf>
    <xf numFmtId="49" fontId="3" fillId="0" borderId="8" xfId="1" applyNumberFormat="1" applyFont="1" applyFill="1" applyBorder="1" applyAlignment="1">
      <alignment horizontal="center"/>
    </xf>
    <xf numFmtId="49" fontId="3" fillId="2" borderId="12" xfId="1" applyNumberFormat="1" applyFont="1" applyFill="1" applyBorder="1" applyAlignment="1">
      <alignment horizontal="center"/>
    </xf>
    <xf numFmtId="49" fontId="3" fillId="2" borderId="12" xfId="0" applyNumberFormat="1" applyFont="1" applyFill="1" applyBorder="1" applyAlignment="1">
      <alignment horizontal="center"/>
    </xf>
    <xf numFmtId="166" fontId="3" fillId="2" borderId="1" xfId="0" applyNumberFormat="1" applyFont="1" applyFill="1" applyBorder="1"/>
    <xf numFmtId="0" fontId="3" fillId="2" borderId="8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3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wrapText="1"/>
    </xf>
    <xf numFmtId="49" fontId="4" fillId="2" borderId="1" xfId="2" applyNumberFormat="1" applyFont="1" applyFill="1" applyBorder="1" applyAlignment="1" applyProtection="1">
      <alignment horizontal="center"/>
    </xf>
    <xf numFmtId="0" fontId="4" fillId="2" borderId="1" xfId="0" applyFont="1" applyFill="1" applyBorder="1" applyAlignment="1">
      <alignment horizontal="center"/>
    </xf>
    <xf numFmtId="49" fontId="4" fillId="2" borderId="12" xfId="1" applyNumberFormat="1" applyFont="1" applyFill="1" applyBorder="1" applyAlignment="1">
      <alignment horizontal="center"/>
    </xf>
    <xf numFmtId="49" fontId="4" fillId="2" borderId="12" xfId="0" applyNumberFormat="1" applyFont="1" applyFill="1" applyBorder="1" applyAlignment="1">
      <alignment horizontal="center"/>
    </xf>
    <xf numFmtId="0" fontId="3" fillId="0" borderId="0" xfId="0" applyFont="1" applyAlignment="1">
      <alignment horizontal="right" wrapText="1"/>
    </xf>
    <xf numFmtId="49" fontId="18" fillId="2" borderId="1" xfId="1" applyNumberFormat="1" applyFont="1" applyFill="1" applyBorder="1" applyAlignment="1">
      <alignment horizontal="center"/>
    </xf>
    <xf numFmtId="167" fontId="3" fillId="0" borderId="1" xfId="0" applyNumberFormat="1" applyFont="1" applyFill="1" applyBorder="1" applyAlignment="1">
      <alignment horizontal="right" vertical="top" wrapText="1"/>
    </xf>
    <xf numFmtId="166" fontId="8" fillId="0" borderId="1" xfId="0" applyNumberFormat="1" applyFont="1" applyFill="1" applyBorder="1" applyAlignment="1">
      <alignment horizontal="right" vertical="top" wrapText="1"/>
    </xf>
    <xf numFmtId="166" fontId="8" fillId="0" borderId="31" xfId="0" applyNumberFormat="1" applyFont="1" applyFill="1" applyBorder="1" applyAlignment="1">
      <alignment horizontal="right" vertical="top" wrapText="1"/>
    </xf>
    <xf numFmtId="167" fontId="3" fillId="0" borderId="1" xfId="0" applyNumberFormat="1" applyFont="1" applyFill="1" applyBorder="1" applyAlignment="1">
      <alignment horizontal="right" wrapText="1"/>
    </xf>
    <xf numFmtId="166" fontId="8" fillId="0" borderId="1" xfId="0" applyNumberFormat="1" applyFont="1" applyFill="1" applyBorder="1" applyAlignment="1">
      <alignment horizontal="right" wrapText="1"/>
    </xf>
    <xf numFmtId="166" fontId="8" fillId="0" borderId="31" xfId="0" applyNumberFormat="1" applyFont="1" applyFill="1" applyBorder="1" applyAlignment="1">
      <alignment horizontal="right" wrapText="1"/>
    </xf>
    <xf numFmtId="167" fontId="3" fillId="0" borderId="31" xfId="0" applyNumberFormat="1" applyFont="1" applyFill="1" applyBorder="1" applyAlignment="1">
      <alignment horizontal="right" vertical="top" wrapText="1"/>
    </xf>
    <xf numFmtId="165" fontId="4" fillId="0" borderId="14" xfId="0" applyNumberFormat="1" applyFont="1" applyBorder="1"/>
    <xf numFmtId="165" fontId="4" fillId="0" borderId="5" xfId="0" applyNumberFormat="1" applyFont="1" applyBorder="1"/>
    <xf numFmtId="166" fontId="3" fillId="0" borderId="1" xfId="5" applyNumberFormat="1" applyFont="1" applyFill="1" applyBorder="1" applyAlignment="1">
      <alignment horizontal="right" vertical="top" wrapText="1"/>
    </xf>
    <xf numFmtId="0" fontId="3" fillId="0" borderId="32" xfId="0" applyFont="1" applyBorder="1" applyAlignment="1">
      <alignment horizontal="justify" vertical="top" wrapText="1"/>
    </xf>
    <xf numFmtId="0" fontId="4" fillId="2" borderId="0" xfId="0" applyFont="1" applyFill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wrapText="1" shrinkToFit="1"/>
    </xf>
    <xf numFmtId="0" fontId="4" fillId="2" borderId="0" xfId="0" applyFont="1" applyFill="1" applyAlignment="1">
      <alignment horizontal="center" wrapText="1"/>
    </xf>
    <xf numFmtId="0" fontId="12" fillId="2" borderId="3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13" fillId="2" borderId="1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top" wrapText="1"/>
    </xf>
    <xf numFmtId="0" fontId="3" fillId="2" borderId="0" xfId="0" applyFont="1" applyFill="1" applyAlignment="1">
      <alignment horizontal="right"/>
    </xf>
    <xf numFmtId="0" fontId="3" fillId="2" borderId="17" xfId="0" applyFont="1" applyFill="1" applyBorder="1" applyAlignment="1">
      <alignment horizontal="right"/>
    </xf>
    <xf numFmtId="0" fontId="3" fillId="0" borderId="0" xfId="0" applyFont="1" applyAlignment="1">
      <alignment horizontal="center" wrapText="1"/>
    </xf>
    <xf numFmtId="0" fontId="3" fillId="2" borderId="0" xfId="0" applyFont="1" applyFill="1" applyBorder="1" applyAlignment="1">
      <alignment horizontal="right"/>
    </xf>
    <xf numFmtId="0" fontId="4" fillId="2" borderId="17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/>
    </xf>
    <xf numFmtId="0" fontId="3" fillId="2" borderId="14" xfId="1" applyFont="1" applyFill="1" applyBorder="1" applyAlignment="1">
      <alignment horizontal="center" vertical="center"/>
    </xf>
    <xf numFmtId="0" fontId="3" fillId="2" borderId="10" xfId="1" applyFont="1" applyFill="1" applyBorder="1" applyAlignment="1">
      <alignment horizontal="center" vertical="center"/>
    </xf>
    <xf numFmtId="0" fontId="3" fillId="2" borderId="15" xfId="1" applyFont="1" applyFill="1" applyBorder="1" applyAlignment="1">
      <alignment horizontal="center" vertical="center"/>
    </xf>
    <xf numFmtId="0" fontId="3" fillId="2" borderId="16" xfId="1" applyFont="1" applyFill="1" applyBorder="1" applyAlignment="1">
      <alignment horizontal="center" vertical="center"/>
    </xf>
    <xf numFmtId="0" fontId="3" fillId="2" borderId="17" xfId="1" applyFont="1" applyFill="1" applyBorder="1" applyAlignment="1">
      <alignment horizontal="center" vertical="center"/>
    </xf>
    <xf numFmtId="0" fontId="3" fillId="2" borderId="18" xfId="1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top" wrapText="1"/>
    </xf>
    <xf numFmtId="0" fontId="3" fillId="2" borderId="1" xfId="1" applyFont="1" applyFill="1" applyBorder="1" applyAlignment="1">
      <alignment horizontal="center" vertical="center" wrapText="1"/>
    </xf>
    <xf numFmtId="165" fontId="3" fillId="2" borderId="5" xfId="1" applyNumberFormat="1" applyFont="1" applyFill="1" applyBorder="1" applyAlignment="1">
      <alignment horizontal="center" vertical="center"/>
    </xf>
    <xf numFmtId="165" fontId="3" fillId="2" borderId="9" xfId="1" applyNumberFormat="1" applyFont="1" applyFill="1" applyBorder="1" applyAlignment="1">
      <alignment horizontal="center" vertical="center"/>
    </xf>
    <xf numFmtId="0" fontId="3" fillId="2" borderId="5" xfId="1" applyFont="1" applyFill="1" applyBorder="1" applyAlignment="1">
      <alignment horizontal="center" vertical="center" wrapText="1"/>
    </xf>
    <xf numFmtId="0" fontId="3" fillId="2" borderId="9" xfId="1" applyFont="1" applyFill="1" applyBorder="1" applyAlignment="1">
      <alignment horizontal="center" vertical="center" wrapText="1"/>
    </xf>
    <xf numFmtId="0" fontId="3" fillId="2" borderId="5" xfId="1" applyFont="1" applyFill="1" applyBorder="1" applyAlignment="1">
      <alignment horizontal="center" vertical="center"/>
    </xf>
    <xf numFmtId="0" fontId="3" fillId="2" borderId="9" xfId="1" applyFont="1" applyFill="1" applyBorder="1" applyAlignment="1">
      <alignment horizontal="center" vertical="center"/>
    </xf>
    <xf numFmtId="165" fontId="3" fillId="2" borderId="1" xfId="0" applyNumberFormat="1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right"/>
    </xf>
    <xf numFmtId="0" fontId="4" fillId="2" borderId="0" xfId="2" applyNumberFormat="1" applyFont="1" applyFill="1" applyBorder="1" applyAlignment="1" applyProtection="1">
      <alignment horizontal="center" vertical="top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right"/>
    </xf>
    <xf numFmtId="0" fontId="4" fillId="2" borderId="0" xfId="4" applyFont="1" applyFill="1" applyBorder="1" applyAlignment="1">
      <alignment horizontal="center" vertical="center" wrapText="1"/>
    </xf>
    <xf numFmtId="0" fontId="4" fillId="2" borderId="0" xfId="3" applyFont="1" applyFill="1" applyBorder="1" applyAlignment="1">
      <alignment horizontal="right"/>
    </xf>
    <xf numFmtId="0" fontId="3" fillId="2" borderId="0" xfId="3" applyFont="1" applyFill="1" applyBorder="1" applyAlignment="1">
      <alignment horizontal="right"/>
    </xf>
    <xf numFmtId="0" fontId="4" fillId="2" borderId="0" xfId="3" applyFont="1" applyFill="1" applyBorder="1" applyAlignment="1">
      <alignment horizontal="center" vertical="center" wrapText="1"/>
    </xf>
    <xf numFmtId="0" fontId="3" fillId="2" borderId="1" xfId="3" applyFont="1" applyFill="1" applyBorder="1" applyAlignment="1">
      <alignment horizontal="center" vertical="center"/>
    </xf>
    <xf numFmtId="0" fontId="3" fillId="2" borderId="7" xfId="3" applyFont="1" applyFill="1" applyBorder="1" applyAlignment="1">
      <alignment horizontal="center" vertical="center"/>
    </xf>
    <xf numFmtId="0" fontId="3" fillId="2" borderId="1" xfId="3" applyFont="1" applyFill="1" applyBorder="1" applyAlignment="1">
      <alignment horizontal="center"/>
    </xf>
  </cellXfs>
  <cellStyles count="6">
    <cellStyle name="Обычный" xfId="0" builtinId="0"/>
    <cellStyle name="Обычный_reports-dohod-NC" xfId="1"/>
    <cellStyle name="Обычный_tmp305" xfId="2"/>
    <cellStyle name="Обычный_З_15_Приложение 16 - Источники дефицита" xfId="4"/>
    <cellStyle name="Обычный_З_16_Приложение 17 - Программа гос заимствований" xfId="3"/>
    <cellStyle name="Финансовый" xfId="5" builtinId="3"/>
  </cellStyles>
  <dxfs count="79"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 patternType="solid">
          <fgColor indexed="26"/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55;&#1091;&#1096;&#1082;&#1080;&#1085;&#1086;/&#1055;&#1088;&#1080;&#1083;&#1086;&#1078;&#1077;&#1085;&#1080;&#1077;%20&#1076;&#1083;&#1103;%20&#1089;&#1077;&#1083;&#1100;&#1089;&#1082;&#1080;&#1093;%20&#1087;&#1086;&#1089;&#1077;&#1083;&#1077;&#1085;&#1080;&#1081;%20&#1055;&#1059;&#1064;&#1050;&#1048;&#1053;&#1054;%20-&#1087;&#1077;&#1088;&#1077;&#1076;&#1074;&#1080;&#1078;&#1082;&#1072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43;&#1083;&#1091;&#1096;&#1082;&#1086;&#1074;&#1086;/&#1055;&#1088;&#1080;&#1083;&#1086;&#1078;&#1077;&#1085;&#1080;&#1077;%20&#1076;&#1083;&#1103;%20&#1089;&#1077;&#1083;&#1100;&#1089;&#1082;&#1080;&#1093;%20&#1087;&#1086;&#1089;&#1077;&#1083;&#1077;&#1085;&#1080;&#1081;%20-%20&#1076;&#1086;&#1073;&#1072;&#1074;&#1082;&#1072;%20&#1057;&#1069;&#105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E51"/>
  <sheetViews>
    <sheetView view="pageBreakPreview" topLeftCell="A25" zoomScaleNormal="100" zoomScaleSheetLayoutView="100" workbookViewId="0">
      <selection activeCell="C14" sqref="C14"/>
    </sheetView>
  </sheetViews>
  <sheetFormatPr defaultColWidth="9.28515625" defaultRowHeight="15.75" x14ac:dyDescent="0.25"/>
  <cols>
    <col min="1" max="1" width="17" style="2" customWidth="1"/>
    <col min="2" max="2" width="28.5703125" style="9" customWidth="1"/>
    <col min="3" max="3" width="81.7109375" style="2" customWidth="1"/>
    <col min="4" max="16384" width="9.28515625" style="21"/>
  </cols>
  <sheetData>
    <row r="1" spans="1:5" x14ac:dyDescent="0.25">
      <c r="A1" s="3"/>
      <c r="B1" s="3"/>
      <c r="C1" s="22" t="s">
        <v>202</v>
      </c>
    </row>
    <row r="2" spans="1:5" ht="47.25" x14ac:dyDescent="0.25">
      <c r="A2" s="3"/>
      <c r="B2" s="3"/>
      <c r="C2" s="232" t="s">
        <v>298</v>
      </c>
    </row>
    <row r="3" spans="1:5" x14ac:dyDescent="0.25">
      <c r="A3" s="3"/>
      <c r="B3" s="3"/>
      <c r="C3" s="22"/>
    </row>
    <row r="4" spans="1:5" ht="57" customHeight="1" x14ac:dyDescent="0.25">
      <c r="A4" s="245" t="s">
        <v>238</v>
      </c>
      <c r="B4" s="245"/>
      <c r="C4" s="245"/>
    </row>
    <row r="5" spans="1:5" ht="20.45" customHeight="1" thickBot="1" x14ac:dyDescent="0.3">
      <c r="A5" s="3"/>
      <c r="B5" s="3"/>
      <c r="C5" s="22"/>
    </row>
    <row r="6" spans="1:5" ht="16.5" thickBot="1" x14ac:dyDescent="0.3">
      <c r="A6" s="246" t="s">
        <v>13</v>
      </c>
      <c r="B6" s="246"/>
      <c r="C6" s="247" t="s">
        <v>239</v>
      </c>
      <c r="E6" s="9"/>
    </row>
    <row r="7" spans="1:5" ht="47.25" x14ac:dyDescent="0.25">
      <c r="A7" s="23" t="s">
        <v>14</v>
      </c>
      <c r="B7" s="24" t="s">
        <v>240</v>
      </c>
      <c r="C7" s="247"/>
      <c r="E7" s="2"/>
    </row>
    <row r="8" spans="1:5" ht="19.149999999999999" customHeight="1" x14ac:dyDescent="0.25">
      <c r="A8" s="18">
        <v>1</v>
      </c>
      <c r="B8" s="19">
        <v>2</v>
      </c>
      <c r="C8" s="20">
        <v>3</v>
      </c>
    </row>
    <row r="9" spans="1:5" ht="15" customHeight="1" x14ac:dyDescent="0.25">
      <c r="A9" s="25"/>
      <c r="B9" s="26"/>
      <c r="C9" s="27"/>
    </row>
    <row r="10" spans="1:5" ht="42" customHeight="1" x14ac:dyDescent="0.25">
      <c r="A10" s="28">
        <v>918</v>
      </c>
      <c r="B10" s="248" t="s">
        <v>122</v>
      </c>
      <c r="C10" s="248"/>
    </row>
    <row r="11" spans="1:5" s="32" customFormat="1" ht="12.75" customHeight="1" x14ac:dyDescent="0.25">
      <c r="A11" s="29"/>
      <c r="B11" s="30"/>
      <c r="C11" s="31"/>
    </row>
    <row r="12" spans="1:5" s="32" customFormat="1" ht="75.599999999999994" customHeight="1" x14ac:dyDescent="0.25">
      <c r="A12" s="33">
        <v>918</v>
      </c>
      <c r="B12" s="24" t="s">
        <v>32</v>
      </c>
      <c r="C12" s="34" t="s">
        <v>33</v>
      </c>
    </row>
    <row r="13" spans="1:5" s="32" customFormat="1" ht="63" x14ac:dyDescent="0.25">
      <c r="A13" s="33">
        <v>918</v>
      </c>
      <c r="B13" s="24" t="s">
        <v>61</v>
      </c>
      <c r="C13" s="34" t="s">
        <v>203</v>
      </c>
    </row>
    <row r="14" spans="1:5" s="32" customFormat="1" ht="41.45" customHeight="1" x14ac:dyDescent="0.25">
      <c r="A14" s="33">
        <v>918</v>
      </c>
      <c r="B14" s="24" t="s">
        <v>34</v>
      </c>
      <c r="C14" s="34" t="s">
        <v>204</v>
      </c>
    </row>
    <row r="15" spans="1:5" s="32" customFormat="1" ht="73.900000000000006" customHeight="1" x14ac:dyDescent="0.25">
      <c r="A15" s="33">
        <v>918</v>
      </c>
      <c r="B15" s="24" t="s">
        <v>15</v>
      </c>
      <c r="C15" s="34" t="s">
        <v>205</v>
      </c>
    </row>
    <row r="16" spans="1:5" s="32" customFormat="1" ht="91.9" customHeight="1" x14ac:dyDescent="0.25">
      <c r="A16" s="33">
        <v>918</v>
      </c>
      <c r="B16" s="24" t="s">
        <v>35</v>
      </c>
      <c r="C16" s="34" t="s">
        <v>47</v>
      </c>
    </row>
    <row r="17" spans="1:3" s="32" customFormat="1" ht="48.6" customHeight="1" x14ac:dyDescent="0.25">
      <c r="A17" s="33">
        <v>918</v>
      </c>
      <c r="B17" s="24" t="s">
        <v>40</v>
      </c>
      <c r="C17" s="34" t="s">
        <v>206</v>
      </c>
    </row>
    <row r="18" spans="1:3" s="32" customFormat="1" ht="27.6" customHeight="1" x14ac:dyDescent="0.25">
      <c r="A18" s="33">
        <v>918</v>
      </c>
      <c r="B18" s="24" t="s">
        <v>41</v>
      </c>
      <c r="C18" s="34" t="s">
        <v>48</v>
      </c>
    </row>
    <row r="19" spans="1:3" s="32" customFormat="1" ht="93" customHeight="1" x14ac:dyDescent="0.25">
      <c r="A19" s="33">
        <v>918</v>
      </c>
      <c r="B19" s="24" t="s">
        <v>42</v>
      </c>
      <c r="C19" s="34" t="s">
        <v>49</v>
      </c>
    </row>
    <row r="20" spans="1:3" s="32" customFormat="1" ht="94.5" customHeight="1" x14ac:dyDescent="0.25">
      <c r="A20" s="33">
        <v>918</v>
      </c>
      <c r="B20" s="24" t="s">
        <v>43</v>
      </c>
      <c r="C20" s="34" t="s">
        <v>207</v>
      </c>
    </row>
    <row r="21" spans="1:3" s="32" customFormat="1" ht="90.6" customHeight="1" x14ac:dyDescent="0.25">
      <c r="A21" s="33">
        <v>918</v>
      </c>
      <c r="B21" s="24" t="s">
        <v>44</v>
      </c>
      <c r="C21" s="34" t="s">
        <v>50</v>
      </c>
    </row>
    <row r="22" spans="1:3" s="32" customFormat="1" ht="36.6" customHeight="1" x14ac:dyDescent="0.25">
      <c r="A22" s="33">
        <v>918</v>
      </c>
      <c r="B22" s="24" t="s">
        <v>45</v>
      </c>
      <c r="C22" s="34" t="s">
        <v>51</v>
      </c>
    </row>
    <row r="23" spans="1:3" s="32" customFormat="1" ht="61.15" customHeight="1" x14ac:dyDescent="0.25">
      <c r="A23" s="33">
        <v>918</v>
      </c>
      <c r="B23" s="24" t="s">
        <v>60</v>
      </c>
      <c r="C23" s="35" t="s">
        <v>140</v>
      </c>
    </row>
    <row r="24" spans="1:3" s="32" customFormat="1" ht="22.9" customHeight="1" x14ac:dyDescent="0.25">
      <c r="A24" s="33">
        <v>918</v>
      </c>
      <c r="B24" s="24" t="s">
        <v>16</v>
      </c>
      <c r="C24" s="34" t="s">
        <v>208</v>
      </c>
    </row>
    <row r="25" spans="1:3" s="32" customFormat="1" ht="27.6" customHeight="1" x14ac:dyDescent="0.25">
      <c r="A25" s="33">
        <v>918</v>
      </c>
      <c r="B25" s="24" t="s">
        <v>17</v>
      </c>
      <c r="C25" s="34" t="s">
        <v>52</v>
      </c>
    </row>
    <row r="26" spans="1:3" s="32" customFormat="1" ht="58.9" customHeight="1" x14ac:dyDescent="0.25">
      <c r="A26" s="33">
        <v>918</v>
      </c>
      <c r="B26" s="36" t="s">
        <v>209</v>
      </c>
      <c r="C26" s="34" t="s">
        <v>53</v>
      </c>
    </row>
    <row r="27" spans="1:3" s="32" customFormat="1" ht="56.45" customHeight="1" x14ac:dyDescent="0.25">
      <c r="A27" s="33">
        <v>918</v>
      </c>
      <c r="B27" s="36" t="s">
        <v>210</v>
      </c>
      <c r="C27" s="34" t="s">
        <v>211</v>
      </c>
    </row>
    <row r="28" spans="1:3" s="32" customFormat="1" ht="35.450000000000003" customHeight="1" x14ac:dyDescent="0.25">
      <c r="A28" s="33">
        <v>918</v>
      </c>
      <c r="B28" s="36" t="s">
        <v>212</v>
      </c>
      <c r="C28" s="34" t="s">
        <v>213</v>
      </c>
    </row>
    <row r="29" spans="1:3" s="32" customFormat="1" ht="35.450000000000003" customHeight="1" x14ac:dyDescent="0.25">
      <c r="A29" s="33">
        <v>918</v>
      </c>
      <c r="B29" s="36" t="s">
        <v>273</v>
      </c>
      <c r="C29" s="34" t="s">
        <v>274</v>
      </c>
    </row>
    <row r="30" spans="1:3" s="32" customFormat="1" ht="21.6" customHeight="1" x14ac:dyDescent="0.25">
      <c r="A30" s="33">
        <v>918</v>
      </c>
      <c r="B30" s="36" t="s">
        <v>214</v>
      </c>
      <c r="C30" s="34" t="s">
        <v>54</v>
      </c>
    </row>
    <row r="31" spans="1:3" s="32" customFormat="1" ht="25.9" customHeight="1" x14ac:dyDescent="0.25">
      <c r="A31" s="33">
        <v>918</v>
      </c>
      <c r="B31" s="36" t="s">
        <v>215</v>
      </c>
      <c r="C31" s="34" t="s">
        <v>55</v>
      </c>
    </row>
    <row r="32" spans="1:3" s="37" customFormat="1" ht="37.15" customHeight="1" x14ac:dyDescent="0.25">
      <c r="A32" s="33">
        <v>918</v>
      </c>
      <c r="B32" s="36" t="s">
        <v>216</v>
      </c>
      <c r="C32" s="34" t="s">
        <v>217</v>
      </c>
    </row>
    <row r="33" spans="1:3" s="32" customFormat="1" ht="40.15" customHeight="1" x14ac:dyDescent="0.25">
      <c r="A33" s="33">
        <v>918</v>
      </c>
      <c r="B33" s="36" t="s">
        <v>218</v>
      </c>
      <c r="C33" s="34" t="s">
        <v>56</v>
      </c>
    </row>
    <row r="34" spans="1:3" s="32" customFormat="1" ht="29.45" customHeight="1" x14ac:dyDescent="0.25">
      <c r="A34" s="33">
        <v>918</v>
      </c>
      <c r="B34" s="36" t="s">
        <v>219</v>
      </c>
      <c r="C34" s="34" t="s">
        <v>57</v>
      </c>
    </row>
    <row r="35" spans="1:3" s="32" customFormat="1" ht="37.35" customHeight="1" x14ac:dyDescent="0.25">
      <c r="A35" s="33">
        <v>918</v>
      </c>
      <c r="B35" s="36" t="s">
        <v>220</v>
      </c>
      <c r="C35" s="34" t="s">
        <v>147</v>
      </c>
    </row>
    <row r="36" spans="1:3" ht="58.15" customHeight="1" x14ac:dyDescent="0.25">
      <c r="A36" s="33">
        <v>918</v>
      </c>
      <c r="B36" s="36" t="s">
        <v>221</v>
      </c>
      <c r="C36" s="34" t="s">
        <v>222</v>
      </c>
    </row>
    <row r="37" spans="1:3" ht="38.450000000000003" customHeight="1" x14ac:dyDescent="0.25">
      <c r="A37" s="33">
        <v>918</v>
      </c>
      <c r="B37" s="36" t="s">
        <v>223</v>
      </c>
      <c r="C37" s="34" t="s">
        <v>58</v>
      </c>
    </row>
    <row r="38" spans="1:3" ht="23.25" customHeight="1" x14ac:dyDescent="0.25">
      <c r="A38" s="38">
        <v>918</v>
      </c>
      <c r="B38" s="36" t="s">
        <v>224</v>
      </c>
      <c r="C38" s="39" t="s">
        <v>59</v>
      </c>
    </row>
    <row r="39" spans="1:3" ht="79.5" thickBot="1" x14ac:dyDescent="0.3">
      <c r="A39" s="40">
        <v>918</v>
      </c>
      <c r="B39" s="41" t="s">
        <v>225</v>
      </c>
      <c r="C39" s="42" t="s">
        <v>226</v>
      </c>
    </row>
    <row r="40" spans="1:3" ht="32.450000000000003" customHeight="1" x14ac:dyDescent="0.25"/>
    <row r="41" spans="1:3" ht="26.1" customHeight="1" x14ac:dyDescent="0.25"/>
    <row r="42" spans="1:3" ht="25.35" customHeight="1" x14ac:dyDescent="0.25"/>
    <row r="43" spans="1:3" ht="40.35" customHeight="1" x14ac:dyDescent="0.25"/>
    <row r="44" spans="1:3" ht="45.75" customHeight="1" x14ac:dyDescent="0.25"/>
    <row r="45" spans="1:3" ht="28.5" customHeight="1" x14ac:dyDescent="0.25"/>
    <row r="46" spans="1:3" ht="15.75" customHeight="1" x14ac:dyDescent="0.25"/>
    <row r="47" spans="1:3" ht="36" customHeight="1" x14ac:dyDescent="0.25"/>
    <row r="48" spans="1:3" ht="75.400000000000006" customHeight="1" x14ac:dyDescent="0.25"/>
    <row r="49" ht="15.2" customHeight="1" x14ac:dyDescent="0.25"/>
    <row r="50" ht="36.6" customHeight="1" x14ac:dyDescent="0.25"/>
    <row r="51" ht="33.6" customHeight="1" x14ac:dyDescent="0.25"/>
  </sheetData>
  <mergeCells count="4">
    <mergeCell ref="A4:C4"/>
    <mergeCell ref="A6:B6"/>
    <mergeCell ref="C6:C7"/>
    <mergeCell ref="B10:C10"/>
  </mergeCells>
  <phoneticPr fontId="6" type="noConversion"/>
  <pageMargins left="0.78749999999999998" right="0.78749999999999998" top="0.78749999999999998" bottom="0.78749999999999998" header="0.51180555555555562" footer="0.51180555555555562"/>
  <pageSetup paperSize="9" scale="65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E14"/>
  <sheetViews>
    <sheetView view="pageBreakPreview" zoomScaleNormal="55" zoomScaleSheetLayoutView="100" workbookViewId="0">
      <selection activeCell="C6" sqref="C6:C7"/>
    </sheetView>
  </sheetViews>
  <sheetFormatPr defaultColWidth="9.140625" defaultRowHeight="15.75" x14ac:dyDescent="0.25"/>
  <cols>
    <col min="1" max="1" width="18.5703125" style="43" customWidth="1"/>
    <col min="2" max="2" width="51.28515625" style="43" customWidth="1"/>
    <col min="3" max="3" width="106.7109375" style="43" customWidth="1"/>
    <col min="4" max="4" width="20.28515625" style="43" customWidth="1"/>
    <col min="5" max="5" width="16.7109375" style="43" customWidth="1"/>
    <col min="6" max="6" width="21.85546875" style="43" customWidth="1"/>
    <col min="7" max="16384" width="9.140625" style="43"/>
  </cols>
  <sheetData>
    <row r="1" spans="1:5" x14ac:dyDescent="0.25">
      <c r="B1" s="44"/>
      <c r="C1" s="22" t="s">
        <v>199</v>
      </c>
    </row>
    <row r="2" spans="1:5" ht="47.25" x14ac:dyDescent="0.25">
      <c r="A2" s="45"/>
      <c r="B2" s="46"/>
      <c r="C2" s="232" t="s">
        <v>298</v>
      </c>
    </row>
    <row r="3" spans="1:5" ht="26.45" customHeight="1" x14ac:dyDescent="0.25">
      <c r="A3" s="249" t="s">
        <v>237</v>
      </c>
      <c r="B3" s="249"/>
      <c r="C3" s="249"/>
      <c r="D3" s="47"/>
      <c r="E3" s="47"/>
    </row>
    <row r="4" spans="1:5" ht="36.75" customHeight="1" x14ac:dyDescent="0.25">
      <c r="A4" s="249"/>
      <c r="B4" s="249"/>
      <c r="C4" s="249"/>
      <c r="D4" s="47"/>
      <c r="E4" s="47"/>
    </row>
    <row r="5" spans="1:5" x14ac:dyDescent="0.25">
      <c r="A5" s="94"/>
      <c r="B5" s="94"/>
      <c r="C5" s="95"/>
    </row>
    <row r="6" spans="1:5" s="49" customFormat="1" x14ac:dyDescent="0.25">
      <c r="A6" s="250" t="s">
        <v>13</v>
      </c>
      <c r="B6" s="250"/>
      <c r="C6" s="251" t="s">
        <v>242</v>
      </c>
      <c r="D6" s="48"/>
    </row>
    <row r="7" spans="1:5" s="49" customFormat="1" ht="44.25" customHeight="1" x14ac:dyDescent="0.25">
      <c r="A7" s="96" t="s">
        <v>241</v>
      </c>
      <c r="B7" s="97" t="s">
        <v>236</v>
      </c>
      <c r="C7" s="252"/>
      <c r="D7" s="50"/>
    </row>
    <row r="8" spans="1:5" s="49" customFormat="1" x14ac:dyDescent="0.25">
      <c r="A8" s="98">
        <v>1</v>
      </c>
      <c r="B8" s="98">
        <v>2</v>
      </c>
      <c r="C8" s="98">
        <v>3</v>
      </c>
      <c r="D8" s="50"/>
    </row>
    <row r="9" spans="1:5" s="49" customFormat="1" x14ac:dyDescent="0.25">
      <c r="A9" s="99">
        <v>918</v>
      </c>
      <c r="B9" s="100"/>
      <c r="C9" s="101" t="s">
        <v>235</v>
      </c>
      <c r="D9" s="51"/>
    </row>
    <row r="10" spans="1:5" ht="31.5" x14ac:dyDescent="0.25">
      <c r="A10" s="102">
        <v>918</v>
      </c>
      <c r="B10" s="103" t="s">
        <v>200</v>
      </c>
      <c r="C10" s="104" t="s">
        <v>291</v>
      </c>
    </row>
    <row r="11" spans="1:5" ht="31.5" x14ac:dyDescent="0.25">
      <c r="A11" s="52">
        <v>918</v>
      </c>
      <c r="B11" s="53" t="s">
        <v>201</v>
      </c>
      <c r="C11" s="54" t="s">
        <v>288</v>
      </c>
    </row>
    <row r="14" spans="1:5" ht="28.15" customHeight="1" x14ac:dyDescent="0.25"/>
  </sheetData>
  <mergeCells count="3">
    <mergeCell ref="A3:C4"/>
    <mergeCell ref="A6:B6"/>
    <mergeCell ref="C6:C7"/>
  </mergeCells>
  <conditionalFormatting sqref="A2">
    <cfRule type="expression" dxfId="78" priority="1" stopIfTrue="1">
      <formula>#REF!&lt;&gt;""</formula>
    </cfRule>
  </conditionalFormatting>
  <pageMargins left="0.7" right="0.7" top="0.75" bottom="0.75" header="0.3" footer="0.3"/>
  <pageSetup paperSize="9" scale="50" orientation="portrait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F32"/>
  <sheetViews>
    <sheetView view="pageBreakPreview" zoomScaleNormal="75" zoomScaleSheetLayoutView="100" workbookViewId="0">
      <selection activeCell="C32" sqref="C32"/>
    </sheetView>
  </sheetViews>
  <sheetFormatPr defaultColWidth="8.5703125" defaultRowHeight="15.75" x14ac:dyDescent="0.25"/>
  <cols>
    <col min="1" max="1" width="35.7109375" style="1" customWidth="1"/>
    <col min="2" max="2" width="76.5703125" style="1" customWidth="1"/>
    <col min="3" max="3" width="17.28515625" style="1" customWidth="1"/>
    <col min="4" max="4" width="13.28515625" style="56" customWidth="1"/>
    <col min="5" max="5" width="14.85546875" style="56" customWidth="1"/>
    <col min="6" max="6" width="43.28515625" style="55" customWidth="1"/>
    <col min="7" max="16384" width="8.5703125" style="56"/>
  </cols>
  <sheetData>
    <row r="1" spans="1:5" x14ac:dyDescent="0.25">
      <c r="A1" s="21"/>
      <c r="B1" s="21"/>
      <c r="C1" s="22"/>
      <c r="D1" s="259" t="s">
        <v>46</v>
      </c>
      <c r="E1" s="259"/>
    </row>
    <row r="2" spans="1:5" ht="98.45" customHeight="1" x14ac:dyDescent="0.25">
      <c r="A2" s="21"/>
      <c r="B2" s="21"/>
      <c r="C2" s="261" t="s">
        <v>298</v>
      </c>
      <c r="D2" s="261"/>
      <c r="E2" s="261"/>
    </row>
    <row r="3" spans="1:5" ht="42" customHeight="1" x14ac:dyDescent="0.25">
      <c r="A3" s="258" t="s">
        <v>243</v>
      </c>
      <c r="B3" s="258"/>
      <c r="C3" s="258"/>
      <c r="D3" s="258"/>
      <c r="E3" s="258"/>
    </row>
    <row r="4" spans="1:5" x14ac:dyDescent="0.25">
      <c r="A4" s="75"/>
      <c r="B4" s="75"/>
      <c r="C4" s="260" t="s">
        <v>0</v>
      </c>
      <c r="D4" s="260"/>
      <c r="E4" s="260"/>
    </row>
    <row r="5" spans="1:5" ht="32.25" customHeight="1" x14ac:dyDescent="0.25">
      <c r="A5" s="254" t="s">
        <v>1</v>
      </c>
      <c r="B5" s="256" t="s">
        <v>2</v>
      </c>
      <c r="C5" s="253" t="s">
        <v>3</v>
      </c>
      <c r="D5" s="253"/>
      <c r="E5" s="253"/>
    </row>
    <row r="6" spans="1:5" x14ac:dyDescent="0.25">
      <c r="A6" s="255"/>
      <c r="B6" s="257"/>
      <c r="C6" s="222" t="s">
        <v>233</v>
      </c>
      <c r="D6" s="222" t="s">
        <v>234</v>
      </c>
      <c r="E6" s="222" t="s">
        <v>275</v>
      </c>
    </row>
    <row r="7" spans="1:5" x14ac:dyDescent="0.25">
      <c r="A7" s="57">
        <v>1</v>
      </c>
      <c r="B7" s="57">
        <v>2</v>
      </c>
      <c r="C7" s="58">
        <v>3</v>
      </c>
      <c r="D7" s="58">
        <v>4</v>
      </c>
      <c r="E7" s="107">
        <v>5</v>
      </c>
    </row>
    <row r="8" spans="1:5" x14ac:dyDescent="0.25">
      <c r="A8" s="59"/>
      <c r="B8" s="60" t="s">
        <v>4</v>
      </c>
      <c r="C8" s="61">
        <f>SUM(C9+C22)</f>
        <v>1584.1100000000001</v>
      </c>
      <c r="D8" s="61">
        <f>SUM(D9+D22)</f>
        <v>1053.8</v>
      </c>
      <c r="E8" s="16">
        <f>SUM(E9+E22)</f>
        <v>1098.1999999999998</v>
      </c>
    </row>
    <row r="9" spans="1:5" x14ac:dyDescent="0.25">
      <c r="A9" s="62" t="s">
        <v>117</v>
      </c>
      <c r="B9" s="60" t="s">
        <v>128</v>
      </c>
      <c r="C9" s="63">
        <f>SUM(C10+C13+C15+C17+C20)</f>
        <v>556.70000000000005</v>
      </c>
      <c r="D9" s="63">
        <f t="shared" ref="D9:E9" si="0">SUM(D10+D13+D15+D17+D20)</f>
        <v>565.6</v>
      </c>
      <c r="E9" s="63">
        <f t="shared" si="0"/>
        <v>586</v>
      </c>
    </row>
    <row r="10" spans="1:5" x14ac:dyDescent="0.25">
      <c r="A10" s="62" t="s">
        <v>118</v>
      </c>
      <c r="B10" s="60" t="s">
        <v>5</v>
      </c>
      <c r="C10" s="63">
        <f t="shared" ref="C10:E11" si="1">SUM(C11)</f>
        <v>36.5</v>
      </c>
      <c r="D10" s="63">
        <f t="shared" si="1"/>
        <v>37.9</v>
      </c>
      <c r="E10" s="17">
        <f t="shared" si="1"/>
        <v>39.5</v>
      </c>
    </row>
    <row r="11" spans="1:5" x14ac:dyDescent="0.25">
      <c r="A11" s="62" t="s">
        <v>6</v>
      </c>
      <c r="B11" s="60" t="s">
        <v>7</v>
      </c>
      <c r="C11" s="241">
        <f t="shared" si="1"/>
        <v>36.5</v>
      </c>
      <c r="D11" s="241">
        <f t="shared" si="1"/>
        <v>37.9</v>
      </c>
      <c r="E11" s="242">
        <f t="shared" si="1"/>
        <v>39.5</v>
      </c>
    </row>
    <row r="12" spans="1:5" ht="63" x14ac:dyDescent="0.25">
      <c r="A12" s="64" t="s">
        <v>129</v>
      </c>
      <c r="B12" s="10" t="s">
        <v>130</v>
      </c>
      <c r="C12" s="234">
        <v>36.5</v>
      </c>
      <c r="D12" s="243">
        <v>37.9</v>
      </c>
      <c r="E12" s="235">
        <v>39.5</v>
      </c>
    </row>
    <row r="13" spans="1:5" ht="17.25" customHeight="1" x14ac:dyDescent="0.25">
      <c r="A13" s="62" t="s">
        <v>119</v>
      </c>
      <c r="B13" s="60" t="s">
        <v>8</v>
      </c>
      <c r="C13" s="63">
        <f>SUM(C14)</f>
        <v>9.3000000000000007</v>
      </c>
      <c r="D13" s="63">
        <f>SUM(D14)</f>
        <v>0</v>
      </c>
      <c r="E13" s="17">
        <f>SUM(E14)</f>
        <v>0</v>
      </c>
    </row>
    <row r="14" spans="1:5" ht="24" customHeight="1" x14ac:dyDescent="0.25">
      <c r="A14" s="64" t="s">
        <v>131</v>
      </c>
      <c r="B14" s="10" t="s">
        <v>9</v>
      </c>
      <c r="C14" s="234">
        <v>9.3000000000000007</v>
      </c>
      <c r="D14" s="234">
        <v>0</v>
      </c>
      <c r="E14" s="240">
        <v>0</v>
      </c>
    </row>
    <row r="15" spans="1:5" x14ac:dyDescent="0.25">
      <c r="A15" s="62" t="s">
        <v>120</v>
      </c>
      <c r="B15" s="60" t="s">
        <v>132</v>
      </c>
      <c r="C15" s="63">
        <f>SUM(C16)</f>
        <v>76</v>
      </c>
      <c r="D15" s="63">
        <f>SUM(D16)</f>
        <v>91</v>
      </c>
      <c r="E15" s="17">
        <f>SUM(E16)</f>
        <v>108</v>
      </c>
    </row>
    <row r="16" spans="1:5" ht="33" customHeight="1" x14ac:dyDescent="0.25">
      <c r="A16" s="64" t="s">
        <v>133</v>
      </c>
      <c r="B16" s="65" t="s">
        <v>134</v>
      </c>
      <c r="C16" s="234">
        <v>76</v>
      </c>
      <c r="D16" s="235">
        <v>91</v>
      </c>
      <c r="E16" s="236">
        <v>108</v>
      </c>
    </row>
    <row r="17" spans="1:6" x14ac:dyDescent="0.25">
      <c r="A17" s="62" t="s">
        <v>121</v>
      </c>
      <c r="B17" s="4" t="s">
        <v>10</v>
      </c>
      <c r="C17" s="63">
        <f>SUM(C18+C19)</f>
        <v>390</v>
      </c>
      <c r="D17" s="63">
        <f>SUM(D18+D19)</f>
        <v>390</v>
      </c>
      <c r="E17" s="17">
        <f>SUM(E18+E19)</f>
        <v>390</v>
      </c>
    </row>
    <row r="18" spans="1:6" ht="31.5" x14ac:dyDescent="0.25">
      <c r="A18" s="64" t="s">
        <v>135</v>
      </c>
      <c r="B18" s="65" t="s">
        <v>136</v>
      </c>
      <c r="C18" s="234">
        <v>110</v>
      </c>
      <c r="D18" s="235">
        <v>110</v>
      </c>
      <c r="E18" s="236">
        <v>110</v>
      </c>
    </row>
    <row r="19" spans="1:6" s="2" customFormat="1" ht="31.5" x14ac:dyDescent="0.25">
      <c r="A19" s="64" t="s">
        <v>137</v>
      </c>
      <c r="B19" s="65" t="s">
        <v>138</v>
      </c>
      <c r="C19" s="234">
        <v>280</v>
      </c>
      <c r="D19" s="235">
        <v>280</v>
      </c>
      <c r="E19" s="236">
        <v>280</v>
      </c>
      <c r="F19" s="66"/>
    </row>
    <row r="20" spans="1:6" s="2" customFormat="1" ht="37.9" customHeight="1" x14ac:dyDescent="0.25">
      <c r="A20" s="62" t="s">
        <v>11</v>
      </c>
      <c r="B20" s="4" t="s">
        <v>12</v>
      </c>
      <c r="C20" s="63">
        <f>SUM(C21)</f>
        <v>44.9</v>
      </c>
      <c r="D20" s="63">
        <f>SUM(D21)</f>
        <v>46.7</v>
      </c>
      <c r="E20" s="17">
        <f>SUM(E21)</f>
        <v>48.5</v>
      </c>
      <c r="F20" s="66"/>
    </row>
    <row r="21" spans="1:6" ht="48.6" customHeight="1" x14ac:dyDescent="0.25">
      <c r="A21" s="64" t="s">
        <v>139</v>
      </c>
      <c r="B21" s="65" t="s">
        <v>281</v>
      </c>
      <c r="C21" s="234">
        <v>44.9</v>
      </c>
      <c r="D21" s="235">
        <v>46.7</v>
      </c>
      <c r="E21" s="236">
        <v>48.5</v>
      </c>
    </row>
    <row r="22" spans="1:6" ht="38.450000000000003" customHeight="1" x14ac:dyDescent="0.25">
      <c r="A22" s="68" t="s">
        <v>141</v>
      </c>
      <c r="B22" s="69" t="s">
        <v>142</v>
      </c>
      <c r="C22" s="63">
        <f>SUM(C28+C31+C26+C23)</f>
        <v>1027.4100000000001</v>
      </c>
      <c r="D22" s="63">
        <f t="shared" ref="D22:E22" si="2">SUM(D28+D31+D26+D23)</f>
        <v>488.2</v>
      </c>
      <c r="E22" s="63">
        <f t="shared" si="2"/>
        <v>512.19999999999993</v>
      </c>
    </row>
    <row r="23" spans="1:6" ht="18" customHeight="1" x14ac:dyDescent="0.25">
      <c r="A23" s="62" t="s">
        <v>276</v>
      </c>
      <c r="B23" s="60" t="s">
        <v>277</v>
      </c>
      <c r="C23" s="63">
        <f>C24+C25</f>
        <v>306.7</v>
      </c>
      <c r="D23" s="63">
        <f t="shared" ref="D23:E23" si="3">D24+D25</f>
        <v>4.5</v>
      </c>
      <c r="E23" s="63">
        <f t="shared" si="3"/>
        <v>13.8</v>
      </c>
    </row>
    <row r="24" spans="1:6" ht="38.450000000000003" customHeight="1" x14ac:dyDescent="0.25">
      <c r="A24" s="64" t="s">
        <v>278</v>
      </c>
      <c r="B24" s="67" t="s">
        <v>213</v>
      </c>
      <c r="C24" s="15">
        <v>0</v>
      </c>
      <c r="D24" s="15">
        <v>4.5</v>
      </c>
      <c r="E24" s="15">
        <v>13.8</v>
      </c>
    </row>
    <row r="25" spans="1:6" ht="38.450000000000003" customHeight="1" x14ac:dyDescent="0.25">
      <c r="A25" s="64" t="s">
        <v>279</v>
      </c>
      <c r="B25" s="244" t="s">
        <v>274</v>
      </c>
      <c r="C25" s="14">
        <v>306.7</v>
      </c>
      <c r="D25" s="15">
        <v>0</v>
      </c>
      <c r="E25" s="15">
        <v>0</v>
      </c>
    </row>
    <row r="26" spans="1:6" ht="37.5" customHeight="1" x14ac:dyDescent="0.25">
      <c r="A26" s="62" t="s">
        <v>262</v>
      </c>
      <c r="B26" s="70" t="s">
        <v>263</v>
      </c>
      <c r="C26" s="63">
        <f>C27</f>
        <v>230</v>
      </c>
      <c r="D26" s="63">
        <f t="shared" ref="D26:E26" si="4">D27</f>
        <v>0</v>
      </c>
      <c r="E26" s="63">
        <f t="shared" si="4"/>
        <v>0</v>
      </c>
    </row>
    <row r="27" spans="1:6" ht="22.15" customHeight="1" x14ac:dyDescent="0.25">
      <c r="A27" s="64" t="s">
        <v>264</v>
      </c>
      <c r="B27" s="67" t="s">
        <v>55</v>
      </c>
      <c r="C27" s="15">
        <v>230</v>
      </c>
      <c r="D27" s="15">
        <v>0</v>
      </c>
      <c r="E27" s="14">
        <v>0</v>
      </c>
    </row>
    <row r="28" spans="1:6" x14ac:dyDescent="0.25">
      <c r="A28" s="62" t="s">
        <v>143</v>
      </c>
      <c r="B28" s="70" t="s">
        <v>144</v>
      </c>
      <c r="C28" s="63">
        <f>SUM(C29+C30)</f>
        <v>86.899999999999991</v>
      </c>
      <c r="D28" s="63">
        <f>SUM(D29+D30)</f>
        <v>87.5</v>
      </c>
      <c r="E28" s="17">
        <f>SUM(E29+E30)</f>
        <v>90.199999999999989</v>
      </c>
    </row>
    <row r="29" spans="1:6" ht="94.5" x14ac:dyDescent="0.25">
      <c r="A29" s="64" t="s">
        <v>151</v>
      </c>
      <c r="B29" s="91" t="s">
        <v>260</v>
      </c>
      <c r="C29" s="15">
        <v>0.1</v>
      </c>
      <c r="D29" s="15">
        <v>0.1</v>
      </c>
      <c r="E29" s="14">
        <v>0.1</v>
      </c>
    </row>
    <row r="30" spans="1:6" ht="35.25" customHeight="1" x14ac:dyDescent="0.25">
      <c r="A30" s="64" t="s">
        <v>152</v>
      </c>
      <c r="B30" s="10" t="s">
        <v>217</v>
      </c>
      <c r="C30" s="71">
        <v>86.8</v>
      </c>
      <c r="D30" s="71">
        <v>87.4</v>
      </c>
      <c r="E30" s="11">
        <v>90.1</v>
      </c>
    </row>
    <row r="31" spans="1:6" ht="21" customHeight="1" x14ac:dyDescent="0.25">
      <c r="A31" s="62" t="s">
        <v>145</v>
      </c>
      <c r="B31" s="60" t="s">
        <v>146</v>
      </c>
      <c r="C31" s="61">
        <f>SUM(C32)</f>
        <v>403.81</v>
      </c>
      <c r="D31" s="61">
        <f>SUM(D32)</f>
        <v>396.2</v>
      </c>
      <c r="E31" s="16">
        <f>SUM(E32)</f>
        <v>408.2</v>
      </c>
    </row>
    <row r="32" spans="1:6" ht="66" customHeight="1" x14ac:dyDescent="0.25">
      <c r="A32" s="64" t="s">
        <v>153</v>
      </c>
      <c r="B32" s="67" t="s">
        <v>147</v>
      </c>
      <c r="C32" s="237">
        <f>371.1+0.4+25+7.31</f>
        <v>403.81</v>
      </c>
      <c r="D32" s="238">
        <f>395.8+0.4</f>
        <v>396.2</v>
      </c>
      <c r="E32" s="239">
        <f>407.8+0.4</f>
        <v>408.2</v>
      </c>
    </row>
  </sheetData>
  <mergeCells count="7">
    <mergeCell ref="C5:E5"/>
    <mergeCell ref="A5:A6"/>
    <mergeCell ref="B5:B6"/>
    <mergeCell ref="A3:E3"/>
    <mergeCell ref="D1:E1"/>
    <mergeCell ref="C4:E4"/>
    <mergeCell ref="C2:E2"/>
  </mergeCells>
  <phoneticPr fontId="6" type="noConversion"/>
  <pageMargins left="0.78749999999999998" right="0.78749999999999998" top="0.47986111111111113" bottom="0.78749999999999998" header="0.51180555555555562" footer="0.51180555555555562"/>
  <pageSetup paperSize="9" scale="55" firstPageNumber="0" fitToHeight="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M114"/>
  <sheetViews>
    <sheetView view="pageBreakPreview" zoomScaleNormal="75" zoomScaleSheetLayoutView="100" workbookViewId="0">
      <selection activeCell="A17" sqref="A17"/>
    </sheetView>
  </sheetViews>
  <sheetFormatPr defaultColWidth="8.5703125" defaultRowHeight="15.75" x14ac:dyDescent="0.2"/>
  <cols>
    <col min="1" max="1" width="73.5703125" style="108" customWidth="1"/>
    <col min="2" max="2" width="6.7109375" style="109" customWidth="1"/>
    <col min="3" max="3" width="6.28515625" style="109" customWidth="1"/>
    <col min="4" max="4" width="6.5703125" style="109" customWidth="1"/>
    <col min="5" max="5" width="5.140625" style="109" customWidth="1"/>
    <col min="6" max="6" width="6" style="109" customWidth="1"/>
    <col min="7" max="7" width="10" style="109" customWidth="1"/>
    <col min="8" max="8" width="6" style="109" customWidth="1"/>
    <col min="9" max="9" width="13.7109375" style="109" customWidth="1"/>
    <col min="10" max="10" width="13.7109375" style="105" customWidth="1"/>
    <col min="11" max="11" width="13.5703125" style="105" customWidth="1"/>
    <col min="12" max="12" width="61.85546875" style="111" customWidth="1"/>
    <col min="13" max="13" width="11" style="105" customWidth="1"/>
    <col min="14" max="16384" width="8.5703125" style="105"/>
  </cols>
  <sheetData>
    <row r="1" spans="1:13" x14ac:dyDescent="0.25">
      <c r="C1" s="110"/>
      <c r="D1" s="110"/>
      <c r="E1" s="110"/>
      <c r="F1" s="110"/>
      <c r="G1" s="110"/>
      <c r="I1" s="262" t="s">
        <v>64</v>
      </c>
      <c r="J1" s="262"/>
      <c r="K1" s="262"/>
    </row>
    <row r="2" spans="1:13" ht="83.45" customHeight="1" x14ac:dyDescent="0.25">
      <c r="G2" s="261" t="s">
        <v>298</v>
      </c>
      <c r="H2" s="261"/>
      <c r="I2" s="261"/>
      <c r="J2" s="261"/>
      <c r="K2" s="261"/>
      <c r="L2" s="32"/>
      <c r="M2" s="32"/>
    </row>
    <row r="3" spans="1:13" ht="55.15" customHeight="1" x14ac:dyDescent="0.2">
      <c r="A3" s="263" t="s">
        <v>289</v>
      </c>
      <c r="B3" s="263"/>
      <c r="C3" s="263"/>
      <c r="D3" s="263"/>
      <c r="E3" s="263"/>
      <c r="F3" s="263"/>
      <c r="G3" s="263"/>
      <c r="H3" s="263"/>
      <c r="I3" s="263"/>
      <c r="J3" s="263"/>
      <c r="K3" s="263"/>
    </row>
    <row r="4" spans="1:13" x14ac:dyDescent="0.2">
      <c r="A4" s="112"/>
      <c r="B4" s="112"/>
      <c r="C4" s="112"/>
      <c r="D4" s="112"/>
      <c r="E4" s="112"/>
      <c r="F4" s="112"/>
      <c r="G4" s="112"/>
      <c r="H4" s="112"/>
      <c r="I4" s="112"/>
      <c r="J4" s="112"/>
      <c r="K4" s="112"/>
    </row>
    <row r="5" spans="1:13" ht="31.5" customHeight="1" x14ac:dyDescent="0.2">
      <c r="A5" s="264" t="s">
        <v>18</v>
      </c>
      <c r="B5" s="264" t="s">
        <v>19</v>
      </c>
      <c r="C5" s="264" t="s">
        <v>20</v>
      </c>
      <c r="D5" s="264" t="s">
        <v>21</v>
      </c>
      <c r="E5" s="264"/>
      <c r="F5" s="264"/>
      <c r="G5" s="264"/>
      <c r="H5" s="264" t="s">
        <v>22</v>
      </c>
      <c r="I5" s="253" t="s">
        <v>68</v>
      </c>
      <c r="J5" s="253"/>
      <c r="K5" s="253"/>
    </row>
    <row r="6" spans="1:13" ht="31.5" customHeight="1" x14ac:dyDescent="0.2">
      <c r="A6" s="264"/>
      <c r="B6" s="264"/>
      <c r="C6" s="264"/>
      <c r="D6" s="264"/>
      <c r="E6" s="264"/>
      <c r="F6" s="264"/>
      <c r="G6" s="264"/>
      <c r="H6" s="264"/>
      <c r="I6" s="223" t="s">
        <v>233</v>
      </c>
      <c r="J6" s="223" t="s">
        <v>234</v>
      </c>
      <c r="K6" s="223" t="s">
        <v>275</v>
      </c>
    </row>
    <row r="7" spans="1:13" ht="14.25" customHeight="1" x14ac:dyDescent="0.2">
      <c r="A7" s="113">
        <v>1</v>
      </c>
      <c r="B7" s="113">
        <v>2</v>
      </c>
      <c r="C7" s="113">
        <v>3</v>
      </c>
      <c r="D7" s="113">
        <v>4</v>
      </c>
      <c r="E7" s="113">
        <v>5</v>
      </c>
      <c r="F7" s="113">
        <v>6</v>
      </c>
      <c r="G7" s="113">
        <v>7</v>
      </c>
      <c r="H7" s="113">
        <v>8</v>
      </c>
      <c r="I7" s="106">
        <v>9</v>
      </c>
      <c r="J7" s="106">
        <v>10</v>
      </c>
      <c r="K7" s="106">
        <v>11</v>
      </c>
    </row>
    <row r="8" spans="1:13" ht="18" customHeight="1" x14ac:dyDescent="0.2">
      <c r="A8" s="114" t="s">
        <v>31</v>
      </c>
      <c r="B8" s="115"/>
      <c r="C8" s="115"/>
      <c r="D8" s="115"/>
      <c r="E8" s="115"/>
      <c r="F8" s="115"/>
      <c r="G8" s="115"/>
      <c r="H8" s="115"/>
      <c r="I8" s="116">
        <f>I9+I62+I71+I78+I94+I101</f>
        <v>1584.11</v>
      </c>
      <c r="J8" s="116">
        <f>J9+J62+J71+J78+J94+J101+J112</f>
        <v>1053.8000000000002</v>
      </c>
      <c r="K8" s="116">
        <f>K9+K62+K71+K78+K94+K101+K112</f>
        <v>1098.2000000000003</v>
      </c>
    </row>
    <row r="9" spans="1:13" ht="18" customHeight="1" x14ac:dyDescent="0.25">
      <c r="A9" s="117" t="s">
        <v>23</v>
      </c>
      <c r="B9" s="160" t="s">
        <v>24</v>
      </c>
      <c r="C9" s="160"/>
      <c r="D9" s="7"/>
      <c r="E9" s="7"/>
      <c r="F9" s="7"/>
      <c r="G9" s="7"/>
      <c r="H9" s="161"/>
      <c r="I9" s="125">
        <f>I10+I19+I43</f>
        <v>898.69999999999993</v>
      </c>
      <c r="J9" s="125">
        <f>J10+J19+J43</f>
        <v>492.30000000000007</v>
      </c>
      <c r="K9" s="125">
        <f>K10+K19+K43</f>
        <v>519.40000000000009</v>
      </c>
    </row>
    <row r="10" spans="1:13" ht="31.5" x14ac:dyDescent="0.25">
      <c r="A10" s="121" t="s">
        <v>69</v>
      </c>
      <c r="B10" s="7" t="s">
        <v>24</v>
      </c>
      <c r="C10" s="7" t="s">
        <v>62</v>
      </c>
      <c r="D10" s="7"/>
      <c r="E10" s="7"/>
      <c r="F10" s="7"/>
      <c r="G10" s="7"/>
      <c r="H10" s="124"/>
      <c r="I10" s="125">
        <f t="shared" ref="I10:K14" si="0">I11</f>
        <v>323.79999999999995</v>
      </c>
      <c r="J10" s="125">
        <f t="shared" si="0"/>
        <v>134.5</v>
      </c>
      <c r="K10" s="125">
        <f t="shared" si="0"/>
        <v>134.30000000000001</v>
      </c>
    </row>
    <row r="11" spans="1:13" x14ac:dyDescent="0.25">
      <c r="A11" s="123" t="s">
        <v>231</v>
      </c>
      <c r="B11" s="7" t="s">
        <v>24</v>
      </c>
      <c r="C11" s="7" t="s">
        <v>62</v>
      </c>
      <c r="D11" s="7" t="s">
        <v>70</v>
      </c>
      <c r="E11" s="7"/>
      <c r="F11" s="7"/>
      <c r="G11" s="7"/>
      <c r="H11" s="124"/>
      <c r="I11" s="125">
        <f t="shared" si="0"/>
        <v>323.79999999999995</v>
      </c>
      <c r="J11" s="125">
        <f t="shared" si="0"/>
        <v>134.5</v>
      </c>
      <c r="K11" s="125">
        <f t="shared" si="0"/>
        <v>134.30000000000001</v>
      </c>
    </row>
    <row r="12" spans="1:13" x14ac:dyDescent="0.25">
      <c r="A12" s="126" t="s">
        <v>227</v>
      </c>
      <c r="B12" s="7" t="s">
        <v>24</v>
      </c>
      <c r="C12" s="7" t="s">
        <v>62</v>
      </c>
      <c r="D12" s="7">
        <v>65</v>
      </c>
      <c r="E12" s="7">
        <v>1</v>
      </c>
      <c r="F12" s="7"/>
      <c r="G12" s="7"/>
      <c r="H12" s="124"/>
      <c r="I12" s="125">
        <f>I13+I16</f>
        <v>323.79999999999995</v>
      </c>
      <c r="J12" s="125">
        <f t="shared" ref="J12:K12" si="1">J13+J16</f>
        <v>134.5</v>
      </c>
      <c r="K12" s="125">
        <f t="shared" si="1"/>
        <v>134.30000000000001</v>
      </c>
    </row>
    <row r="13" spans="1:13" x14ac:dyDescent="0.25">
      <c r="A13" s="127" t="s">
        <v>174</v>
      </c>
      <c r="B13" s="8" t="s">
        <v>24</v>
      </c>
      <c r="C13" s="8" t="s">
        <v>62</v>
      </c>
      <c r="D13" s="8" t="s">
        <v>70</v>
      </c>
      <c r="E13" s="8" t="s">
        <v>36</v>
      </c>
      <c r="F13" s="8" t="s">
        <v>73</v>
      </c>
      <c r="G13" s="8" t="s">
        <v>74</v>
      </c>
      <c r="H13" s="124"/>
      <c r="I13" s="125">
        <f t="shared" si="0"/>
        <v>233.2</v>
      </c>
      <c r="J13" s="125">
        <f t="shared" si="0"/>
        <v>134.5</v>
      </c>
      <c r="K13" s="125">
        <f t="shared" si="0"/>
        <v>134.30000000000001</v>
      </c>
    </row>
    <row r="14" spans="1:13" ht="63" x14ac:dyDescent="0.25">
      <c r="A14" s="127" t="s">
        <v>165</v>
      </c>
      <c r="B14" s="8" t="s">
        <v>24</v>
      </c>
      <c r="C14" s="8" t="s">
        <v>62</v>
      </c>
      <c r="D14" s="8" t="s">
        <v>70</v>
      </c>
      <c r="E14" s="8" t="s">
        <v>36</v>
      </c>
      <c r="F14" s="8" t="s">
        <v>73</v>
      </c>
      <c r="G14" s="8" t="s">
        <v>74</v>
      </c>
      <c r="H14" s="124" t="s">
        <v>167</v>
      </c>
      <c r="I14" s="125">
        <f t="shared" si="0"/>
        <v>233.2</v>
      </c>
      <c r="J14" s="125">
        <f t="shared" si="0"/>
        <v>134.5</v>
      </c>
      <c r="K14" s="125">
        <f t="shared" si="0"/>
        <v>134.30000000000001</v>
      </c>
    </row>
    <row r="15" spans="1:13" ht="36" customHeight="1" x14ac:dyDescent="0.25">
      <c r="A15" s="127" t="s">
        <v>166</v>
      </c>
      <c r="B15" s="8" t="s">
        <v>24</v>
      </c>
      <c r="C15" s="8" t="s">
        <v>62</v>
      </c>
      <c r="D15" s="8" t="s">
        <v>70</v>
      </c>
      <c r="E15" s="8" t="s">
        <v>36</v>
      </c>
      <c r="F15" s="8" t="s">
        <v>73</v>
      </c>
      <c r="G15" s="8" t="s">
        <v>74</v>
      </c>
      <c r="H15" s="124" t="s">
        <v>168</v>
      </c>
      <c r="I15" s="125">
        <f>'Прил 5'!J17</f>
        <v>233.2</v>
      </c>
      <c r="J15" s="125">
        <f>'Прил 5'!K17</f>
        <v>134.5</v>
      </c>
      <c r="K15" s="125">
        <f>'Прил 5'!L17</f>
        <v>134.30000000000001</v>
      </c>
    </row>
    <row r="16" spans="1:13" ht="54.75" customHeight="1" x14ac:dyDescent="0.25">
      <c r="A16" s="10" t="s">
        <v>269</v>
      </c>
      <c r="B16" s="212" t="s">
        <v>24</v>
      </c>
      <c r="C16" s="212" t="s">
        <v>62</v>
      </c>
      <c r="D16" s="212" t="s">
        <v>70</v>
      </c>
      <c r="E16" s="212" t="s">
        <v>36</v>
      </c>
      <c r="F16" s="212" t="s">
        <v>73</v>
      </c>
      <c r="G16" s="212" t="s">
        <v>270</v>
      </c>
      <c r="H16" s="213"/>
      <c r="I16" s="125">
        <f>I17</f>
        <v>90.6</v>
      </c>
      <c r="J16" s="125">
        <f t="shared" ref="J16:K17" si="2">J17</f>
        <v>0</v>
      </c>
      <c r="K16" s="125">
        <f t="shared" si="2"/>
        <v>0</v>
      </c>
    </row>
    <row r="17" spans="1:12" ht="70.900000000000006" customHeight="1" x14ac:dyDescent="0.25">
      <c r="A17" s="211" t="s">
        <v>165</v>
      </c>
      <c r="B17" s="212" t="s">
        <v>24</v>
      </c>
      <c r="C17" s="212" t="s">
        <v>62</v>
      </c>
      <c r="D17" s="212" t="s">
        <v>70</v>
      </c>
      <c r="E17" s="212" t="s">
        <v>36</v>
      </c>
      <c r="F17" s="212" t="s">
        <v>73</v>
      </c>
      <c r="G17" s="212" t="s">
        <v>270</v>
      </c>
      <c r="H17" s="213" t="s">
        <v>167</v>
      </c>
      <c r="I17" s="125">
        <f>I18</f>
        <v>90.6</v>
      </c>
      <c r="J17" s="125">
        <f t="shared" si="2"/>
        <v>0</v>
      </c>
      <c r="K17" s="125">
        <f t="shared" si="2"/>
        <v>0</v>
      </c>
    </row>
    <row r="18" spans="1:12" ht="36" customHeight="1" x14ac:dyDescent="0.25">
      <c r="A18" s="211" t="s">
        <v>166</v>
      </c>
      <c r="B18" s="212" t="s">
        <v>24</v>
      </c>
      <c r="C18" s="212" t="s">
        <v>62</v>
      </c>
      <c r="D18" s="212" t="s">
        <v>70</v>
      </c>
      <c r="E18" s="212" t="s">
        <v>36</v>
      </c>
      <c r="F18" s="212" t="s">
        <v>73</v>
      </c>
      <c r="G18" s="212" t="s">
        <v>270</v>
      </c>
      <c r="H18" s="213" t="s">
        <v>168</v>
      </c>
      <c r="I18" s="125">
        <f>'Прил 5'!J20</f>
        <v>90.6</v>
      </c>
      <c r="J18" s="125">
        <f>'Прил 5'!K20</f>
        <v>0</v>
      </c>
      <c r="K18" s="125">
        <f>'Прил 5'!L20</f>
        <v>0</v>
      </c>
    </row>
    <row r="19" spans="1:12" ht="47.25" x14ac:dyDescent="0.25">
      <c r="A19" s="128" t="s">
        <v>114</v>
      </c>
      <c r="B19" s="7" t="s">
        <v>24</v>
      </c>
      <c r="C19" s="7" t="s">
        <v>25</v>
      </c>
      <c r="D19" s="7"/>
      <c r="E19" s="7"/>
      <c r="F19" s="7"/>
      <c r="G19" s="7"/>
      <c r="H19" s="124"/>
      <c r="I19" s="125">
        <f>I20+I38</f>
        <v>573.9</v>
      </c>
      <c r="J19" s="125">
        <f>J20+J38</f>
        <v>356.80000000000007</v>
      </c>
      <c r="K19" s="125">
        <f>K20+K38</f>
        <v>384.1</v>
      </c>
    </row>
    <row r="20" spans="1:12" x14ac:dyDescent="0.25">
      <c r="A20" s="123" t="s">
        <v>231</v>
      </c>
      <c r="B20" s="7" t="s">
        <v>24</v>
      </c>
      <c r="C20" s="7" t="s">
        <v>25</v>
      </c>
      <c r="D20" s="7" t="s">
        <v>70</v>
      </c>
      <c r="E20" s="7"/>
      <c r="F20" s="7"/>
      <c r="G20" s="7"/>
      <c r="H20" s="124"/>
      <c r="I20" s="125">
        <f>I21</f>
        <v>573.79999999999995</v>
      </c>
      <c r="J20" s="125">
        <f>J21</f>
        <v>356.70000000000005</v>
      </c>
      <c r="K20" s="125">
        <f>K21</f>
        <v>384</v>
      </c>
    </row>
    <row r="21" spans="1:12" ht="31.5" x14ac:dyDescent="0.25">
      <c r="A21" s="123" t="s">
        <v>232</v>
      </c>
      <c r="B21" s="8" t="s">
        <v>24</v>
      </c>
      <c r="C21" s="8" t="s">
        <v>25</v>
      </c>
      <c r="D21" s="8" t="s">
        <v>70</v>
      </c>
      <c r="E21" s="8" t="s">
        <v>37</v>
      </c>
      <c r="F21" s="7"/>
      <c r="G21" s="7"/>
      <c r="H21" s="124"/>
      <c r="I21" s="125">
        <f>I22+I25+I31</f>
        <v>573.79999999999995</v>
      </c>
      <c r="J21" s="125">
        <f t="shared" ref="J21:K21" si="3">J22+J25+J31</f>
        <v>356.70000000000005</v>
      </c>
      <c r="K21" s="125">
        <f t="shared" si="3"/>
        <v>384</v>
      </c>
    </row>
    <row r="22" spans="1:12" ht="33" customHeight="1" x14ac:dyDescent="0.25">
      <c r="A22" s="127" t="s">
        <v>75</v>
      </c>
      <c r="B22" s="8" t="s">
        <v>24</v>
      </c>
      <c r="C22" s="8" t="s">
        <v>25</v>
      </c>
      <c r="D22" s="8" t="s">
        <v>70</v>
      </c>
      <c r="E22" s="8" t="s">
        <v>37</v>
      </c>
      <c r="F22" s="8" t="s">
        <v>73</v>
      </c>
      <c r="G22" s="8" t="s">
        <v>76</v>
      </c>
      <c r="H22" s="124"/>
      <c r="I22" s="125">
        <f t="shared" ref="I22:K23" si="4">I23</f>
        <v>363.3</v>
      </c>
      <c r="J22" s="125">
        <f t="shared" si="4"/>
        <v>317.60000000000002</v>
      </c>
      <c r="K22" s="125">
        <f t="shared" si="4"/>
        <v>288</v>
      </c>
    </row>
    <row r="23" spans="1:12" ht="63" x14ac:dyDescent="0.25">
      <c r="A23" s="127" t="s">
        <v>165</v>
      </c>
      <c r="B23" s="8" t="s">
        <v>24</v>
      </c>
      <c r="C23" s="8" t="s">
        <v>25</v>
      </c>
      <c r="D23" s="8" t="s">
        <v>70</v>
      </c>
      <c r="E23" s="8" t="s">
        <v>37</v>
      </c>
      <c r="F23" s="8" t="s">
        <v>73</v>
      </c>
      <c r="G23" s="8" t="s">
        <v>76</v>
      </c>
      <c r="H23" s="124" t="s">
        <v>167</v>
      </c>
      <c r="I23" s="125">
        <f t="shared" si="4"/>
        <v>363.3</v>
      </c>
      <c r="J23" s="125">
        <f t="shared" si="4"/>
        <v>317.60000000000002</v>
      </c>
      <c r="K23" s="125">
        <f t="shared" si="4"/>
        <v>288</v>
      </c>
    </row>
    <row r="24" spans="1:12" ht="31.5" x14ac:dyDescent="0.25">
      <c r="A24" s="127" t="s">
        <v>166</v>
      </c>
      <c r="B24" s="8" t="s">
        <v>24</v>
      </c>
      <c r="C24" s="8" t="s">
        <v>25</v>
      </c>
      <c r="D24" s="8" t="s">
        <v>70</v>
      </c>
      <c r="E24" s="8" t="s">
        <v>37</v>
      </c>
      <c r="F24" s="8" t="s">
        <v>73</v>
      </c>
      <c r="G24" s="8" t="s">
        <v>76</v>
      </c>
      <c r="H24" s="124" t="s">
        <v>168</v>
      </c>
      <c r="I24" s="125">
        <f>'Прил 5'!J26</f>
        <v>363.3</v>
      </c>
      <c r="J24" s="125">
        <f>'Прил 5'!K26</f>
        <v>317.60000000000002</v>
      </c>
      <c r="K24" s="125">
        <f>'Прил 5'!L26</f>
        <v>288</v>
      </c>
    </row>
    <row r="25" spans="1:12" s="109" customFormat="1" x14ac:dyDescent="0.25">
      <c r="A25" s="126" t="s">
        <v>268</v>
      </c>
      <c r="B25" s="8" t="s">
        <v>24</v>
      </c>
      <c r="C25" s="8" t="s">
        <v>25</v>
      </c>
      <c r="D25" s="8" t="s">
        <v>70</v>
      </c>
      <c r="E25" s="8" t="s">
        <v>37</v>
      </c>
      <c r="F25" s="8" t="s">
        <v>73</v>
      </c>
      <c r="G25" s="8" t="s">
        <v>78</v>
      </c>
      <c r="H25" s="124"/>
      <c r="I25" s="125">
        <f>I26+I28</f>
        <v>71.099999999999994</v>
      </c>
      <c r="J25" s="125">
        <f>J26+J28</f>
        <v>39.1</v>
      </c>
      <c r="K25" s="125">
        <f>K26+K28</f>
        <v>96</v>
      </c>
      <c r="L25" s="129"/>
    </row>
    <row r="26" spans="1:12" s="75" customFormat="1" ht="31.5" x14ac:dyDescent="0.25">
      <c r="A26" s="126" t="s">
        <v>161</v>
      </c>
      <c r="B26" s="8" t="s">
        <v>24</v>
      </c>
      <c r="C26" s="8" t="s">
        <v>25</v>
      </c>
      <c r="D26" s="8" t="s">
        <v>70</v>
      </c>
      <c r="E26" s="8" t="s">
        <v>37</v>
      </c>
      <c r="F26" s="8" t="s">
        <v>73</v>
      </c>
      <c r="G26" s="8" t="s">
        <v>78</v>
      </c>
      <c r="H26" s="124" t="s">
        <v>163</v>
      </c>
      <c r="I26" s="72">
        <f t="shared" ref="I26:K26" si="5">I27</f>
        <v>63.5</v>
      </c>
      <c r="J26" s="72">
        <f t="shared" si="5"/>
        <v>13.3</v>
      </c>
      <c r="K26" s="72">
        <f t="shared" si="5"/>
        <v>70.2</v>
      </c>
      <c r="L26" s="111"/>
    </row>
    <row r="27" spans="1:12" s="75" customFormat="1" ht="31.5" x14ac:dyDescent="0.25">
      <c r="A27" s="126" t="s">
        <v>162</v>
      </c>
      <c r="B27" s="8" t="s">
        <v>24</v>
      </c>
      <c r="C27" s="8" t="s">
        <v>25</v>
      </c>
      <c r="D27" s="8" t="s">
        <v>70</v>
      </c>
      <c r="E27" s="8" t="s">
        <v>37</v>
      </c>
      <c r="F27" s="8" t="s">
        <v>73</v>
      </c>
      <c r="G27" s="8" t="s">
        <v>78</v>
      </c>
      <c r="H27" s="7" t="s">
        <v>164</v>
      </c>
      <c r="I27" s="130">
        <f>'Прил 5'!J29</f>
        <v>63.5</v>
      </c>
      <c r="J27" s="130">
        <f>'Прил 5'!K29</f>
        <v>13.3</v>
      </c>
      <c r="K27" s="130">
        <f>'Прил 5'!L29</f>
        <v>70.2</v>
      </c>
      <c r="L27" s="111"/>
    </row>
    <row r="28" spans="1:12" s="75" customFormat="1" x14ac:dyDescent="0.25">
      <c r="A28" s="131" t="s">
        <v>169</v>
      </c>
      <c r="B28" s="7" t="s">
        <v>24</v>
      </c>
      <c r="C28" s="7" t="s">
        <v>25</v>
      </c>
      <c r="D28" s="8" t="s">
        <v>70</v>
      </c>
      <c r="E28" s="8" t="s">
        <v>37</v>
      </c>
      <c r="F28" s="8" t="s">
        <v>73</v>
      </c>
      <c r="G28" s="8" t="s">
        <v>78</v>
      </c>
      <c r="H28" s="132" t="s">
        <v>170</v>
      </c>
      <c r="I28" s="130">
        <f>I30+I29</f>
        <v>7.6</v>
      </c>
      <c r="J28" s="130">
        <f t="shared" ref="J28:K28" si="6">J30+J29</f>
        <v>25.8</v>
      </c>
      <c r="K28" s="130">
        <f t="shared" si="6"/>
        <v>25.8</v>
      </c>
      <c r="L28" s="111" t="s">
        <v>38</v>
      </c>
    </row>
    <row r="29" spans="1:12" s="75" customFormat="1" x14ac:dyDescent="0.25">
      <c r="A29" s="131" t="s">
        <v>299</v>
      </c>
      <c r="B29" s="7" t="s">
        <v>24</v>
      </c>
      <c r="C29" s="7" t="s">
        <v>25</v>
      </c>
      <c r="D29" s="8" t="s">
        <v>70</v>
      </c>
      <c r="E29" s="8" t="s">
        <v>37</v>
      </c>
      <c r="F29" s="8" t="s">
        <v>73</v>
      </c>
      <c r="G29" s="8" t="s">
        <v>78</v>
      </c>
      <c r="H29" s="132" t="s">
        <v>300</v>
      </c>
      <c r="I29" s="130">
        <f>'Прил 5'!J31</f>
        <v>2</v>
      </c>
      <c r="J29" s="130">
        <f>'Прил 5'!K31</f>
        <v>0</v>
      </c>
      <c r="K29" s="130">
        <f>'Прил 5'!L31</f>
        <v>0</v>
      </c>
      <c r="L29" s="111"/>
    </row>
    <row r="30" spans="1:12" s="75" customFormat="1" x14ac:dyDescent="0.25">
      <c r="A30" s="131" t="s">
        <v>172</v>
      </c>
      <c r="B30" s="7" t="s">
        <v>24</v>
      </c>
      <c r="C30" s="7" t="s">
        <v>25</v>
      </c>
      <c r="D30" s="7" t="s">
        <v>70</v>
      </c>
      <c r="E30" s="8" t="s">
        <v>37</v>
      </c>
      <c r="F30" s="8" t="s">
        <v>73</v>
      </c>
      <c r="G30" s="8" t="s">
        <v>78</v>
      </c>
      <c r="H30" s="132" t="s">
        <v>173</v>
      </c>
      <c r="I30" s="130">
        <f>'Прил 5'!J32</f>
        <v>5.6</v>
      </c>
      <c r="J30" s="130">
        <f>'Прил 5'!K32</f>
        <v>25.8</v>
      </c>
      <c r="K30" s="130">
        <f>'Прил 5'!L32</f>
        <v>25.8</v>
      </c>
      <c r="L30" s="111"/>
    </row>
    <row r="31" spans="1:12" s="75" customFormat="1" ht="47.25" x14ac:dyDescent="0.25">
      <c r="A31" s="10" t="s">
        <v>269</v>
      </c>
      <c r="B31" s="214" t="s">
        <v>24</v>
      </c>
      <c r="C31" s="214" t="s">
        <v>25</v>
      </c>
      <c r="D31" s="213" t="s">
        <v>70</v>
      </c>
      <c r="E31" s="212" t="s">
        <v>37</v>
      </c>
      <c r="F31" s="212" t="s">
        <v>73</v>
      </c>
      <c r="G31" s="212" t="s">
        <v>270</v>
      </c>
      <c r="H31" s="215"/>
      <c r="I31" s="130">
        <f>I32+I34+I36</f>
        <v>139.4</v>
      </c>
      <c r="J31" s="130">
        <f t="shared" ref="I31:K32" si="7">J32</f>
        <v>0</v>
      </c>
      <c r="K31" s="130">
        <f t="shared" si="7"/>
        <v>0</v>
      </c>
      <c r="L31" s="111"/>
    </row>
    <row r="32" spans="1:12" s="75" customFormat="1" ht="63" x14ac:dyDescent="0.25">
      <c r="A32" s="211" t="s">
        <v>165</v>
      </c>
      <c r="B32" s="214" t="s">
        <v>24</v>
      </c>
      <c r="C32" s="214" t="s">
        <v>25</v>
      </c>
      <c r="D32" s="213" t="s">
        <v>70</v>
      </c>
      <c r="E32" s="212" t="s">
        <v>37</v>
      </c>
      <c r="F32" s="212" t="s">
        <v>73</v>
      </c>
      <c r="G32" s="212" t="s">
        <v>270</v>
      </c>
      <c r="H32" s="215" t="s">
        <v>167</v>
      </c>
      <c r="I32" s="130">
        <f t="shared" si="7"/>
        <v>93</v>
      </c>
      <c r="J32" s="130">
        <f t="shared" si="7"/>
        <v>0</v>
      </c>
      <c r="K32" s="130">
        <f t="shared" si="7"/>
        <v>0</v>
      </c>
      <c r="L32" s="111"/>
    </row>
    <row r="33" spans="1:12" s="75" customFormat="1" ht="23.45" customHeight="1" x14ac:dyDescent="0.25">
      <c r="A33" s="211" t="s">
        <v>166</v>
      </c>
      <c r="B33" s="214" t="s">
        <v>24</v>
      </c>
      <c r="C33" s="214" t="s">
        <v>25</v>
      </c>
      <c r="D33" s="213" t="s">
        <v>70</v>
      </c>
      <c r="E33" s="212" t="s">
        <v>37</v>
      </c>
      <c r="F33" s="212" t="s">
        <v>73</v>
      </c>
      <c r="G33" s="212" t="s">
        <v>270</v>
      </c>
      <c r="H33" s="215" t="s">
        <v>168</v>
      </c>
      <c r="I33" s="130">
        <f>'Прил 5'!J35</f>
        <v>93</v>
      </c>
      <c r="J33" s="130">
        <f>'Прил 5'!K35</f>
        <v>0</v>
      </c>
      <c r="K33" s="130">
        <f>'Прил 5'!L35</f>
        <v>0</v>
      </c>
      <c r="L33" s="111"/>
    </row>
    <row r="34" spans="1:12" s="75" customFormat="1" ht="23.45" customHeight="1" x14ac:dyDescent="0.25">
      <c r="A34" s="126" t="s">
        <v>161</v>
      </c>
      <c r="B34" s="214" t="s">
        <v>24</v>
      </c>
      <c r="C34" s="214" t="s">
        <v>25</v>
      </c>
      <c r="D34" s="213" t="s">
        <v>70</v>
      </c>
      <c r="E34" s="212" t="s">
        <v>37</v>
      </c>
      <c r="F34" s="212" t="s">
        <v>73</v>
      </c>
      <c r="G34" s="212" t="s">
        <v>270</v>
      </c>
      <c r="H34" s="215" t="s">
        <v>163</v>
      </c>
      <c r="I34" s="130">
        <f>I35</f>
        <v>32.799999999999997</v>
      </c>
      <c r="J34" s="130">
        <f t="shared" ref="J34:K34" si="8">J35</f>
        <v>0</v>
      </c>
      <c r="K34" s="130">
        <f t="shared" si="8"/>
        <v>0</v>
      </c>
      <c r="L34" s="111"/>
    </row>
    <row r="35" spans="1:12" s="75" customFormat="1" ht="23.45" customHeight="1" x14ac:dyDescent="0.25">
      <c r="A35" s="126" t="s">
        <v>162</v>
      </c>
      <c r="B35" s="214" t="s">
        <v>24</v>
      </c>
      <c r="C35" s="214" t="s">
        <v>25</v>
      </c>
      <c r="D35" s="213" t="s">
        <v>70</v>
      </c>
      <c r="E35" s="212" t="s">
        <v>37</v>
      </c>
      <c r="F35" s="212" t="s">
        <v>73</v>
      </c>
      <c r="G35" s="212" t="s">
        <v>270</v>
      </c>
      <c r="H35" s="215" t="s">
        <v>164</v>
      </c>
      <c r="I35" s="130">
        <f>'Прил 5'!J37</f>
        <v>32.799999999999997</v>
      </c>
      <c r="J35" s="130">
        <v>0</v>
      </c>
      <c r="K35" s="130">
        <v>0</v>
      </c>
      <c r="L35" s="111"/>
    </row>
    <row r="36" spans="1:12" s="75" customFormat="1" ht="23.45" customHeight="1" x14ac:dyDescent="0.25">
      <c r="A36" s="131" t="s">
        <v>169</v>
      </c>
      <c r="B36" s="214" t="s">
        <v>24</v>
      </c>
      <c r="C36" s="214" t="s">
        <v>25</v>
      </c>
      <c r="D36" s="213" t="s">
        <v>70</v>
      </c>
      <c r="E36" s="212" t="s">
        <v>37</v>
      </c>
      <c r="F36" s="212" t="s">
        <v>73</v>
      </c>
      <c r="G36" s="212" t="s">
        <v>270</v>
      </c>
      <c r="H36" s="215" t="s">
        <v>170</v>
      </c>
      <c r="I36" s="130">
        <f>I37</f>
        <v>13.6</v>
      </c>
      <c r="J36" s="130">
        <f t="shared" ref="J36:K36" si="9">J37</f>
        <v>0</v>
      </c>
      <c r="K36" s="130">
        <f t="shared" si="9"/>
        <v>0</v>
      </c>
      <c r="L36" s="111"/>
    </row>
    <row r="37" spans="1:12" s="75" customFormat="1" ht="23.45" customHeight="1" x14ac:dyDescent="0.25">
      <c r="A37" s="131" t="s">
        <v>172</v>
      </c>
      <c r="B37" s="214" t="s">
        <v>24</v>
      </c>
      <c r="C37" s="214" t="s">
        <v>25</v>
      </c>
      <c r="D37" s="213" t="s">
        <v>70</v>
      </c>
      <c r="E37" s="212" t="s">
        <v>37</v>
      </c>
      <c r="F37" s="212" t="s">
        <v>73</v>
      </c>
      <c r="G37" s="212" t="s">
        <v>270</v>
      </c>
      <c r="H37" s="215" t="s">
        <v>173</v>
      </c>
      <c r="I37" s="130">
        <f>'Прил 5'!J39</f>
        <v>13.6</v>
      </c>
      <c r="J37" s="130">
        <v>0</v>
      </c>
      <c r="K37" s="130">
        <v>0</v>
      </c>
      <c r="L37" s="111"/>
    </row>
    <row r="38" spans="1:12" s="134" customFormat="1" ht="47.25" x14ac:dyDescent="0.25">
      <c r="A38" s="123" t="s">
        <v>228</v>
      </c>
      <c r="B38" s="7" t="s">
        <v>24</v>
      </c>
      <c r="C38" s="7" t="s">
        <v>25</v>
      </c>
      <c r="D38" s="124">
        <v>89</v>
      </c>
      <c r="E38" s="8"/>
      <c r="F38" s="8"/>
      <c r="G38" s="8"/>
      <c r="H38" s="133"/>
      <c r="I38" s="130">
        <f>I39</f>
        <v>0.1</v>
      </c>
      <c r="J38" s="130">
        <f t="shared" ref="J38:K41" si="10">J39</f>
        <v>0.1</v>
      </c>
      <c r="K38" s="130">
        <f t="shared" si="10"/>
        <v>0.1</v>
      </c>
      <c r="L38" s="129"/>
    </row>
    <row r="39" spans="1:12" s="134" customFormat="1" ht="47.25" x14ac:dyDescent="0.25">
      <c r="A39" s="123" t="s">
        <v>229</v>
      </c>
      <c r="B39" s="7" t="s">
        <v>24</v>
      </c>
      <c r="C39" s="7" t="s">
        <v>25</v>
      </c>
      <c r="D39" s="124">
        <v>89</v>
      </c>
      <c r="E39" s="8" t="s">
        <v>36</v>
      </c>
      <c r="F39" s="8"/>
      <c r="G39" s="8"/>
      <c r="H39" s="133"/>
      <c r="I39" s="72">
        <f>I40</f>
        <v>0.1</v>
      </c>
      <c r="J39" s="72">
        <f t="shared" si="10"/>
        <v>0.1</v>
      </c>
      <c r="K39" s="72">
        <f t="shared" si="10"/>
        <v>0.1</v>
      </c>
      <c r="L39" s="129"/>
    </row>
    <row r="40" spans="1:12" ht="85.9" customHeight="1" x14ac:dyDescent="0.25">
      <c r="A40" s="135" t="s">
        <v>230</v>
      </c>
      <c r="B40" s="7" t="s">
        <v>24</v>
      </c>
      <c r="C40" s="7" t="s">
        <v>25</v>
      </c>
      <c r="D40" s="124">
        <v>89</v>
      </c>
      <c r="E40" s="8" t="s">
        <v>36</v>
      </c>
      <c r="F40" s="8" t="s">
        <v>73</v>
      </c>
      <c r="G40" s="8" t="s">
        <v>80</v>
      </c>
      <c r="H40" s="133"/>
      <c r="I40" s="72">
        <f>I41</f>
        <v>0.1</v>
      </c>
      <c r="J40" s="72">
        <f t="shared" si="10"/>
        <v>0.1</v>
      </c>
      <c r="K40" s="72">
        <f t="shared" si="10"/>
        <v>0.1</v>
      </c>
    </row>
    <row r="41" spans="1:12" ht="31.5" x14ac:dyDescent="0.25">
      <c r="A41" s="126" t="s">
        <v>161</v>
      </c>
      <c r="B41" s="7" t="s">
        <v>24</v>
      </c>
      <c r="C41" s="7" t="s">
        <v>25</v>
      </c>
      <c r="D41" s="124" t="s">
        <v>85</v>
      </c>
      <c r="E41" s="7" t="s">
        <v>36</v>
      </c>
      <c r="F41" s="8" t="s">
        <v>73</v>
      </c>
      <c r="G41" s="8" t="s">
        <v>80</v>
      </c>
      <c r="H41" s="133" t="s">
        <v>163</v>
      </c>
      <c r="I41" s="72">
        <f>I42</f>
        <v>0.1</v>
      </c>
      <c r="J41" s="72">
        <f t="shared" si="10"/>
        <v>0.1</v>
      </c>
      <c r="K41" s="72">
        <f t="shared" si="10"/>
        <v>0.1</v>
      </c>
    </row>
    <row r="42" spans="1:12" ht="31.5" x14ac:dyDescent="0.25">
      <c r="A42" s="126" t="s">
        <v>162</v>
      </c>
      <c r="B42" s="7" t="s">
        <v>24</v>
      </c>
      <c r="C42" s="7" t="s">
        <v>25</v>
      </c>
      <c r="D42" s="124" t="s">
        <v>85</v>
      </c>
      <c r="E42" s="8" t="s">
        <v>36</v>
      </c>
      <c r="F42" s="8" t="s">
        <v>73</v>
      </c>
      <c r="G42" s="8" t="s">
        <v>80</v>
      </c>
      <c r="H42" s="133" t="s">
        <v>164</v>
      </c>
      <c r="I42" s="72">
        <f>'Прил 5'!J44</f>
        <v>0.1</v>
      </c>
      <c r="J42" s="72">
        <f>'Прил 5'!K44</f>
        <v>0.1</v>
      </c>
      <c r="K42" s="72">
        <f>'Прил 5'!L44</f>
        <v>0.1</v>
      </c>
    </row>
    <row r="43" spans="1:12" x14ac:dyDescent="0.25">
      <c r="A43" s="121" t="s">
        <v>81</v>
      </c>
      <c r="B43" s="8" t="s">
        <v>24</v>
      </c>
      <c r="C43" s="8" t="s">
        <v>82</v>
      </c>
      <c r="D43" s="8"/>
      <c r="E43" s="153"/>
      <c r="F43" s="153"/>
      <c r="G43" s="138"/>
      <c r="H43" s="138"/>
      <c r="I43" s="72">
        <f>I44</f>
        <v>1</v>
      </c>
      <c r="J43" s="72">
        <f t="shared" ref="J43:K47" si="11">J44</f>
        <v>1</v>
      </c>
      <c r="K43" s="72">
        <f t="shared" si="11"/>
        <v>1</v>
      </c>
    </row>
    <row r="44" spans="1:12" ht="47.25" x14ac:dyDescent="0.25">
      <c r="A44" s="123" t="s">
        <v>228</v>
      </c>
      <c r="B44" s="8" t="s">
        <v>24</v>
      </c>
      <c r="C44" s="8" t="s">
        <v>82</v>
      </c>
      <c r="D44" s="124">
        <v>89</v>
      </c>
      <c r="E44" s="8"/>
      <c r="F44" s="8"/>
      <c r="G44" s="138"/>
      <c r="H44" s="138"/>
      <c r="I44" s="72">
        <f>I45</f>
        <v>1</v>
      </c>
      <c r="J44" s="72">
        <f t="shared" si="11"/>
        <v>1</v>
      </c>
      <c r="K44" s="72">
        <f t="shared" si="11"/>
        <v>1</v>
      </c>
      <c r="L44" s="129"/>
    </row>
    <row r="45" spans="1:12" s="75" customFormat="1" ht="47.25" x14ac:dyDescent="0.25">
      <c r="A45" s="123" t="s">
        <v>229</v>
      </c>
      <c r="B45" s="8" t="s">
        <v>24</v>
      </c>
      <c r="C45" s="8" t="s">
        <v>82</v>
      </c>
      <c r="D45" s="124">
        <v>89</v>
      </c>
      <c r="E45" s="8" t="s">
        <v>36</v>
      </c>
      <c r="F45" s="8"/>
      <c r="G45" s="138"/>
      <c r="H45" s="138"/>
      <c r="I45" s="72">
        <f>I46</f>
        <v>1</v>
      </c>
      <c r="J45" s="72">
        <f t="shared" si="11"/>
        <v>1</v>
      </c>
      <c r="K45" s="72">
        <f t="shared" si="11"/>
        <v>1</v>
      </c>
      <c r="L45" s="129"/>
    </row>
    <row r="46" spans="1:12" s="75" customFormat="1" ht="31.5" x14ac:dyDescent="0.25">
      <c r="A46" s="126" t="s">
        <v>171</v>
      </c>
      <c r="B46" s="8" t="s">
        <v>24</v>
      </c>
      <c r="C46" s="8" t="s">
        <v>82</v>
      </c>
      <c r="D46" s="124">
        <v>89</v>
      </c>
      <c r="E46" s="8" t="s">
        <v>36</v>
      </c>
      <c r="F46" s="8" t="s">
        <v>73</v>
      </c>
      <c r="G46" s="8" t="s">
        <v>83</v>
      </c>
      <c r="H46" s="138"/>
      <c r="I46" s="72">
        <f>I47</f>
        <v>1</v>
      </c>
      <c r="J46" s="72">
        <f t="shared" si="11"/>
        <v>1</v>
      </c>
      <c r="K46" s="72">
        <f t="shared" si="11"/>
        <v>1</v>
      </c>
      <c r="L46" s="111"/>
    </row>
    <row r="47" spans="1:12" s="139" customFormat="1" x14ac:dyDescent="0.25">
      <c r="A47" s="131" t="s">
        <v>169</v>
      </c>
      <c r="B47" s="8" t="s">
        <v>24</v>
      </c>
      <c r="C47" s="8" t="s">
        <v>82</v>
      </c>
      <c r="D47" s="124">
        <v>89</v>
      </c>
      <c r="E47" s="8" t="s">
        <v>36</v>
      </c>
      <c r="F47" s="8" t="s">
        <v>73</v>
      </c>
      <c r="G47" s="8" t="s">
        <v>83</v>
      </c>
      <c r="H47" s="138" t="s">
        <v>170</v>
      </c>
      <c r="I47" s="72">
        <f>I48</f>
        <v>1</v>
      </c>
      <c r="J47" s="72">
        <f t="shared" si="11"/>
        <v>1</v>
      </c>
      <c r="K47" s="72">
        <f t="shared" si="11"/>
        <v>1</v>
      </c>
      <c r="L47" s="111"/>
    </row>
    <row r="48" spans="1:12" s="75" customFormat="1" x14ac:dyDescent="0.25">
      <c r="A48" s="126" t="s">
        <v>84</v>
      </c>
      <c r="B48" s="8" t="s">
        <v>24</v>
      </c>
      <c r="C48" s="8" t="s">
        <v>82</v>
      </c>
      <c r="D48" s="8" t="s">
        <v>85</v>
      </c>
      <c r="E48" s="8" t="s">
        <v>36</v>
      </c>
      <c r="F48" s="8" t="s">
        <v>73</v>
      </c>
      <c r="G48" s="8" t="s">
        <v>83</v>
      </c>
      <c r="H48" s="138" t="s">
        <v>86</v>
      </c>
      <c r="I48" s="72">
        <f>'Прил 5'!J50</f>
        <v>1</v>
      </c>
      <c r="J48" s="72">
        <f>'Прил 5'!K50</f>
        <v>1</v>
      </c>
      <c r="K48" s="72">
        <f>'Прил 5'!L50</f>
        <v>1</v>
      </c>
      <c r="L48" s="111"/>
    </row>
    <row r="49" spans="1:12" s="75" customFormat="1" ht="0.75" customHeight="1" x14ac:dyDescent="0.25">
      <c r="A49" s="126" t="s">
        <v>87</v>
      </c>
      <c r="B49" s="183" t="s">
        <v>24</v>
      </c>
      <c r="C49" s="8" t="s">
        <v>67</v>
      </c>
      <c r="D49" s="7"/>
      <c r="E49" s="7"/>
      <c r="F49" s="7"/>
      <c r="G49" s="7"/>
      <c r="H49" s="132"/>
      <c r="I49" s="72"/>
      <c r="J49" s="141"/>
      <c r="K49" s="74"/>
      <c r="L49" s="111"/>
    </row>
    <row r="50" spans="1:12" s="75" customFormat="1" ht="18.75" hidden="1" customHeight="1" x14ac:dyDescent="0.25">
      <c r="A50" s="12" t="s">
        <v>123</v>
      </c>
      <c r="B50" s="7" t="s">
        <v>24</v>
      </c>
      <c r="C50" s="7" t="s">
        <v>67</v>
      </c>
      <c r="D50" s="7" t="s">
        <v>24</v>
      </c>
      <c r="E50" s="7"/>
      <c r="F50" s="7"/>
      <c r="G50" s="7"/>
      <c r="H50" s="132"/>
      <c r="I50" s="142"/>
      <c r="J50" s="141"/>
      <c r="K50" s="74"/>
      <c r="L50" s="111"/>
    </row>
    <row r="51" spans="1:12" s="75" customFormat="1" hidden="1" x14ac:dyDescent="0.25">
      <c r="A51" s="12" t="s">
        <v>88</v>
      </c>
      <c r="B51" s="7" t="s">
        <v>24</v>
      </c>
      <c r="C51" s="7" t="s">
        <v>67</v>
      </c>
      <c r="D51" s="7" t="s">
        <v>24</v>
      </c>
      <c r="E51" s="7" t="s">
        <v>71</v>
      </c>
      <c r="F51" s="7" t="s">
        <v>73</v>
      </c>
      <c r="G51" s="7" t="s">
        <v>89</v>
      </c>
      <c r="H51" s="7"/>
      <c r="I51" s="142"/>
      <c r="J51" s="141"/>
      <c r="K51" s="74"/>
      <c r="L51" s="111" t="s">
        <v>38</v>
      </c>
    </row>
    <row r="52" spans="1:12" s="75" customFormat="1" ht="37.5" hidden="1" customHeight="1" x14ac:dyDescent="0.25">
      <c r="A52" s="131" t="s">
        <v>79</v>
      </c>
      <c r="B52" s="7" t="s">
        <v>24</v>
      </c>
      <c r="C52" s="7" t="s">
        <v>67</v>
      </c>
      <c r="D52" s="7" t="s">
        <v>24</v>
      </c>
      <c r="E52" s="7" t="s">
        <v>71</v>
      </c>
      <c r="F52" s="7" t="s">
        <v>73</v>
      </c>
      <c r="G52" s="7" t="s">
        <v>89</v>
      </c>
      <c r="H52" s="7" t="s">
        <v>90</v>
      </c>
      <c r="I52" s="142"/>
      <c r="J52" s="141"/>
      <c r="K52" s="74"/>
      <c r="L52" s="111"/>
    </row>
    <row r="53" spans="1:12" s="143" customFormat="1" ht="18" hidden="1" customHeight="1" x14ac:dyDescent="0.25">
      <c r="A53" s="126" t="s">
        <v>124</v>
      </c>
      <c r="B53" s="7" t="s">
        <v>24</v>
      </c>
      <c r="C53" s="7" t="s">
        <v>67</v>
      </c>
      <c r="D53" s="7" t="s">
        <v>91</v>
      </c>
      <c r="E53" s="7"/>
      <c r="F53" s="7"/>
      <c r="G53" s="7"/>
      <c r="H53" s="7"/>
      <c r="I53" s="72"/>
      <c r="J53" s="141"/>
      <c r="K53" s="125"/>
      <c r="L53" s="111"/>
    </row>
    <row r="54" spans="1:12" s="75" customFormat="1" hidden="1" x14ac:dyDescent="0.25">
      <c r="A54" s="126" t="s">
        <v>92</v>
      </c>
      <c r="B54" s="7" t="s">
        <v>24</v>
      </c>
      <c r="C54" s="7" t="s">
        <v>67</v>
      </c>
      <c r="D54" s="7" t="s">
        <v>91</v>
      </c>
      <c r="E54" s="7" t="s">
        <v>71</v>
      </c>
      <c r="F54" s="7" t="s">
        <v>73</v>
      </c>
      <c r="G54" s="7" t="s">
        <v>93</v>
      </c>
      <c r="H54" s="7"/>
      <c r="I54" s="72"/>
      <c r="J54" s="74"/>
      <c r="K54" s="74"/>
      <c r="L54" s="111"/>
    </row>
    <row r="55" spans="1:12" s="75" customFormat="1" ht="30.75" hidden="1" customHeight="1" x14ac:dyDescent="0.25">
      <c r="A55" s="131" t="s">
        <v>79</v>
      </c>
      <c r="B55" s="7" t="s">
        <v>24</v>
      </c>
      <c r="C55" s="7" t="s">
        <v>67</v>
      </c>
      <c r="D55" s="7" t="s">
        <v>91</v>
      </c>
      <c r="E55" s="7" t="s">
        <v>71</v>
      </c>
      <c r="F55" s="7" t="s">
        <v>73</v>
      </c>
      <c r="G55" s="7" t="s">
        <v>93</v>
      </c>
      <c r="H55" s="7" t="s">
        <v>90</v>
      </c>
      <c r="I55" s="130"/>
      <c r="J55" s="141"/>
      <c r="K55" s="74"/>
      <c r="L55" s="111"/>
    </row>
    <row r="56" spans="1:12" ht="31.5" hidden="1" customHeight="1" x14ac:dyDescent="0.25">
      <c r="A56" s="126" t="s">
        <v>125</v>
      </c>
      <c r="B56" s="7" t="s">
        <v>24</v>
      </c>
      <c r="C56" s="7" t="s">
        <v>67</v>
      </c>
      <c r="D56" s="7" t="s">
        <v>126</v>
      </c>
      <c r="E56" s="7"/>
      <c r="F56" s="7"/>
      <c r="G56" s="7"/>
      <c r="H56" s="7"/>
      <c r="I56" s="130"/>
      <c r="J56" s="74"/>
      <c r="K56" s="74"/>
    </row>
    <row r="57" spans="1:12" ht="31.5" hidden="1" x14ac:dyDescent="0.25">
      <c r="A57" s="126" t="s">
        <v>148</v>
      </c>
      <c r="B57" s="144" t="s">
        <v>24</v>
      </c>
      <c r="C57" s="144" t="s">
        <v>67</v>
      </c>
      <c r="D57" s="144" t="s">
        <v>126</v>
      </c>
      <c r="E57" s="144" t="s">
        <v>71</v>
      </c>
      <c r="F57" s="144" t="s">
        <v>73</v>
      </c>
      <c r="G57" s="144" t="s">
        <v>149</v>
      </c>
      <c r="H57" s="144"/>
      <c r="I57" s="74"/>
      <c r="J57" s="74"/>
      <c r="K57" s="74"/>
    </row>
    <row r="58" spans="1:12" hidden="1" x14ac:dyDescent="0.25">
      <c r="A58" s="131" t="s">
        <v>79</v>
      </c>
      <c r="B58" s="145" t="s">
        <v>24</v>
      </c>
      <c r="C58" s="145" t="s">
        <v>67</v>
      </c>
      <c r="D58" s="145" t="s">
        <v>126</v>
      </c>
      <c r="E58" s="145" t="s">
        <v>71</v>
      </c>
      <c r="F58" s="145" t="s">
        <v>73</v>
      </c>
      <c r="G58" s="145" t="s">
        <v>149</v>
      </c>
      <c r="H58" s="145" t="s">
        <v>90</v>
      </c>
      <c r="I58" s="74"/>
      <c r="J58" s="74"/>
      <c r="K58" s="74"/>
    </row>
    <row r="59" spans="1:12" ht="31.5" hidden="1" x14ac:dyDescent="0.25">
      <c r="A59" s="126" t="s">
        <v>127</v>
      </c>
      <c r="B59" s="7" t="s">
        <v>24</v>
      </c>
      <c r="C59" s="7" t="s">
        <v>67</v>
      </c>
      <c r="D59" s="7" t="s">
        <v>94</v>
      </c>
      <c r="E59" s="7"/>
      <c r="F59" s="7"/>
      <c r="G59" s="7"/>
      <c r="H59" s="8"/>
      <c r="I59" s="74"/>
      <c r="J59" s="74"/>
      <c r="K59" s="74"/>
    </row>
    <row r="60" spans="1:12" ht="31.5" hidden="1" x14ac:dyDescent="0.25">
      <c r="A60" s="12" t="s">
        <v>95</v>
      </c>
      <c r="B60" s="7" t="s">
        <v>24</v>
      </c>
      <c r="C60" s="7" t="s">
        <v>67</v>
      </c>
      <c r="D60" s="7" t="s">
        <v>94</v>
      </c>
      <c r="E60" s="7" t="s">
        <v>71</v>
      </c>
      <c r="F60" s="7" t="s">
        <v>73</v>
      </c>
      <c r="G60" s="7" t="s">
        <v>96</v>
      </c>
      <c r="H60" s="8"/>
      <c r="I60" s="74"/>
      <c r="J60" s="74"/>
      <c r="K60" s="74"/>
    </row>
    <row r="61" spans="1:12" hidden="1" x14ac:dyDescent="0.25">
      <c r="A61" s="131" t="s">
        <v>79</v>
      </c>
      <c r="B61" s="7" t="s">
        <v>24</v>
      </c>
      <c r="C61" s="7" t="s">
        <v>67</v>
      </c>
      <c r="D61" s="7" t="s">
        <v>94</v>
      </c>
      <c r="E61" s="7" t="s">
        <v>71</v>
      </c>
      <c r="F61" s="7" t="s">
        <v>73</v>
      </c>
      <c r="G61" s="7" t="s">
        <v>96</v>
      </c>
      <c r="H61" s="8" t="s">
        <v>90</v>
      </c>
      <c r="I61" s="74"/>
      <c r="J61" s="74"/>
      <c r="K61" s="74"/>
    </row>
    <row r="62" spans="1:12" x14ac:dyDescent="0.25">
      <c r="A62" s="121" t="s">
        <v>97</v>
      </c>
      <c r="B62" s="8" t="s">
        <v>62</v>
      </c>
      <c r="C62" s="8"/>
      <c r="D62" s="138"/>
      <c r="E62" s="8"/>
      <c r="F62" s="8"/>
      <c r="G62" s="8"/>
      <c r="H62" s="156"/>
      <c r="I62" s="74">
        <f>I63</f>
        <v>86.800000000000011</v>
      </c>
      <c r="J62" s="74">
        <f t="shared" ref="J62:K65" si="12">J63</f>
        <v>87.4</v>
      </c>
      <c r="K62" s="74">
        <f t="shared" si="12"/>
        <v>90.1</v>
      </c>
    </row>
    <row r="63" spans="1:12" x14ac:dyDescent="0.25">
      <c r="A63" s="128" t="s">
        <v>98</v>
      </c>
      <c r="B63" s="132" t="s">
        <v>62</v>
      </c>
      <c r="C63" s="132" t="s">
        <v>63</v>
      </c>
      <c r="D63" s="124"/>
      <c r="E63" s="7"/>
      <c r="F63" s="7"/>
      <c r="G63" s="7"/>
      <c r="H63" s="148"/>
      <c r="I63" s="74">
        <f>I64</f>
        <v>86.800000000000011</v>
      </c>
      <c r="J63" s="74">
        <f t="shared" si="12"/>
        <v>87.4</v>
      </c>
      <c r="K63" s="74">
        <f t="shared" si="12"/>
        <v>90.1</v>
      </c>
    </row>
    <row r="64" spans="1:12" ht="47.25" x14ac:dyDescent="0.25">
      <c r="A64" s="123" t="s">
        <v>228</v>
      </c>
      <c r="B64" s="132" t="s">
        <v>62</v>
      </c>
      <c r="C64" s="132" t="s">
        <v>63</v>
      </c>
      <c r="D64" s="7">
        <v>89</v>
      </c>
      <c r="E64" s="7"/>
      <c r="F64" s="7"/>
      <c r="G64" s="7"/>
      <c r="H64" s="148"/>
      <c r="I64" s="74">
        <f>I65</f>
        <v>86.800000000000011</v>
      </c>
      <c r="J64" s="74">
        <f t="shared" si="12"/>
        <v>87.4</v>
      </c>
      <c r="K64" s="74">
        <f t="shared" si="12"/>
        <v>90.1</v>
      </c>
      <c r="L64" s="129"/>
    </row>
    <row r="65" spans="1:12" ht="47.25" x14ac:dyDescent="0.25">
      <c r="A65" s="123" t="s">
        <v>229</v>
      </c>
      <c r="B65" s="132" t="s">
        <v>62</v>
      </c>
      <c r="C65" s="132" t="s">
        <v>63</v>
      </c>
      <c r="D65" s="7">
        <v>89</v>
      </c>
      <c r="E65" s="7">
        <v>1</v>
      </c>
      <c r="F65" s="7"/>
      <c r="G65" s="7"/>
      <c r="H65" s="148"/>
      <c r="I65" s="74">
        <f>I66</f>
        <v>86.800000000000011</v>
      </c>
      <c r="J65" s="74">
        <f t="shared" si="12"/>
        <v>87.4</v>
      </c>
      <c r="K65" s="74">
        <f t="shared" si="12"/>
        <v>90.1</v>
      </c>
      <c r="L65" s="129"/>
    </row>
    <row r="66" spans="1:12" ht="47.25" x14ac:dyDescent="0.25">
      <c r="A66" s="149" t="s">
        <v>280</v>
      </c>
      <c r="B66" s="132" t="s">
        <v>62</v>
      </c>
      <c r="C66" s="132" t="s">
        <v>63</v>
      </c>
      <c r="D66" s="150">
        <v>89</v>
      </c>
      <c r="E66" s="7">
        <v>1</v>
      </c>
      <c r="F66" s="7" t="s">
        <v>73</v>
      </c>
      <c r="G66" s="7">
        <v>51180</v>
      </c>
      <c r="H66" s="148"/>
      <c r="I66" s="74">
        <f>I67+I69</f>
        <v>86.800000000000011</v>
      </c>
      <c r="J66" s="74">
        <f>J67+J69</f>
        <v>87.4</v>
      </c>
      <c r="K66" s="74">
        <f>K67+K69</f>
        <v>90.1</v>
      </c>
    </row>
    <row r="67" spans="1:12" ht="63" x14ac:dyDescent="0.25">
      <c r="A67" s="127" t="s">
        <v>165</v>
      </c>
      <c r="B67" s="132" t="s">
        <v>62</v>
      </c>
      <c r="C67" s="132" t="s">
        <v>63</v>
      </c>
      <c r="D67" s="150">
        <v>89</v>
      </c>
      <c r="E67" s="7">
        <v>1</v>
      </c>
      <c r="F67" s="7" t="s">
        <v>73</v>
      </c>
      <c r="G67" s="7" t="s">
        <v>99</v>
      </c>
      <c r="H67" s="148" t="s">
        <v>167</v>
      </c>
      <c r="I67" s="74">
        <f>I68</f>
        <v>82.9</v>
      </c>
      <c r="J67" s="74">
        <f>J68</f>
        <v>83.4</v>
      </c>
      <c r="K67" s="74">
        <f>K68</f>
        <v>86.1</v>
      </c>
    </row>
    <row r="68" spans="1:12" ht="31.5" x14ac:dyDescent="0.25">
      <c r="A68" s="127" t="s">
        <v>166</v>
      </c>
      <c r="B68" s="132" t="s">
        <v>62</v>
      </c>
      <c r="C68" s="132" t="s">
        <v>63</v>
      </c>
      <c r="D68" s="150">
        <v>89</v>
      </c>
      <c r="E68" s="7">
        <v>1</v>
      </c>
      <c r="F68" s="7" t="s">
        <v>73</v>
      </c>
      <c r="G68" s="7" t="s">
        <v>99</v>
      </c>
      <c r="H68" s="148" t="s">
        <v>168</v>
      </c>
      <c r="I68" s="74">
        <f>'Прил 5'!J57</f>
        <v>82.9</v>
      </c>
      <c r="J68" s="74">
        <f>'Прил 5'!K57</f>
        <v>83.4</v>
      </c>
      <c r="K68" s="74">
        <f>'Прил 5'!L57</f>
        <v>86.1</v>
      </c>
    </row>
    <row r="69" spans="1:12" ht="31.5" x14ac:dyDescent="0.25">
      <c r="A69" s="126" t="s">
        <v>161</v>
      </c>
      <c r="B69" s="132" t="s">
        <v>62</v>
      </c>
      <c r="C69" s="132" t="s">
        <v>63</v>
      </c>
      <c r="D69" s="150">
        <v>89</v>
      </c>
      <c r="E69" s="7">
        <v>1</v>
      </c>
      <c r="F69" s="7" t="s">
        <v>73</v>
      </c>
      <c r="G69" s="7">
        <v>51180</v>
      </c>
      <c r="H69" s="148" t="s">
        <v>163</v>
      </c>
      <c r="I69" s="74">
        <f t="shared" ref="I69:K69" si="13">I70</f>
        <v>3.9</v>
      </c>
      <c r="J69" s="74">
        <f t="shared" si="13"/>
        <v>4</v>
      </c>
      <c r="K69" s="74">
        <f t="shared" si="13"/>
        <v>4</v>
      </c>
    </row>
    <row r="70" spans="1:12" ht="31.5" x14ac:dyDescent="0.25">
      <c r="A70" s="126" t="s">
        <v>162</v>
      </c>
      <c r="B70" s="132" t="s">
        <v>62</v>
      </c>
      <c r="C70" s="132" t="s">
        <v>63</v>
      </c>
      <c r="D70" s="150">
        <v>89</v>
      </c>
      <c r="E70" s="7">
        <v>1</v>
      </c>
      <c r="F70" s="7" t="s">
        <v>73</v>
      </c>
      <c r="G70" s="7">
        <v>51180</v>
      </c>
      <c r="H70" s="148" t="s">
        <v>164</v>
      </c>
      <c r="I70" s="74">
        <f>'Прил 5'!J59</f>
        <v>3.9</v>
      </c>
      <c r="J70" s="74">
        <f>'Прил 5'!K59</f>
        <v>4</v>
      </c>
      <c r="K70" s="74">
        <f>'Прил 5'!L59</f>
        <v>4</v>
      </c>
    </row>
    <row r="71" spans="1:12" x14ac:dyDescent="0.25">
      <c r="A71" s="128" t="s">
        <v>100</v>
      </c>
      <c r="B71" s="132" t="s">
        <v>25</v>
      </c>
      <c r="C71" s="132"/>
      <c r="D71" s="7"/>
      <c r="E71" s="7"/>
      <c r="F71" s="7"/>
      <c r="G71" s="7"/>
      <c r="H71" s="7"/>
      <c r="I71" s="74">
        <f t="shared" ref="I71:K76" si="14">I72</f>
        <v>371.1</v>
      </c>
      <c r="J71" s="74">
        <f t="shared" si="14"/>
        <v>395.8</v>
      </c>
      <c r="K71" s="74">
        <f t="shared" si="14"/>
        <v>407.8</v>
      </c>
    </row>
    <row r="72" spans="1:12" x14ac:dyDescent="0.25">
      <c r="A72" s="128" t="s">
        <v>101</v>
      </c>
      <c r="B72" s="7" t="s">
        <v>25</v>
      </c>
      <c r="C72" s="7" t="s">
        <v>65</v>
      </c>
      <c r="D72" s="233"/>
      <c r="E72" s="233"/>
      <c r="F72" s="233"/>
      <c r="G72" s="233"/>
      <c r="H72" s="7"/>
      <c r="I72" s="74">
        <f t="shared" si="14"/>
        <v>371.1</v>
      </c>
      <c r="J72" s="74">
        <f t="shared" si="14"/>
        <v>395.8</v>
      </c>
      <c r="K72" s="74">
        <f t="shared" si="14"/>
        <v>407.8</v>
      </c>
    </row>
    <row r="73" spans="1:12" ht="47.25" x14ac:dyDescent="0.25">
      <c r="A73" s="123" t="s">
        <v>228</v>
      </c>
      <c r="B73" s="8" t="s">
        <v>25</v>
      </c>
      <c r="C73" s="8" t="s">
        <v>65</v>
      </c>
      <c r="D73" s="8" t="s">
        <v>85</v>
      </c>
      <c r="E73" s="8" t="s">
        <v>71</v>
      </c>
      <c r="F73" s="8"/>
      <c r="G73" s="8"/>
      <c r="H73" s="7"/>
      <c r="I73" s="74">
        <f>I74</f>
        <v>371.1</v>
      </c>
      <c r="J73" s="74">
        <f>J75</f>
        <v>395.8</v>
      </c>
      <c r="K73" s="74">
        <f>K75</f>
        <v>407.8</v>
      </c>
      <c r="L73" s="151"/>
    </row>
    <row r="74" spans="1:12" ht="47.25" x14ac:dyDescent="0.25">
      <c r="A74" s="123" t="s">
        <v>229</v>
      </c>
      <c r="B74" s="8" t="s">
        <v>25</v>
      </c>
      <c r="C74" s="8" t="s">
        <v>65</v>
      </c>
      <c r="D74" s="8" t="s">
        <v>85</v>
      </c>
      <c r="E74" s="8" t="s">
        <v>36</v>
      </c>
      <c r="F74" s="8"/>
      <c r="G74" s="8"/>
      <c r="H74" s="7"/>
      <c r="I74" s="74">
        <f>I75</f>
        <v>371.1</v>
      </c>
      <c r="J74" s="74">
        <f t="shared" ref="J74:K74" si="15">J75</f>
        <v>395.8</v>
      </c>
      <c r="K74" s="74">
        <f t="shared" si="15"/>
        <v>407.8</v>
      </c>
      <c r="L74" s="151"/>
    </row>
    <row r="75" spans="1:12" ht="177.6" customHeight="1" x14ac:dyDescent="0.25">
      <c r="A75" s="227" t="s">
        <v>297</v>
      </c>
      <c r="B75" s="8" t="s">
        <v>25</v>
      </c>
      <c r="C75" s="8" t="s">
        <v>65</v>
      </c>
      <c r="D75" s="8" t="s">
        <v>85</v>
      </c>
      <c r="E75" s="8" t="s">
        <v>36</v>
      </c>
      <c r="F75" s="8" t="s">
        <v>73</v>
      </c>
      <c r="G75" s="8" t="s">
        <v>102</v>
      </c>
      <c r="H75" s="7"/>
      <c r="I75" s="74">
        <f t="shared" si="14"/>
        <v>371.1</v>
      </c>
      <c r="J75" s="74">
        <f t="shared" si="14"/>
        <v>395.8</v>
      </c>
      <c r="K75" s="74">
        <f t="shared" si="14"/>
        <v>407.8</v>
      </c>
      <c r="L75" s="151"/>
    </row>
    <row r="76" spans="1:12" ht="31.5" x14ac:dyDescent="0.25">
      <c r="A76" s="126" t="s">
        <v>161</v>
      </c>
      <c r="B76" s="8" t="s">
        <v>25</v>
      </c>
      <c r="C76" s="8" t="s">
        <v>65</v>
      </c>
      <c r="D76" s="8" t="s">
        <v>85</v>
      </c>
      <c r="E76" s="8" t="s">
        <v>36</v>
      </c>
      <c r="F76" s="8" t="s">
        <v>73</v>
      </c>
      <c r="G76" s="8" t="s">
        <v>102</v>
      </c>
      <c r="H76" s="7" t="s">
        <v>163</v>
      </c>
      <c r="I76" s="74">
        <f t="shared" si="14"/>
        <v>371.1</v>
      </c>
      <c r="J76" s="74">
        <f t="shared" si="14"/>
        <v>395.8</v>
      </c>
      <c r="K76" s="74">
        <f t="shared" si="14"/>
        <v>407.8</v>
      </c>
    </row>
    <row r="77" spans="1:12" ht="31.5" x14ac:dyDescent="0.25">
      <c r="A77" s="126" t="s">
        <v>162</v>
      </c>
      <c r="B77" s="8" t="s">
        <v>25</v>
      </c>
      <c r="C77" s="8" t="s">
        <v>65</v>
      </c>
      <c r="D77" s="8" t="s">
        <v>85</v>
      </c>
      <c r="E77" s="8" t="s">
        <v>36</v>
      </c>
      <c r="F77" s="8" t="s">
        <v>73</v>
      </c>
      <c r="G77" s="8" t="s">
        <v>102</v>
      </c>
      <c r="H77" s="7" t="s">
        <v>164</v>
      </c>
      <c r="I77" s="74">
        <f>'Прил 5'!J66</f>
        <v>371.1</v>
      </c>
      <c r="J77" s="74">
        <f>'Прил 5'!K66</f>
        <v>395.8</v>
      </c>
      <c r="K77" s="74">
        <f>'Прил 5'!L66</f>
        <v>407.8</v>
      </c>
    </row>
    <row r="78" spans="1:12" x14ac:dyDescent="0.25">
      <c r="A78" s="128" t="s">
        <v>28</v>
      </c>
      <c r="B78" s="7" t="s">
        <v>27</v>
      </c>
      <c r="C78" s="7"/>
      <c r="D78" s="7"/>
      <c r="E78" s="7"/>
      <c r="F78" s="7"/>
      <c r="G78" s="73"/>
      <c r="H78" s="73"/>
      <c r="I78" s="74">
        <f>I79+I85</f>
        <v>157.01</v>
      </c>
      <c r="J78" s="74">
        <f>J79+J85</f>
        <v>5.4</v>
      </c>
      <c r="K78" s="74">
        <f>K79+K85</f>
        <v>5.4</v>
      </c>
    </row>
    <row r="79" spans="1:12" x14ac:dyDescent="0.25">
      <c r="A79" s="128" t="s">
        <v>103</v>
      </c>
      <c r="B79" s="7" t="s">
        <v>27</v>
      </c>
      <c r="C79" s="7" t="s">
        <v>62</v>
      </c>
      <c r="D79" s="7"/>
      <c r="E79" s="7"/>
      <c r="F79" s="7"/>
      <c r="G79" s="73"/>
      <c r="H79" s="73"/>
      <c r="I79" s="74">
        <f>I80</f>
        <v>32.71</v>
      </c>
      <c r="J79" s="74">
        <f t="shared" ref="J79:K79" si="16">J80</f>
        <v>0.4</v>
      </c>
      <c r="K79" s="74">
        <f t="shared" si="16"/>
        <v>0.4</v>
      </c>
    </row>
    <row r="80" spans="1:12" ht="47.25" x14ac:dyDescent="0.25">
      <c r="A80" s="164" t="s">
        <v>228</v>
      </c>
      <c r="B80" s="160">
        <v>918</v>
      </c>
      <c r="C80" s="7" t="s">
        <v>27</v>
      </c>
      <c r="D80" s="7" t="s">
        <v>62</v>
      </c>
      <c r="E80" s="7" t="s">
        <v>85</v>
      </c>
      <c r="F80" s="7" t="s">
        <v>71</v>
      </c>
      <c r="G80" s="7"/>
      <c r="H80" s="13"/>
      <c r="I80" s="74">
        <f>I81</f>
        <v>32.71</v>
      </c>
      <c r="J80" s="74">
        <f t="shared" ref="J80:K81" si="17">J81</f>
        <v>0.4</v>
      </c>
      <c r="K80" s="74">
        <f t="shared" si="17"/>
        <v>0.4</v>
      </c>
    </row>
    <row r="81" spans="1:12" ht="47.25" x14ac:dyDescent="0.25">
      <c r="A81" s="165" t="s">
        <v>229</v>
      </c>
      <c r="B81" s="160">
        <v>918</v>
      </c>
      <c r="C81" s="7" t="s">
        <v>27</v>
      </c>
      <c r="D81" s="7" t="s">
        <v>62</v>
      </c>
      <c r="E81" s="7" t="s">
        <v>85</v>
      </c>
      <c r="F81" s="7" t="s">
        <v>36</v>
      </c>
      <c r="G81" s="7"/>
      <c r="H81" s="13"/>
      <c r="I81" s="74">
        <f>I82</f>
        <v>32.71</v>
      </c>
      <c r="J81" s="74">
        <f t="shared" si="17"/>
        <v>0.4</v>
      </c>
      <c r="K81" s="74">
        <f t="shared" si="17"/>
        <v>0.4</v>
      </c>
    </row>
    <row r="82" spans="1:12" ht="70.150000000000006" customHeight="1" x14ac:dyDescent="0.25">
      <c r="A82" s="12" t="s">
        <v>296</v>
      </c>
      <c r="B82" s="7" t="s">
        <v>27</v>
      </c>
      <c r="C82" s="7" t="s">
        <v>62</v>
      </c>
      <c r="D82" s="7">
        <v>89</v>
      </c>
      <c r="E82" s="7">
        <v>1</v>
      </c>
      <c r="F82" s="7" t="s">
        <v>73</v>
      </c>
      <c r="G82" s="7" t="s">
        <v>104</v>
      </c>
      <c r="H82" s="148"/>
      <c r="I82" s="74">
        <f>I83</f>
        <v>32.71</v>
      </c>
      <c r="J82" s="74">
        <f t="shared" ref="J82:K83" si="18">J83</f>
        <v>0.4</v>
      </c>
      <c r="K82" s="74">
        <f t="shared" si="18"/>
        <v>0.4</v>
      </c>
      <c r="L82" s="151"/>
    </row>
    <row r="83" spans="1:12" ht="31.5" x14ac:dyDescent="0.25">
      <c r="A83" s="126" t="s">
        <v>161</v>
      </c>
      <c r="B83" s="7" t="s">
        <v>27</v>
      </c>
      <c r="C83" s="7" t="s">
        <v>62</v>
      </c>
      <c r="D83" s="7">
        <v>89</v>
      </c>
      <c r="E83" s="7">
        <v>1</v>
      </c>
      <c r="F83" s="7" t="s">
        <v>73</v>
      </c>
      <c r="G83" s="7" t="s">
        <v>104</v>
      </c>
      <c r="H83" s="148" t="s">
        <v>163</v>
      </c>
      <c r="I83" s="74">
        <f>I84</f>
        <v>32.71</v>
      </c>
      <c r="J83" s="74">
        <f t="shared" si="18"/>
        <v>0.4</v>
      </c>
      <c r="K83" s="74">
        <f t="shared" si="18"/>
        <v>0.4</v>
      </c>
    </row>
    <row r="84" spans="1:12" ht="31.5" x14ac:dyDescent="0.25">
      <c r="A84" s="126" t="s">
        <v>162</v>
      </c>
      <c r="B84" s="7" t="s">
        <v>27</v>
      </c>
      <c r="C84" s="7" t="s">
        <v>62</v>
      </c>
      <c r="D84" s="7">
        <v>89</v>
      </c>
      <c r="E84" s="7">
        <v>1</v>
      </c>
      <c r="F84" s="7" t="s">
        <v>73</v>
      </c>
      <c r="G84" s="7" t="s">
        <v>104</v>
      </c>
      <c r="H84" s="148" t="s">
        <v>164</v>
      </c>
      <c r="I84" s="74">
        <f>'Прил 5'!J73</f>
        <v>32.71</v>
      </c>
      <c r="J84" s="74">
        <f>'Прил 5'!K73</f>
        <v>0.4</v>
      </c>
      <c r="K84" s="74">
        <f>'Прил 5'!L73</f>
        <v>0.4</v>
      </c>
    </row>
    <row r="85" spans="1:12" x14ac:dyDescent="0.25">
      <c r="A85" s="128" t="s">
        <v>105</v>
      </c>
      <c r="B85" s="7" t="s">
        <v>27</v>
      </c>
      <c r="C85" s="7" t="s">
        <v>63</v>
      </c>
      <c r="D85" s="7"/>
      <c r="E85" s="7"/>
      <c r="F85" s="153"/>
      <c r="G85" s="73"/>
      <c r="H85" s="73"/>
      <c r="I85" s="74">
        <f>I86</f>
        <v>124.3</v>
      </c>
      <c r="J85" s="74">
        <f t="shared" ref="J85:K85" si="19">J86</f>
        <v>5</v>
      </c>
      <c r="K85" s="74">
        <f t="shared" si="19"/>
        <v>5</v>
      </c>
    </row>
    <row r="86" spans="1:12" ht="47.25" x14ac:dyDescent="0.25">
      <c r="A86" s="123" t="s">
        <v>228</v>
      </c>
      <c r="B86" s="7" t="s">
        <v>27</v>
      </c>
      <c r="C86" s="7" t="s">
        <v>63</v>
      </c>
      <c r="D86" s="7" t="s">
        <v>85</v>
      </c>
      <c r="E86" s="7" t="s">
        <v>71</v>
      </c>
      <c r="F86" s="153"/>
      <c r="G86" s="73"/>
      <c r="H86" s="73"/>
      <c r="I86" s="74">
        <f>I87</f>
        <v>124.3</v>
      </c>
      <c r="J86" s="74">
        <f t="shared" ref="J86:K86" si="20">J87</f>
        <v>5</v>
      </c>
      <c r="K86" s="74">
        <f t="shared" si="20"/>
        <v>5</v>
      </c>
    </row>
    <row r="87" spans="1:12" ht="47.25" x14ac:dyDescent="0.25">
      <c r="A87" s="123" t="s">
        <v>229</v>
      </c>
      <c r="B87" s="7" t="s">
        <v>27</v>
      </c>
      <c r="C87" s="7" t="s">
        <v>63</v>
      </c>
      <c r="D87" s="7" t="s">
        <v>85</v>
      </c>
      <c r="E87" s="13">
        <v>1</v>
      </c>
      <c r="F87" s="153"/>
      <c r="G87" s="73"/>
      <c r="H87" s="73"/>
      <c r="I87" s="74">
        <f>I88+I91</f>
        <v>124.3</v>
      </c>
      <c r="J87" s="74">
        <f t="shared" ref="J87:K87" si="21">J88+J91</f>
        <v>5</v>
      </c>
      <c r="K87" s="74">
        <f t="shared" si="21"/>
        <v>5</v>
      </c>
    </row>
    <row r="88" spans="1:12" x14ac:dyDescent="0.25">
      <c r="A88" s="126" t="s">
        <v>106</v>
      </c>
      <c r="B88" s="7" t="s">
        <v>27</v>
      </c>
      <c r="C88" s="7" t="s">
        <v>63</v>
      </c>
      <c r="D88" s="7" t="s">
        <v>85</v>
      </c>
      <c r="E88" s="13">
        <v>1</v>
      </c>
      <c r="F88" s="8" t="s">
        <v>73</v>
      </c>
      <c r="G88" s="13">
        <v>43010</v>
      </c>
      <c r="H88" s="73"/>
      <c r="I88" s="74">
        <f>I89</f>
        <v>35.299999999999997</v>
      </c>
      <c r="J88" s="74">
        <f t="shared" ref="J88:K89" si="22">J89</f>
        <v>3</v>
      </c>
      <c r="K88" s="74">
        <f t="shared" si="22"/>
        <v>3</v>
      </c>
    </row>
    <row r="89" spans="1:12" ht="31.5" x14ac:dyDescent="0.25">
      <c r="A89" s="126" t="s">
        <v>161</v>
      </c>
      <c r="B89" s="7" t="s">
        <v>27</v>
      </c>
      <c r="C89" s="7" t="s">
        <v>63</v>
      </c>
      <c r="D89" s="7" t="s">
        <v>85</v>
      </c>
      <c r="E89" s="13">
        <v>1</v>
      </c>
      <c r="F89" s="8" t="s">
        <v>73</v>
      </c>
      <c r="G89" s="13">
        <v>43010</v>
      </c>
      <c r="H89" s="13">
        <v>200</v>
      </c>
      <c r="I89" s="74">
        <f>I90</f>
        <v>35.299999999999997</v>
      </c>
      <c r="J89" s="74">
        <f t="shared" si="22"/>
        <v>3</v>
      </c>
      <c r="K89" s="74">
        <f t="shared" si="22"/>
        <v>3</v>
      </c>
    </row>
    <row r="90" spans="1:12" ht="31.5" x14ac:dyDescent="0.25">
      <c r="A90" s="126" t="s">
        <v>162</v>
      </c>
      <c r="B90" s="7" t="s">
        <v>27</v>
      </c>
      <c r="C90" s="7" t="s">
        <v>63</v>
      </c>
      <c r="D90" s="7" t="s">
        <v>85</v>
      </c>
      <c r="E90" s="13">
        <v>1</v>
      </c>
      <c r="F90" s="8" t="s">
        <v>73</v>
      </c>
      <c r="G90" s="13">
        <v>43010</v>
      </c>
      <c r="H90" s="13">
        <v>240</v>
      </c>
      <c r="I90" s="74">
        <f>'Прил 5'!J79</f>
        <v>35.299999999999997</v>
      </c>
      <c r="J90" s="74">
        <f>'Прил 5'!K79</f>
        <v>3</v>
      </c>
      <c r="K90" s="74">
        <f>'Прил 5'!L79</f>
        <v>3</v>
      </c>
    </row>
    <row r="91" spans="1:12" x14ac:dyDescent="0.25">
      <c r="A91" s="126" t="s">
        <v>244</v>
      </c>
      <c r="B91" s="7" t="s">
        <v>27</v>
      </c>
      <c r="C91" s="7" t="s">
        <v>63</v>
      </c>
      <c r="D91" s="7" t="s">
        <v>85</v>
      </c>
      <c r="E91" s="13">
        <v>1</v>
      </c>
      <c r="F91" s="8" t="s">
        <v>73</v>
      </c>
      <c r="G91" s="13">
        <v>43040</v>
      </c>
      <c r="H91" s="73"/>
      <c r="I91" s="74">
        <f>I92</f>
        <v>89</v>
      </c>
      <c r="J91" s="74">
        <f t="shared" ref="J91:K92" si="23">J92</f>
        <v>2</v>
      </c>
      <c r="K91" s="74">
        <f t="shared" si="23"/>
        <v>2</v>
      </c>
    </row>
    <row r="92" spans="1:12" ht="31.5" x14ac:dyDescent="0.25">
      <c r="A92" s="126" t="s">
        <v>161</v>
      </c>
      <c r="B92" s="7" t="s">
        <v>27</v>
      </c>
      <c r="C92" s="7" t="s">
        <v>63</v>
      </c>
      <c r="D92" s="7" t="s">
        <v>85</v>
      </c>
      <c r="E92" s="13">
        <v>1</v>
      </c>
      <c r="F92" s="8" t="s">
        <v>73</v>
      </c>
      <c r="G92" s="13">
        <v>43040</v>
      </c>
      <c r="H92" s="13">
        <v>200</v>
      </c>
      <c r="I92" s="74">
        <f>I93</f>
        <v>89</v>
      </c>
      <c r="J92" s="74">
        <f t="shared" si="23"/>
        <v>2</v>
      </c>
      <c r="K92" s="74">
        <f t="shared" si="23"/>
        <v>2</v>
      </c>
    </row>
    <row r="93" spans="1:12" ht="31.5" x14ac:dyDescent="0.25">
      <c r="A93" s="126" t="s">
        <v>162</v>
      </c>
      <c r="B93" s="7" t="s">
        <v>27</v>
      </c>
      <c r="C93" s="7" t="s">
        <v>63</v>
      </c>
      <c r="D93" s="7" t="s">
        <v>85</v>
      </c>
      <c r="E93" s="13">
        <v>1</v>
      </c>
      <c r="F93" s="8" t="s">
        <v>73</v>
      </c>
      <c r="G93" s="13">
        <v>43040</v>
      </c>
      <c r="H93" s="13">
        <v>240</v>
      </c>
      <c r="I93" s="74">
        <f>'Прил 5'!J82</f>
        <v>89</v>
      </c>
      <c r="J93" s="74">
        <f>'Прил 5'!K82</f>
        <v>2</v>
      </c>
      <c r="K93" s="74">
        <f>'Прил 5'!L82</f>
        <v>2</v>
      </c>
    </row>
    <row r="94" spans="1:12" x14ac:dyDescent="0.25">
      <c r="A94" s="128" t="s">
        <v>107</v>
      </c>
      <c r="B94" s="7" t="s">
        <v>66</v>
      </c>
      <c r="C94" s="7"/>
      <c r="D94" s="124"/>
      <c r="E94" s="7"/>
      <c r="F94" s="7"/>
      <c r="G94" s="7"/>
      <c r="H94" s="148"/>
      <c r="I94" s="74">
        <f t="shared" ref="I94:K99" si="24">I95</f>
        <v>68.8</v>
      </c>
      <c r="J94" s="74">
        <f t="shared" si="24"/>
        <v>47</v>
      </c>
      <c r="K94" s="74">
        <f t="shared" si="24"/>
        <v>23.4</v>
      </c>
    </row>
    <row r="95" spans="1:12" x14ac:dyDescent="0.25">
      <c r="A95" s="154" t="s">
        <v>39</v>
      </c>
      <c r="B95" s="7" t="s">
        <v>66</v>
      </c>
      <c r="C95" s="7" t="s">
        <v>24</v>
      </c>
      <c r="D95" s="148"/>
      <c r="E95" s="7"/>
      <c r="F95" s="7"/>
      <c r="G95" s="7"/>
      <c r="H95" s="148"/>
      <c r="I95" s="74">
        <f>I96</f>
        <v>68.8</v>
      </c>
      <c r="J95" s="74">
        <f t="shared" si="24"/>
        <v>47</v>
      </c>
      <c r="K95" s="74">
        <f t="shared" si="24"/>
        <v>23.4</v>
      </c>
    </row>
    <row r="96" spans="1:12" ht="47.25" x14ac:dyDescent="0.25">
      <c r="A96" s="123" t="s">
        <v>228</v>
      </c>
      <c r="B96" s="7" t="s">
        <v>66</v>
      </c>
      <c r="C96" s="7" t="s">
        <v>24</v>
      </c>
      <c r="D96" s="7">
        <v>89</v>
      </c>
      <c r="E96" s="7" t="s">
        <v>71</v>
      </c>
      <c r="F96" s="7"/>
      <c r="G96" s="7"/>
      <c r="H96" s="148"/>
      <c r="I96" s="74">
        <f>I97</f>
        <v>68.8</v>
      </c>
      <c r="J96" s="74">
        <f t="shared" si="24"/>
        <v>47</v>
      </c>
      <c r="K96" s="74">
        <f t="shared" si="24"/>
        <v>23.4</v>
      </c>
      <c r="L96" s="129"/>
    </row>
    <row r="97" spans="1:12" ht="47.25" x14ac:dyDescent="0.25">
      <c r="A97" s="123" t="s">
        <v>229</v>
      </c>
      <c r="B97" s="7" t="s">
        <v>66</v>
      </c>
      <c r="C97" s="7" t="s">
        <v>24</v>
      </c>
      <c r="D97" s="7">
        <v>89</v>
      </c>
      <c r="E97" s="7">
        <v>1</v>
      </c>
      <c r="F97" s="7"/>
      <c r="G97" s="7"/>
      <c r="H97" s="148"/>
      <c r="I97" s="74">
        <f>I98</f>
        <v>68.8</v>
      </c>
      <c r="J97" s="74">
        <f t="shared" si="24"/>
        <v>47</v>
      </c>
      <c r="K97" s="74">
        <f t="shared" si="24"/>
        <v>23.4</v>
      </c>
      <c r="L97" s="129"/>
    </row>
    <row r="98" spans="1:12" x14ac:dyDescent="0.25">
      <c r="A98" s="123" t="s">
        <v>156</v>
      </c>
      <c r="B98" s="155" t="s">
        <v>66</v>
      </c>
      <c r="C98" s="155" t="s">
        <v>24</v>
      </c>
      <c r="D98" s="156">
        <v>89</v>
      </c>
      <c r="E98" s="8">
        <v>1</v>
      </c>
      <c r="F98" s="8" t="s">
        <v>73</v>
      </c>
      <c r="G98" s="8" t="s">
        <v>109</v>
      </c>
      <c r="H98" s="156"/>
      <c r="I98" s="74">
        <f t="shared" si="24"/>
        <v>68.8</v>
      </c>
      <c r="J98" s="74">
        <f t="shared" si="24"/>
        <v>47</v>
      </c>
      <c r="K98" s="74">
        <f t="shared" si="24"/>
        <v>23.4</v>
      </c>
    </row>
    <row r="99" spans="1:12" x14ac:dyDescent="0.25">
      <c r="A99" s="123" t="s">
        <v>157</v>
      </c>
      <c r="B99" s="155" t="s">
        <v>66</v>
      </c>
      <c r="C99" s="155" t="s">
        <v>24</v>
      </c>
      <c r="D99" s="156">
        <v>89</v>
      </c>
      <c r="E99" s="8">
        <v>1</v>
      </c>
      <c r="F99" s="8" t="s">
        <v>73</v>
      </c>
      <c r="G99" s="8" t="s">
        <v>109</v>
      </c>
      <c r="H99" s="156" t="s">
        <v>159</v>
      </c>
      <c r="I99" s="74">
        <f t="shared" si="24"/>
        <v>68.8</v>
      </c>
      <c r="J99" s="74">
        <f t="shared" si="24"/>
        <v>47</v>
      </c>
      <c r="K99" s="74">
        <f t="shared" si="24"/>
        <v>23.4</v>
      </c>
    </row>
    <row r="100" spans="1:12" x14ac:dyDescent="0.25">
      <c r="A100" s="123" t="s">
        <v>158</v>
      </c>
      <c r="B100" s="155" t="s">
        <v>66</v>
      </c>
      <c r="C100" s="155" t="s">
        <v>24</v>
      </c>
      <c r="D100" s="156">
        <v>89</v>
      </c>
      <c r="E100" s="8">
        <v>1</v>
      </c>
      <c r="F100" s="8" t="s">
        <v>73</v>
      </c>
      <c r="G100" s="8" t="s">
        <v>109</v>
      </c>
      <c r="H100" s="156" t="s">
        <v>160</v>
      </c>
      <c r="I100" s="74">
        <f>'Прил 5'!J89</f>
        <v>68.8</v>
      </c>
      <c r="J100" s="74">
        <f>'Прил 5'!K89</f>
        <v>47</v>
      </c>
      <c r="K100" s="74">
        <f>'Прил 5'!L89</f>
        <v>23.4</v>
      </c>
    </row>
    <row r="101" spans="1:12" x14ac:dyDescent="0.25">
      <c r="A101" s="121" t="s">
        <v>26</v>
      </c>
      <c r="B101" s="155" t="s">
        <v>67</v>
      </c>
      <c r="C101" s="155"/>
      <c r="D101" s="156"/>
      <c r="E101" s="8"/>
      <c r="F101" s="8"/>
      <c r="G101" s="8"/>
      <c r="H101" s="156"/>
      <c r="I101" s="74">
        <f t="shared" ref="I101:K106" si="25">I102</f>
        <v>1.7</v>
      </c>
      <c r="J101" s="74">
        <f t="shared" si="25"/>
        <v>1.7</v>
      </c>
      <c r="K101" s="74">
        <f t="shared" si="25"/>
        <v>1.7</v>
      </c>
    </row>
    <row r="102" spans="1:12" ht="31.5" x14ac:dyDescent="0.25">
      <c r="A102" s="121" t="s">
        <v>110</v>
      </c>
      <c r="B102" s="8">
        <v>13</v>
      </c>
      <c r="C102" s="8" t="s">
        <v>24</v>
      </c>
      <c r="D102" s="138"/>
      <c r="E102" s="8"/>
      <c r="F102" s="8"/>
      <c r="G102" s="8"/>
      <c r="H102" s="156"/>
      <c r="I102" s="74">
        <f t="shared" si="25"/>
        <v>1.7</v>
      </c>
      <c r="J102" s="74">
        <f t="shared" si="25"/>
        <v>1.7</v>
      </c>
      <c r="K102" s="74">
        <f t="shared" si="25"/>
        <v>1.7</v>
      </c>
    </row>
    <row r="103" spans="1:12" ht="47.25" x14ac:dyDescent="0.25">
      <c r="A103" s="123" t="s">
        <v>228</v>
      </c>
      <c r="B103" s="8" t="s">
        <v>67</v>
      </c>
      <c r="C103" s="8" t="s">
        <v>24</v>
      </c>
      <c r="D103" s="7">
        <v>89</v>
      </c>
      <c r="E103" s="7">
        <v>0</v>
      </c>
      <c r="F103" s="8"/>
      <c r="G103" s="8"/>
      <c r="H103" s="156"/>
      <c r="I103" s="74">
        <f t="shared" si="25"/>
        <v>1.7</v>
      </c>
      <c r="J103" s="74">
        <f t="shared" si="25"/>
        <v>1.7</v>
      </c>
      <c r="K103" s="74">
        <f t="shared" si="25"/>
        <v>1.7</v>
      </c>
    </row>
    <row r="104" spans="1:12" ht="47.25" x14ac:dyDescent="0.25">
      <c r="A104" s="123" t="s">
        <v>229</v>
      </c>
      <c r="B104" s="8" t="s">
        <v>67</v>
      </c>
      <c r="C104" s="8" t="s">
        <v>24</v>
      </c>
      <c r="D104" s="7">
        <v>89</v>
      </c>
      <c r="E104" s="7">
        <v>1</v>
      </c>
      <c r="F104" s="8"/>
      <c r="G104" s="8"/>
      <c r="H104" s="156"/>
      <c r="I104" s="74">
        <f t="shared" si="25"/>
        <v>1.7</v>
      </c>
      <c r="J104" s="74">
        <f t="shared" si="25"/>
        <v>1.7</v>
      </c>
      <c r="K104" s="74">
        <f t="shared" si="25"/>
        <v>1.7</v>
      </c>
    </row>
    <row r="105" spans="1:12" x14ac:dyDescent="0.25">
      <c r="A105" s="126" t="s">
        <v>111</v>
      </c>
      <c r="B105" s="8">
        <v>13</v>
      </c>
      <c r="C105" s="8" t="s">
        <v>24</v>
      </c>
      <c r="D105" s="138">
        <v>89</v>
      </c>
      <c r="E105" s="8">
        <v>1</v>
      </c>
      <c r="F105" s="8" t="s">
        <v>73</v>
      </c>
      <c r="G105" s="8">
        <v>41240</v>
      </c>
      <c r="H105" s="156"/>
      <c r="I105" s="74">
        <f t="shared" si="25"/>
        <v>1.7</v>
      </c>
      <c r="J105" s="74">
        <f t="shared" si="25"/>
        <v>1.7</v>
      </c>
      <c r="K105" s="74">
        <f t="shared" si="25"/>
        <v>1.7</v>
      </c>
    </row>
    <row r="106" spans="1:12" x14ac:dyDescent="0.25">
      <c r="A106" s="126" t="s">
        <v>154</v>
      </c>
      <c r="B106" s="8">
        <v>13</v>
      </c>
      <c r="C106" s="8" t="s">
        <v>24</v>
      </c>
      <c r="D106" s="138">
        <v>89</v>
      </c>
      <c r="E106" s="8">
        <v>1</v>
      </c>
      <c r="F106" s="8" t="s">
        <v>73</v>
      </c>
      <c r="G106" s="8" t="s">
        <v>116</v>
      </c>
      <c r="H106" s="156" t="s">
        <v>155</v>
      </c>
      <c r="I106" s="74">
        <f t="shared" si="25"/>
        <v>1.7</v>
      </c>
      <c r="J106" s="74">
        <f t="shared" si="25"/>
        <v>1.7</v>
      </c>
      <c r="K106" s="74">
        <f t="shared" si="25"/>
        <v>1.7</v>
      </c>
    </row>
    <row r="107" spans="1:12" x14ac:dyDescent="0.25">
      <c r="A107" s="131" t="s">
        <v>112</v>
      </c>
      <c r="B107" s="8">
        <v>13</v>
      </c>
      <c r="C107" s="8" t="s">
        <v>24</v>
      </c>
      <c r="D107" s="138">
        <v>89</v>
      </c>
      <c r="E107" s="8">
        <v>1</v>
      </c>
      <c r="F107" s="8" t="s">
        <v>73</v>
      </c>
      <c r="G107" s="8">
        <v>41240</v>
      </c>
      <c r="H107" s="156">
        <v>730</v>
      </c>
      <c r="I107" s="74">
        <f>'Прил 5'!J96</f>
        <v>1.7</v>
      </c>
      <c r="J107" s="74">
        <f>'Прил 5'!K96</f>
        <v>1.7</v>
      </c>
      <c r="K107" s="74">
        <f>'Прил 5'!L96</f>
        <v>1.7</v>
      </c>
    </row>
    <row r="108" spans="1:12" x14ac:dyDescent="0.25">
      <c r="A108" s="131" t="s">
        <v>265</v>
      </c>
      <c r="B108" s="8" t="s">
        <v>266</v>
      </c>
      <c r="C108" s="8"/>
      <c r="D108" s="138"/>
      <c r="E108" s="8"/>
      <c r="F108" s="8"/>
      <c r="G108" s="8"/>
      <c r="H108" s="156"/>
      <c r="I108" s="74"/>
      <c r="J108" s="74">
        <f t="shared" ref="J108:K111" si="26">J109</f>
        <v>24.2</v>
      </c>
      <c r="K108" s="74">
        <f t="shared" si="26"/>
        <v>50.4</v>
      </c>
    </row>
    <row r="109" spans="1:12" x14ac:dyDescent="0.25">
      <c r="A109" s="131" t="s">
        <v>265</v>
      </c>
      <c r="B109" s="8" t="s">
        <v>266</v>
      </c>
      <c r="C109" s="8">
        <v>99</v>
      </c>
      <c r="D109" s="138"/>
      <c r="E109" s="8"/>
      <c r="F109" s="8"/>
      <c r="G109" s="8"/>
      <c r="H109" s="156"/>
      <c r="I109" s="74"/>
      <c r="J109" s="74">
        <f t="shared" si="26"/>
        <v>24.2</v>
      </c>
      <c r="K109" s="74">
        <f t="shared" si="26"/>
        <v>50.4</v>
      </c>
    </row>
    <row r="110" spans="1:12" ht="47.25" x14ac:dyDescent="0.25">
      <c r="A110" s="123" t="s">
        <v>228</v>
      </c>
      <c r="B110" s="8" t="s">
        <v>266</v>
      </c>
      <c r="C110" s="8">
        <v>99</v>
      </c>
      <c r="D110" s="8" t="s">
        <v>85</v>
      </c>
      <c r="E110" s="8" t="s">
        <v>71</v>
      </c>
      <c r="F110" s="8"/>
      <c r="G110" s="8"/>
      <c r="H110" s="156"/>
      <c r="I110" s="74"/>
      <c r="J110" s="74">
        <f t="shared" si="26"/>
        <v>24.2</v>
      </c>
      <c r="K110" s="74">
        <f t="shared" si="26"/>
        <v>50.4</v>
      </c>
    </row>
    <row r="111" spans="1:12" ht="47.25" x14ac:dyDescent="0.25">
      <c r="A111" s="123" t="s">
        <v>229</v>
      </c>
      <c r="B111" s="8" t="s">
        <v>266</v>
      </c>
      <c r="C111" s="8">
        <v>99</v>
      </c>
      <c r="D111" s="8" t="s">
        <v>85</v>
      </c>
      <c r="E111" s="8" t="s">
        <v>36</v>
      </c>
      <c r="F111" s="8"/>
      <c r="G111" s="8"/>
      <c r="H111" s="156"/>
      <c r="I111" s="74"/>
      <c r="J111" s="74">
        <f t="shared" si="26"/>
        <v>24.2</v>
      </c>
      <c r="K111" s="74">
        <f t="shared" si="26"/>
        <v>50.4</v>
      </c>
    </row>
    <row r="112" spans="1:12" x14ac:dyDescent="0.25">
      <c r="A112" s="131" t="s">
        <v>265</v>
      </c>
      <c r="B112" s="8" t="s">
        <v>266</v>
      </c>
      <c r="C112" s="8">
        <v>99</v>
      </c>
      <c r="D112" s="8" t="s">
        <v>85</v>
      </c>
      <c r="E112" s="8" t="s">
        <v>36</v>
      </c>
      <c r="F112" s="8" t="s">
        <v>73</v>
      </c>
      <c r="G112" s="8" t="s">
        <v>267</v>
      </c>
      <c r="H112" s="8"/>
      <c r="I112" s="73"/>
      <c r="J112" s="220">
        <f>J114</f>
        <v>24.2</v>
      </c>
      <c r="K112" s="220">
        <f>K114</f>
        <v>50.4</v>
      </c>
    </row>
    <row r="113" spans="1:11" x14ac:dyDescent="0.25">
      <c r="A113" s="131" t="s">
        <v>169</v>
      </c>
      <c r="B113" s="8" t="s">
        <v>266</v>
      </c>
      <c r="C113" s="8">
        <v>99</v>
      </c>
      <c r="D113" s="8" t="s">
        <v>85</v>
      </c>
      <c r="E113" s="8" t="s">
        <v>36</v>
      </c>
      <c r="F113" s="8" t="s">
        <v>73</v>
      </c>
      <c r="G113" s="8" t="s">
        <v>267</v>
      </c>
      <c r="H113" s="8" t="s">
        <v>170</v>
      </c>
      <c r="I113" s="73"/>
      <c r="J113" s="220">
        <f>J114</f>
        <v>24.2</v>
      </c>
      <c r="K113" s="220">
        <f>K114</f>
        <v>50.4</v>
      </c>
    </row>
    <row r="114" spans="1:11" x14ac:dyDescent="0.25">
      <c r="A114" s="131" t="s">
        <v>84</v>
      </c>
      <c r="B114" s="8" t="s">
        <v>266</v>
      </c>
      <c r="C114" s="8" t="s">
        <v>266</v>
      </c>
      <c r="D114" s="8" t="s">
        <v>85</v>
      </c>
      <c r="E114" s="8" t="s">
        <v>36</v>
      </c>
      <c r="F114" s="8" t="s">
        <v>73</v>
      </c>
      <c r="G114" s="8" t="s">
        <v>267</v>
      </c>
      <c r="H114" s="8" t="s">
        <v>86</v>
      </c>
      <c r="I114" s="73"/>
      <c r="J114" s="220">
        <f>'Прил 5'!K103</f>
        <v>24.2</v>
      </c>
      <c r="K114" s="220">
        <f>'Прил 5'!L103</f>
        <v>50.4</v>
      </c>
    </row>
  </sheetData>
  <autoFilter ref="A7:K114"/>
  <mergeCells count="9">
    <mergeCell ref="I1:K1"/>
    <mergeCell ref="A3:K3"/>
    <mergeCell ref="A5:A6"/>
    <mergeCell ref="B5:B6"/>
    <mergeCell ref="C5:C6"/>
    <mergeCell ref="D5:G6"/>
    <mergeCell ref="H5:H6"/>
    <mergeCell ref="I5:K5"/>
    <mergeCell ref="G2:K2"/>
  </mergeCells>
  <conditionalFormatting sqref="B45">
    <cfRule type="expression" dxfId="77" priority="41" stopIfTrue="1">
      <formula>$F45=""</formula>
    </cfRule>
    <cfRule type="expression" dxfId="76" priority="42" stopIfTrue="1">
      <formula>#REF!&lt;&gt;""</formula>
    </cfRule>
    <cfRule type="expression" dxfId="75" priority="43" stopIfTrue="1">
      <formula>AND($G45="",$F45&lt;&gt;"")</formula>
    </cfRule>
  </conditionalFormatting>
  <conditionalFormatting sqref="B69">
    <cfRule type="expression" dxfId="74" priority="38" stopIfTrue="1">
      <formula>$F69=""</formula>
    </cfRule>
    <cfRule type="expression" dxfId="73" priority="40" stopIfTrue="1">
      <formula>AND($G69="",$F69&lt;&gt;"")</formula>
    </cfRule>
  </conditionalFormatting>
  <conditionalFormatting sqref="A43">
    <cfRule type="expression" dxfId="72" priority="35" stopIfTrue="1">
      <formula>$F43=""</formula>
    </cfRule>
    <cfRule type="expression" dxfId="71" priority="36" stopIfTrue="1">
      <formula>#REF!&lt;&gt;""</formula>
    </cfRule>
    <cfRule type="expression" dxfId="70" priority="37" stopIfTrue="1">
      <formula>AND($G43="",$F43&lt;&gt;"")</formula>
    </cfRule>
  </conditionalFormatting>
  <conditionalFormatting sqref="A49">
    <cfRule type="expression" dxfId="69" priority="32" stopIfTrue="1">
      <formula>$F49=""</formula>
    </cfRule>
    <cfRule type="expression" dxfId="68" priority="33" stopIfTrue="1">
      <formula>$H49&lt;&gt;""</formula>
    </cfRule>
    <cfRule type="expression" dxfId="67" priority="34" stopIfTrue="1">
      <formula>AND($G49="",$F49&lt;&gt;"")</formula>
    </cfRule>
  </conditionalFormatting>
  <conditionalFormatting sqref="A88 A91">
    <cfRule type="expression" dxfId="66" priority="29" stopIfTrue="1">
      <formula>$F88=""</formula>
    </cfRule>
    <cfRule type="expression" dxfId="65" priority="31" stopIfTrue="1">
      <formula>AND($G88="",$F88&lt;&gt;"")</formula>
    </cfRule>
  </conditionalFormatting>
  <conditionalFormatting sqref="A91">
    <cfRule type="expression" dxfId="64" priority="26" stopIfTrue="1">
      <formula>$F91=""</formula>
    </cfRule>
    <cfRule type="expression" dxfId="63" priority="28" stopIfTrue="1">
      <formula>AND($G91="",$F91&lt;&gt;"")</formula>
    </cfRule>
  </conditionalFormatting>
  <conditionalFormatting sqref="A43">
    <cfRule type="expression" dxfId="62" priority="23" stopIfTrue="1">
      <formula>$F43=""</formula>
    </cfRule>
    <cfRule type="expression" dxfId="61" priority="24" stopIfTrue="1">
      <formula>#REF!&lt;&gt;""</formula>
    </cfRule>
    <cfRule type="expression" dxfId="60" priority="25" stopIfTrue="1">
      <formula>AND($G43="",$F43&lt;&gt;"")</formula>
    </cfRule>
  </conditionalFormatting>
  <conditionalFormatting sqref="A40">
    <cfRule type="expression" dxfId="59" priority="20" stopIfTrue="1">
      <formula>$F40=""</formula>
    </cfRule>
    <cfRule type="expression" dxfId="58" priority="21" stopIfTrue="1">
      <formula>#REF!&lt;&gt;""</formula>
    </cfRule>
    <cfRule type="expression" dxfId="57" priority="22" stopIfTrue="1">
      <formula>AND($G40="",$F40&lt;&gt;"")</formula>
    </cfRule>
  </conditionalFormatting>
  <conditionalFormatting sqref="F43 E85:E86">
    <cfRule type="expression" dxfId="56" priority="18" stopIfTrue="1">
      <formula>$C43=""</formula>
    </cfRule>
    <cfRule type="expression" dxfId="55" priority="19" stopIfTrue="1">
      <formula>$D43&lt;&gt;""</formula>
    </cfRule>
  </conditionalFormatting>
  <conditionalFormatting sqref="E43">
    <cfRule type="expression" dxfId="54" priority="16" stopIfTrue="1">
      <formula>$C43=""</formula>
    </cfRule>
    <cfRule type="expression" dxfId="53" priority="17" stopIfTrue="1">
      <formula>$D43&lt;&gt;""</formula>
    </cfRule>
  </conditionalFormatting>
  <conditionalFormatting sqref="B49">
    <cfRule type="expression" dxfId="52" priority="13" stopIfTrue="1">
      <formula>$F49=""</formula>
    </cfRule>
    <cfRule type="expression" dxfId="51" priority="14" stopIfTrue="1">
      <formula>#REF!&lt;&gt;""</formula>
    </cfRule>
    <cfRule type="expression" dxfId="50" priority="15" stopIfTrue="1">
      <formula>AND($G49="",$F49&lt;&gt;"")</formula>
    </cfRule>
  </conditionalFormatting>
  <conditionalFormatting sqref="F85:F87">
    <cfRule type="expression" dxfId="49" priority="9" stopIfTrue="1">
      <formula>$C85=""</formula>
    </cfRule>
    <cfRule type="expression" dxfId="48" priority="10" stopIfTrue="1">
      <formula>$D85&lt;&gt;""</formula>
    </cfRule>
  </conditionalFormatting>
  <conditionalFormatting sqref="F85:F87">
    <cfRule type="expression" dxfId="47" priority="5" stopIfTrue="1">
      <formula>$C85=""</formula>
    </cfRule>
    <cfRule type="expression" dxfId="46" priority="6" stopIfTrue="1">
      <formula>$D85&lt;&gt;""</formula>
    </cfRule>
  </conditionalFormatting>
  <conditionalFormatting sqref="F43">
    <cfRule type="expression" dxfId="45" priority="3" stopIfTrue="1">
      <formula>$C43=""</formula>
    </cfRule>
    <cfRule type="expression" dxfId="44" priority="4" stopIfTrue="1">
      <formula>$D43&lt;&gt;""</formula>
    </cfRule>
  </conditionalFormatting>
  <conditionalFormatting sqref="E43">
    <cfRule type="expression" dxfId="43" priority="1" stopIfTrue="1">
      <formula>$C43=""</formula>
    </cfRule>
    <cfRule type="expression" dxfId="42" priority="2" stopIfTrue="1">
      <formula>$D43&lt;&gt;""</formula>
    </cfRule>
  </conditionalFormatting>
  <pageMargins left="0.78740157480314965" right="0.78740157480314965" top="0.39370078740157483" bottom="0.78740157480314965" header="0.51181102362204722" footer="0.51181102362204722"/>
  <pageSetup paperSize="9" scale="46" firstPageNumber="0" orientation="portrait" horizontalDpi="300" verticalDpi="300" r:id="rId1"/>
  <headerFooter alignWithMargins="0"/>
  <rowBreaks count="1" manualBreakCount="1">
    <brk id="48" max="10" man="1"/>
  </rowBreaks>
  <colBreaks count="1" manualBreakCount="1">
    <brk id="11" max="99" man="1"/>
  </colBreak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9" stopIfTrue="1" id="{F3797FB4-2AC7-4D43-BCFC-B84EF7D0979C}">
            <xm:f>'\Решения сессии\Пушкино\[Приложение для сельских поселений ПУШКИНО -передвижка.xls]Лист1'!#REF!&lt;&gt;""</xm:f>
            <x14:dxf>
              <font>
                <b val="0"/>
                <i/>
                <condense val="0"/>
                <extend val="0"/>
              </font>
            </x14:dxf>
          </x14:cfRule>
          <xm:sqref>B69</xm:sqref>
        </x14:conditionalFormatting>
        <x14:conditionalFormatting xmlns:xm="http://schemas.microsoft.com/office/excel/2006/main">
          <x14:cfRule type="expression" priority="30" stopIfTrue="1" id="{24E993A7-23BA-4010-9B90-E597B39FCED3}">
            <xm:f>'\Решения сессии\Глушково\[Приложение для сельских поселений - добавка СЭП.xls]Лист1'!#REF!&lt;&gt;""</xm:f>
            <x14:dxf>
              <font>
                <b val="0"/>
                <i/>
                <condense val="0"/>
                <extend val="0"/>
              </font>
            </x14:dxf>
          </x14:cfRule>
          <xm:sqref>A88 A91</xm:sqref>
        </x14:conditionalFormatting>
        <x14:conditionalFormatting xmlns:xm="http://schemas.microsoft.com/office/excel/2006/main">
          <x14:cfRule type="expression" priority="27" stopIfTrue="1" id="{CCC649A9-27AE-4155-9AC0-E773E491AA52}">
            <xm:f>'\Решения сессии\Глушково\[Приложение для сельских поселений - добавка СЭП.xls]Лист1'!#REF!&lt;&gt;""</xm:f>
            <x14:dxf>
              <font>
                <b val="0"/>
                <i/>
                <condense val="0"/>
                <extend val="0"/>
              </font>
            </x14:dxf>
          </x14:cfRule>
          <xm:sqref>A91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M103"/>
  <sheetViews>
    <sheetView tabSelected="1" view="pageBreakPreview" zoomScale="90" zoomScaleNormal="75" zoomScaleSheetLayoutView="90" workbookViewId="0">
      <selection activeCell="J83" sqref="J83"/>
    </sheetView>
  </sheetViews>
  <sheetFormatPr defaultColWidth="8.5703125" defaultRowHeight="15.75" x14ac:dyDescent="0.25"/>
  <cols>
    <col min="1" max="1" width="86.7109375" style="108" customWidth="1"/>
    <col min="2" max="2" width="7" style="134" customWidth="1"/>
    <col min="3" max="3" width="5.5703125" style="134" customWidth="1"/>
    <col min="4" max="4" width="7.140625" style="134" customWidth="1"/>
    <col min="5" max="5" width="7.28515625" style="134" customWidth="1"/>
    <col min="6" max="6" width="6.140625" style="134" customWidth="1"/>
    <col min="7" max="7" width="7.140625" style="134" customWidth="1"/>
    <col min="8" max="8" width="10.42578125" style="75" customWidth="1"/>
    <col min="9" max="9" width="7.85546875" style="75" customWidth="1"/>
    <col min="10" max="10" width="11.28515625" style="162" customWidth="1"/>
    <col min="11" max="11" width="10.85546875" style="75" customWidth="1"/>
    <col min="12" max="12" width="10.5703125" style="75" customWidth="1"/>
    <col min="13" max="16384" width="8.5703125" style="75"/>
  </cols>
  <sheetData>
    <row r="1" spans="1:12" x14ac:dyDescent="0.25">
      <c r="G1" s="110"/>
      <c r="H1" s="262" t="s">
        <v>175</v>
      </c>
      <c r="I1" s="262"/>
      <c r="J1" s="262"/>
      <c r="K1" s="262"/>
      <c r="L1" s="262"/>
    </row>
    <row r="2" spans="1:12" ht="79.900000000000006" customHeight="1" x14ac:dyDescent="0.25">
      <c r="G2" s="261" t="s">
        <v>298</v>
      </c>
      <c r="H2" s="261"/>
      <c r="I2" s="261"/>
      <c r="J2" s="261"/>
      <c r="K2" s="261"/>
      <c r="L2" s="261"/>
    </row>
    <row r="3" spans="1:12" x14ac:dyDescent="0.25">
      <c r="G3" s="110"/>
      <c r="H3" s="262"/>
      <c r="I3" s="262"/>
      <c r="J3" s="262"/>
    </row>
    <row r="4" spans="1:12" ht="57.75" customHeight="1" x14ac:dyDescent="0.25">
      <c r="A4" s="271" t="s">
        <v>282</v>
      </c>
      <c r="B4" s="271"/>
      <c r="C4" s="271"/>
      <c r="D4" s="271"/>
      <c r="E4" s="271"/>
      <c r="F4" s="271"/>
      <c r="G4" s="271"/>
      <c r="H4" s="271"/>
      <c r="I4" s="271"/>
      <c r="J4" s="271"/>
      <c r="K4" s="271"/>
      <c r="L4" s="271"/>
    </row>
    <row r="6" spans="1:12" x14ac:dyDescent="0.25">
      <c r="A6" s="273" t="s">
        <v>18</v>
      </c>
      <c r="B6" s="275" t="s">
        <v>29</v>
      </c>
      <c r="C6" s="277" t="s">
        <v>19</v>
      </c>
      <c r="D6" s="277" t="s">
        <v>30</v>
      </c>
      <c r="E6" s="265" t="s">
        <v>21</v>
      </c>
      <c r="F6" s="266"/>
      <c r="G6" s="266"/>
      <c r="H6" s="267"/>
      <c r="I6" s="277" t="s">
        <v>22</v>
      </c>
      <c r="J6" s="272" t="s">
        <v>68</v>
      </c>
      <c r="K6" s="272"/>
      <c r="L6" s="272"/>
    </row>
    <row r="7" spans="1:12" x14ac:dyDescent="0.25">
      <c r="A7" s="274"/>
      <c r="B7" s="276"/>
      <c r="C7" s="278"/>
      <c r="D7" s="278"/>
      <c r="E7" s="268"/>
      <c r="F7" s="269"/>
      <c r="G7" s="269"/>
      <c r="H7" s="270"/>
      <c r="I7" s="278"/>
      <c r="J7" s="157" t="s">
        <v>233</v>
      </c>
      <c r="K7" s="224" t="s">
        <v>234</v>
      </c>
      <c r="L7" s="224" t="s">
        <v>275</v>
      </c>
    </row>
    <row r="8" spans="1:12" x14ac:dyDescent="0.25">
      <c r="A8" s="158">
        <v>1</v>
      </c>
      <c r="B8" s="7">
        <v>2</v>
      </c>
      <c r="C8" s="7">
        <v>3</v>
      </c>
      <c r="D8" s="7">
        <v>4</v>
      </c>
      <c r="E8" s="7">
        <v>5</v>
      </c>
      <c r="F8" s="132">
        <v>6</v>
      </c>
      <c r="G8" s="7">
        <v>7</v>
      </c>
      <c r="H8" s="8">
        <v>8</v>
      </c>
      <c r="I8" s="8">
        <v>9</v>
      </c>
      <c r="J8" s="8">
        <v>10</v>
      </c>
      <c r="K8" s="8">
        <v>11</v>
      </c>
      <c r="L8" s="8">
        <v>12</v>
      </c>
    </row>
    <row r="9" spans="1:12" s="139" customFormat="1" x14ac:dyDescent="0.25">
      <c r="A9" s="117" t="s">
        <v>31</v>
      </c>
      <c r="B9" s="118"/>
      <c r="C9" s="118"/>
      <c r="D9" s="118"/>
      <c r="E9" s="118"/>
      <c r="F9" s="120"/>
      <c r="G9" s="159"/>
      <c r="H9" s="152"/>
      <c r="I9" s="152"/>
      <c r="J9" s="146">
        <f>J10</f>
        <v>1584.11</v>
      </c>
      <c r="K9" s="146">
        <f t="shared" ref="K9:L9" si="0">K10</f>
        <v>1053.8000000000002</v>
      </c>
      <c r="L9" s="146">
        <f t="shared" si="0"/>
        <v>1098.2000000000003</v>
      </c>
    </row>
    <row r="10" spans="1:12" ht="36.6" customHeight="1" x14ac:dyDescent="0.25">
      <c r="A10" s="117" t="s">
        <v>122</v>
      </c>
      <c r="B10" s="160">
        <v>918</v>
      </c>
      <c r="C10" s="160"/>
      <c r="D10" s="160"/>
      <c r="E10" s="7"/>
      <c r="F10" s="7"/>
      <c r="G10" s="7"/>
      <c r="H10" s="7"/>
      <c r="I10" s="161"/>
      <c r="J10" s="74">
        <f>J11+J51+J60+J67+J83+J90</f>
        <v>1584.11</v>
      </c>
      <c r="K10" s="74">
        <f>K11+K51+K60+K67+K83+K90+K97</f>
        <v>1053.8000000000002</v>
      </c>
      <c r="L10" s="74">
        <f>L11+L51+L60+L67+L83+L90+L97</f>
        <v>1098.2000000000003</v>
      </c>
    </row>
    <row r="11" spans="1:12" ht="20.45" customHeight="1" x14ac:dyDescent="0.25">
      <c r="A11" s="117" t="s">
        <v>23</v>
      </c>
      <c r="B11" s="160">
        <v>918</v>
      </c>
      <c r="C11" s="160" t="s">
        <v>24</v>
      </c>
      <c r="D11" s="160"/>
      <c r="E11" s="7"/>
      <c r="F11" s="7"/>
      <c r="G11" s="7"/>
      <c r="H11" s="7"/>
      <c r="I11" s="161"/>
      <c r="J11" s="74">
        <f>J12+J21+J45</f>
        <v>898.69999999999993</v>
      </c>
      <c r="K11" s="74">
        <f>K12+K21+K45</f>
        <v>492.30000000000007</v>
      </c>
      <c r="L11" s="74">
        <f>L12+L21+L45</f>
        <v>519.40000000000009</v>
      </c>
    </row>
    <row r="12" spans="1:12" ht="31.5" x14ac:dyDescent="0.25">
      <c r="A12" s="121" t="s">
        <v>69</v>
      </c>
      <c r="B12" s="160">
        <v>918</v>
      </c>
      <c r="C12" s="7" t="s">
        <v>24</v>
      </c>
      <c r="D12" s="7" t="s">
        <v>62</v>
      </c>
      <c r="E12" s="7"/>
      <c r="F12" s="7"/>
      <c r="G12" s="7"/>
      <c r="H12" s="7"/>
      <c r="I12" s="124"/>
      <c r="J12" s="125">
        <f>J13</f>
        <v>323.79999999999995</v>
      </c>
      <c r="K12" s="125">
        <f t="shared" ref="K12:L16" si="1">K13</f>
        <v>134.5</v>
      </c>
      <c r="L12" s="125">
        <f t="shared" si="1"/>
        <v>134.30000000000001</v>
      </c>
    </row>
    <row r="13" spans="1:12" x14ac:dyDescent="0.25">
      <c r="A13" s="123" t="s">
        <v>231</v>
      </c>
      <c r="B13" s="160">
        <v>918</v>
      </c>
      <c r="C13" s="7" t="s">
        <v>24</v>
      </c>
      <c r="D13" s="7" t="s">
        <v>62</v>
      </c>
      <c r="E13" s="7" t="s">
        <v>70</v>
      </c>
      <c r="F13" s="7"/>
      <c r="G13" s="7"/>
      <c r="H13" s="7"/>
      <c r="I13" s="124"/>
      <c r="J13" s="125">
        <f>J14</f>
        <v>323.79999999999995</v>
      </c>
      <c r="K13" s="125">
        <f t="shared" si="1"/>
        <v>134.5</v>
      </c>
      <c r="L13" s="125">
        <f t="shared" si="1"/>
        <v>134.30000000000001</v>
      </c>
    </row>
    <row r="14" spans="1:12" x14ac:dyDescent="0.25">
      <c r="A14" s="126" t="s">
        <v>227</v>
      </c>
      <c r="B14" s="160">
        <v>918</v>
      </c>
      <c r="C14" s="7" t="s">
        <v>24</v>
      </c>
      <c r="D14" s="7" t="s">
        <v>62</v>
      </c>
      <c r="E14" s="7">
        <v>65</v>
      </c>
      <c r="F14" s="7">
        <v>1</v>
      </c>
      <c r="G14" s="7"/>
      <c r="H14" s="7"/>
      <c r="I14" s="124"/>
      <c r="J14" s="125">
        <f>J15+J18</f>
        <v>323.79999999999995</v>
      </c>
      <c r="K14" s="125">
        <f t="shared" ref="K14:L14" si="2">K15+K18</f>
        <v>134.5</v>
      </c>
      <c r="L14" s="125">
        <f t="shared" si="2"/>
        <v>134.30000000000001</v>
      </c>
    </row>
    <row r="15" spans="1:12" x14ac:dyDescent="0.25">
      <c r="A15" s="127" t="s">
        <v>174</v>
      </c>
      <c r="B15" s="160">
        <v>918</v>
      </c>
      <c r="C15" s="8" t="s">
        <v>24</v>
      </c>
      <c r="D15" s="8" t="s">
        <v>62</v>
      </c>
      <c r="E15" s="8" t="s">
        <v>70</v>
      </c>
      <c r="F15" s="8" t="s">
        <v>36</v>
      </c>
      <c r="G15" s="8" t="s">
        <v>73</v>
      </c>
      <c r="H15" s="8" t="s">
        <v>74</v>
      </c>
      <c r="I15" s="124"/>
      <c r="J15" s="125">
        <f>J16</f>
        <v>233.2</v>
      </c>
      <c r="K15" s="125">
        <f t="shared" si="1"/>
        <v>134.5</v>
      </c>
      <c r="L15" s="125">
        <f t="shared" si="1"/>
        <v>134.30000000000001</v>
      </c>
    </row>
    <row r="16" spans="1:12" ht="47.25" x14ac:dyDescent="0.25">
      <c r="A16" s="127" t="s">
        <v>165</v>
      </c>
      <c r="B16" s="160">
        <v>918</v>
      </c>
      <c r="C16" s="8" t="s">
        <v>24</v>
      </c>
      <c r="D16" s="8" t="s">
        <v>62</v>
      </c>
      <c r="E16" s="8" t="s">
        <v>70</v>
      </c>
      <c r="F16" s="8" t="s">
        <v>36</v>
      </c>
      <c r="G16" s="8" t="s">
        <v>73</v>
      </c>
      <c r="H16" s="8" t="s">
        <v>74</v>
      </c>
      <c r="I16" s="124" t="s">
        <v>167</v>
      </c>
      <c r="J16" s="125">
        <f>J17</f>
        <v>233.2</v>
      </c>
      <c r="K16" s="125">
        <f t="shared" si="1"/>
        <v>134.5</v>
      </c>
      <c r="L16" s="125">
        <f t="shared" si="1"/>
        <v>134.30000000000001</v>
      </c>
    </row>
    <row r="17" spans="1:12" ht="21" customHeight="1" x14ac:dyDescent="0.25">
      <c r="A17" s="127" t="s">
        <v>166</v>
      </c>
      <c r="B17" s="160">
        <v>918</v>
      </c>
      <c r="C17" s="8" t="s">
        <v>24</v>
      </c>
      <c r="D17" s="8" t="s">
        <v>62</v>
      </c>
      <c r="E17" s="8" t="s">
        <v>70</v>
      </c>
      <c r="F17" s="8" t="s">
        <v>36</v>
      </c>
      <c r="G17" s="8" t="s">
        <v>73</v>
      </c>
      <c r="H17" s="8" t="s">
        <v>74</v>
      </c>
      <c r="I17" s="124" t="s">
        <v>168</v>
      </c>
      <c r="J17" s="125">
        <v>233.2</v>
      </c>
      <c r="K17" s="125">
        <v>134.5</v>
      </c>
      <c r="L17" s="125">
        <v>134.30000000000001</v>
      </c>
    </row>
    <row r="18" spans="1:12" ht="38.25" customHeight="1" x14ac:dyDescent="0.25">
      <c r="A18" s="10" t="s">
        <v>269</v>
      </c>
      <c r="B18" s="160">
        <v>918</v>
      </c>
      <c r="C18" s="212" t="s">
        <v>24</v>
      </c>
      <c r="D18" s="212" t="s">
        <v>62</v>
      </c>
      <c r="E18" s="212" t="s">
        <v>70</v>
      </c>
      <c r="F18" s="212" t="s">
        <v>36</v>
      </c>
      <c r="G18" s="212" t="s">
        <v>73</v>
      </c>
      <c r="H18" s="212" t="s">
        <v>270</v>
      </c>
      <c r="I18" s="213"/>
      <c r="J18" s="125">
        <f>J19</f>
        <v>90.6</v>
      </c>
      <c r="K18" s="125">
        <f t="shared" ref="K18:L19" si="3">K19</f>
        <v>0</v>
      </c>
      <c r="L18" s="125">
        <f t="shared" si="3"/>
        <v>0</v>
      </c>
    </row>
    <row r="19" spans="1:12" ht="54" customHeight="1" x14ac:dyDescent="0.25">
      <c r="A19" s="211" t="s">
        <v>165</v>
      </c>
      <c r="B19" s="160">
        <v>918</v>
      </c>
      <c r="C19" s="212" t="s">
        <v>24</v>
      </c>
      <c r="D19" s="212" t="s">
        <v>62</v>
      </c>
      <c r="E19" s="212" t="s">
        <v>70</v>
      </c>
      <c r="F19" s="212" t="s">
        <v>36</v>
      </c>
      <c r="G19" s="212" t="s">
        <v>73</v>
      </c>
      <c r="H19" s="212" t="s">
        <v>270</v>
      </c>
      <c r="I19" s="213" t="s">
        <v>167</v>
      </c>
      <c r="J19" s="125">
        <f>J20</f>
        <v>90.6</v>
      </c>
      <c r="K19" s="125">
        <f t="shared" si="3"/>
        <v>0</v>
      </c>
      <c r="L19" s="125">
        <f t="shared" si="3"/>
        <v>0</v>
      </c>
    </row>
    <row r="20" spans="1:12" ht="21" customHeight="1" x14ac:dyDescent="0.25">
      <c r="A20" s="211" t="s">
        <v>166</v>
      </c>
      <c r="B20" s="160">
        <v>918</v>
      </c>
      <c r="C20" s="212" t="s">
        <v>24</v>
      </c>
      <c r="D20" s="212" t="s">
        <v>62</v>
      </c>
      <c r="E20" s="212" t="s">
        <v>70</v>
      </c>
      <c r="F20" s="212" t="s">
        <v>36</v>
      </c>
      <c r="G20" s="212" t="s">
        <v>73</v>
      </c>
      <c r="H20" s="212" t="s">
        <v>270</v>
      </c>
      <c r="I20" s="213" t="s">
        <v>168</v>
      </c>
      <c r="J20" s="125">
        <v>90.6</v>
      </c>
      <c r="K20" s="125">
        <v>0</v>
      </c>
      <c r="L20" s="125">
        <v>0</v>
      </c>
    </row>
    <row r="21" spans="1:12" ht="47.25" x14ac:dyDescent="0.25">
      <c r="A21" s="128" t="s">
        <v>114</v>
      </c>
      <c r="B21" s="160">
        <v>918</v>
      </c>
      <c r="C21" s="7" t="s">
        <v>24</v>
      </c>
      <c r="D21" s="7" t="s">
        <v>25</v>
      </c>
      <c r="E21" s="7"/>
      <c r="F21" s="7"/>
      <c r="G21" s="7"/>
      <c r="H21" s="7"/>
      <c r="I21" s="124"/>
      <c r="J21" s="125">
        <f>J22+J40</f>
        <v>573.9</v>
      </c>
      <c r="K21" s="125">
        <f>K22+K40</f>
        <v>356.80000000000007</v>
      </c>
      <c r="L21" s="125">
        <f>L22+L40</f>
        <v>384.1</v>
      </c>
    </row>
    <row r="22" spans="1:12" x14ac:dyDescent="0.25">
      <c r="A22" s="123" t="s">
        <v>231</v>
      </c>
      <c r="B22" s="160">
        <v>918</v>
      </c>
      <c r="C22" s="7" t="s">
        <v>24</v>
      </c>
      <c r="D22" s="7" t="s">
        <v>25</v>
      </c>
      <c r="E22" s="7" t="s">
        <v>70</v>
      </c>
      <c r="F22" s="7"/>
      <c r="G22" s="7"/>
      <c r="H22" s="7"/>
      <c r="I22" s="124"/>
      <c r="J22" s="125">
        <f>J23</f>
        <v>573.79999999999995</v>
      </c>
      <c r="K22" s="125">
        <f>K23</f>
        <v>356.70000000000005</v>
      </c>
      <c r="L22" s="125">
        <f>L23</f>
        <v>384</v>
      </c>
    </row>
    <row r="23" spans="1:12" ht="18.600000000000001" customHeight="1" x14ac:dyDescent="0.25">
      <c r="A23" s="123" t="s">
        <v>232</v>
      </c>
      <c r="B23" s="160">
        <v>918</v>
      </c>
      <c r="C23" s="8" t="s">
        <v>24</v>
      </c>
      <c r="D23" s="8" t="s">
        <v>25</v>
      </c>
      <c r="E23" s="8" t="s">
        <v>70</v>
      </c>
      <c r="F23" s="8" t="s">
        <v>37</v>
      </c>
      <c r="G23" s="7"/>
      <c r="H23" s="7"/>
      <c r="I23" s="124"/>
      <c r="J23" s="125">
        <f>J25+J27+J33</f>
        <v>573.79999999999995</v>
      </c>
      <c r="K23" s="125">
        <f t="shared" ref="K23:L23" si="4">K25+K27+K33</f>
        <v>356.70000000000005</v>
      </c>
      <c r="L23" s="125">
        <f t="shared" si="4"/>
        <v>384</v>
      </c>
    </row>
    <row r="24" spans="1:12" x14ac:dyDescent="0.25">
      <c r="A24" s="127" t="s">
        <v>75</v>
      </c>
      <c r="B24" s="160">
        <v>918</v>
      </c>
      <c r="C24" s="8" t="s">
        <v>24</v>
      </c>
      <c r="D24" s="8" t="s">
        <v>25</v>
      </c>
      <c r="E24" s="8" t="s">
        <v>70</v>
      </c>
      <c r="F24" s="8" t="s">
        <v>37</v>
      </c>
      <c r="G24" s="8" t="s">
        <v>73</v>
      </c>
      <c r="H24" s="8" t="s">
        <v>76</v>
      </c>
      <c r="I24" s="124"/>
      <c r="J24" s="125">
        <f t="shared" ref="J24:L25" si="5">J25</f>
        <v>363.3</v>
      </c>
      <c r="K24" s="125">
        <f t="shared" si="5"/>
        <v>317.60000000000002</v>
      </c>
      <c r="L24" s="125">
        <f t="shared" si="5"/>
        <v>288</v>
      </c>
    </row>
    <row r="25" spans="1:12" ht="58.5" customHeight="1" x14ac:dyDescent="0.25">
      <c r="A25" s="127" t="s">
        <v>165</v>
      </c>
      <c r="B25" s="160">
        <v>918</v>
      </c>
      <c r="C25" s="8" t="s">
        <v>24</v>
      </c>
      <c r="D25" s="8" t="s">
        <v>25</v>
      </c>
      <c r="E25" s="8" t="s">
        <v>70</v>
      </c>
      <c r="F25" s="8" t="s">
        <v>37</v>
      </c>
      <c r="G25" s="8" t="s">
        <v>73</v>
      </c>
      <c r="H25" s="8" t="s">
        <v>76</v>
      </c>
      <c r="I25" s="124" t="s">
        <v>167</v>
      </c>
      <c r="J25" s="125">
        <f t="shared" si="5"/>
        <v>363.3</v>
      </c>
      <c r="K25" s="125">
        <f t="shared" si="5"/>
        <v>317.60000000000002</v>
      </c>
      <c r="L25" s="125">
        <f t="shared" si="5"/>
        <v>288</v>
      </c>
    </row>
    <row r="26" spans="1:12" x14ac:dyDescent="0.25">
      <c r="A26" s="127" t="s">
        <v>166</v>
      </c>
      <c r="B26" s="160">
        <v>918</v>
      </c>
      <c r="C26" s="8" t="s">
        <v>24</v>
      </c>
      <c r="D26" s="8" t="s">
        <v>25</v>
      </c>
      <c r="E26" s="8" t="s">
        <v>70</v>
      </c>
      <c r="F26" s="8" t="s">
        <v>37</v>
      </c>
      <c r="G26" s="8" t="s">
        <v>73</v>
      </c>
      <c r="H26" s="8" t="s">
        <v>76</v>
      </c>
      <c r="I26" s="124" t="s">
        <v>168</v>
      </c>
      <c r="J26" s="125">
        <v>363.3</v>
      </c>
      <c r="K26" s="125">
        <v>317.60000000000002</v>
      </c>
      <c r="L26" s="125">
        <v>288</v>
      </c>
    </row>
    <row r="27" spans="1:12" x14ac:dyDescent="0.25">
      <c r="A27" s="126" t="s">
        <v>77</v>
      </c>
      <c r="B27" s="160">
        <v>918</v>
      </c>
      <c r="C27" s="8" t="s">
        <v>24</v>
      </c>
      <c r="D27" s="8" t="s">
        <v>25</v>
      </c>
      <c r="E27" s="8" t="s">
        <v>70</v>
      </c>
      <c r="F27" s="8" t="s">
        <v>37</v>
      </c>
      <c r="G27" s="8" t="s">
        <v>73</v>
      </c>
      <c r="H27" s="8" t="s">
        <v>78</v>
      </c>
      <c r="I27" s="124"/>
      <c r="J27" s="125">
        <f>J28+J30</f>
        <v>71.099999999999994</v>
      </c>
      <c r="K27" s="125">
        <f>K28+K30</f>
        <v>39.1</v>
      </c>
      <c r="L27" s="125">
        <f>L28+L30</f>
        <v>96</v>
      </c>
    </row>
    <row r="28" spans="1:12" ht="31.5" x14ac:dyDescent="0.25">
      <c r="A28" s="126" t="s">
        <v>161</v>
      </c>
      <c r="B28" s="160">
        <v>918</v>
      </c>
      <c r="C28" s="8" t="s">
        <v>24</v>
      </c>
      <c r="D28" s="8" t="s">
        <v>25</v>
      </c>
      <c r="E28" s="8" t="s">
        <v>70</v>
      </c>
      <c r="F28" s="8" t="s">
        <v>37</v>
      </c>
      <c r="G28" s="8" t="s">
        <v>73</v>
      </c>
      <c r="H28" s="8" t="s">
        <v>78</v>
      </c>
      <c r="I28" s="124" t="s">
        <v>163</v>
      </c>
      <c r="J28" s="125">
        <f t="shared" ref="J28:L28" si="6">J29</f>
        <v>63.5</v>
      </c>
      <c r="K28" s="125">
        <f t="shared" si="6"/>
        <v>13.3</v>
      </c>
      <c r="L28" s="125">
        <f t="shared" si="6"/>
        <v>70.2</v>
      </c>
    </row>
    <row r="29" spans="1:12" ht="31.5" x14ac:dyDescent="0.25">
      <c r="A29" s="126" t="s">
        <v>162</v>
      </c>
      <c r="B29" s="160">
        <v>918</v>
      </c>
      <c r="C29" s="8" t="s">
        <v>24</v>
      </c>
      <c r="D29" s="8" t="s">
        <v>25</v>
      </c>
      <c r="E29" s="8" t="s">
        <v>70</v>
      </c>
      <c r="F29" s="8" t="s">
        <v>37</v>
      </c>
      <c r="G29" s="8" t="s">
        <v>73</v>
      </c>
      <c r="H29" s="8" t="s">
        <v>78</v>
      </c>
      <c r="I29" s="7" t="s">
        <v>164</v>
      </c>
      <c r="J29" s="125">
        <v>63.5</v>
      </c>
      <c r="K29" s="125">
        <v>13.3</v>
      </c>
      <c r="L29" s="125">
        <v>70.2</v>
      </c>
    </row>
    <row r="30" spans="1:12" s="139" customFormat="1" x14ac:dyDescent="0.25">
      <c r="A30" s="131" t="s">
        <v>169</v>
      </c>
      <c r="B30" s="160">
        <v>918</v>
      </c>
      <c r="C30" s="7" t="s">
        <v>24</v>
      </c>
      <c r="D30" s="7" t="s">
        <v>25</v>
      </c>
      <c r="E30" s="8" t="s">
        <v>70</v>
      </c>
      <c r="F30" s="8" t="s">
        <v>37</v>
      </c>
      <c r="G30" s="8" t="s">
        <v>73</v>
      </c>
      <c r="H30" s="8" t="s">
        <v>78</v>
      </c>
      <c r="I30" s="132" t="s">
        <v>170</v>
      </c>
      <c r="J30" s="74">
        <f>J32+J31</f>
        <v>7.6</v>
      </c>
      <c r="K30" s="74">
        <f t="shared" ref="K30:L30" si="7">K32+K31</f>
        <v>25.8</v>
      </c>
      <c r="L30" s="74">
        <f t="shared" si="7"/>
        <v>25.8</v>
      </c>
    </row>
    <row r="31" spans="1:12" s="139" customFormat="1" x14ac:dyDescent="0.25">
      <c r="A31" s="131" t="s">
        <v>299</v>
      </c>
      <c r="B31" s="160">
        <v>918</v>
      </c>
      <c r="C31" s="7" t="s">
        <v>24</v>
      </c>
      <c r="D31" s="7" t="s">
        <v>25</v>
      </c>
      <c r="E31" s="8" t="s">
        <v>70</v>
      </c>
      <c r="F31" s="8" t="s">
        <v>37</v>
      </c>
      <c r="G31" s="8" t="s">
        <v>73</v>
      </c>
      <c r="H31" s="8" t="s">
        <v>78</v>
      </c>
      <c r="I31" s="132" t="s">
        <v>300</v>
      </c>
      <c r="J31" s="74">
        <v>2</v>
      </c>
      <c r="K31" s="74">
        <v>0</v>
      </c>
      <c r="L31" s="74">
        <v>0</v>
      </c>
    </row>
    <row r="32" spans="1:12" s="139" customFormat="1" x14ac:dyDescent="0.25">
      <c r="A32" s="131" t="s">
        <v>172</v>
      </c>
      <c r="B32" s="160">
        <v>918</v>
      </c>
      <c r="C32" s="7" t="s">
        <v>24</v>
      </c>
      <c r="D32" s="7" t="s">
        <v>25</v>
      </c>
      <c r="E32" s="7" t="s">
        <v>70</v>
      </c>
      <c r="F32" s="8" t="s">
        <v>37</v>
      </c>
      <c r="G32" s="8" t="s">
        <v>73</v>
      </c>
      <c r="H32" s="8" t="s">
        <v>78</v>
      </c>
      <c r="I32" s="132" t="s">
        <v>173</v>
      </c>
      <c r="J32" s="74">
        <v>5.6</v>
      </c>
      <c r="K32" s="74">
        <v>25.8</v>
      </c>
      <c r="L32" s="74">
        <v>25.8</v>
      </c>
    </row>
    <row r="33" spans="1:12" s="139" customFormat="1" ht="35.25" customHeight="1" x14ac:dyDescent="0.25">
      <c r="A33" s="10" t="s">
        <v>269</v>
      </c>
      <c r="B33" s="160">
        <v>918</v>
      </c>
      <c r="C33" s="214" t="s">
        <v>24</v>
      </c>
      <c r="D33" s="214" t="s">
        <v>25</v>
      </c>
      <c r="E33" s="213" t="s">
        <v>70</v>
      </c>
      <c r="F33" s="212" t="s">
        <v>37</v>
      </c>
      <c r="G33" s="212" t="s">
        <v>73</v>
      </c>
      <c r="H33" s="212" t="s">
        <v>270</v>
      </c>
      <c r="I33" s="215"/>
      <c r="J33" s="74">
        <f>J34+J36+J38</f>
        <v>139.4</v>
      </c>
      <c r="K33" s="74">
        <f t="shared" ref="K33:L33" si="8">K34+K36+K38</f>
        <v>0</v>
      </c>
      <c r="L33" s="74">
        <f t="shared" si="8"/>
        <v>0</v>
      </c>
    </row>
    <row r="34" spans="1:12" s="139" customFormat="1" ht="47.25" x14ac:dyDescent="0.25">
      <c r="A34" s="211" t="s">
        <v>165</v>
      </c>
      <c r="B34" s="160">
        <v>918</v>
      </c>
      <c r="C34" s="214" t="s">
        <v>24</v>
      </c>
      <c r="D34" s="214" t="s">
        <v>25</v>
      </c>
      <c r="E34" s="213" t="s">
        <v>70</v>
      </c>
      <c r="F34" s="212" t="s">
        <v>37</v>
      </c>
      <c r="G34" s="212" t="s">
        <v>73</v>
      </c>
      <c r="H34" s="212" t="s">
        <v>270</v>
      </c>
      <c r="I34" s="215" t="s">
        <v>167</v>
      </c>
      <c r="J34" s="74">
        <f>J35</f>
        <v>93</v>
      </c>
      <c r="K34" s="74">
        <f t="shared" ref="K34:L34" si="9">K35</f>
        <v>0</v>
      </c>
      <c r="L34" s="74">
        <f t="shared" si="9"/>
        <v>0</v>
      </c>
    </row>
    <row r="35" spans="1:12" s="139" customFormat="1" x14ac:dyDescent="0.25">
      <c r="A35" s="211" t="s">
        <v>166</v>
      </c>
      <c r="B35" s="160">
        <v>918</v>
      </c>
      <c r="C35" s="214" t="s">
        <v>24</v>
      </c>
      <c r="D35" s="214" t="s">
        <v>25</v>
      </c>
      <c r="E35" s="213" t="s">
        <v>70</v>
      </c>
      <c r="F35" s="212" t="s">
        <v>37</v>
      </c>
      <c r="G35" s="212" t="s">
        <v>73</v>
      </c>
      <c r="H35" s="212" t="s">
        <v>270</v>
      </c>
      <c r="I35" s="215" t="s">
        <v>168</v>
      </c>
      <c r="J35" s="74">
        <v>93</v>
      </c>
      <c r="K35" s="74">
        <v>0</v>
      </c>
      <c r="L35" s="74">
        <v>0</v>
      </c>
    </row>
    <row r="36" spans="1:12" s="139" customFormat="1" ht="31.5" x14ac:dyDescent="0.25">
      <c r="A36" s="126" t="s">
        <v>161</v>
      </c>
      <c r="B36" s="160">
        <v>918</v>
      </c>
      <c r="C36" s="214" t="s">
        <v>24</v>
      </c>
      <c r="D36" s="214" t="s">
        <v>25</v>
      </c>
      <c r="E36" s="213" t="s">
        <v>70</v>
      </c>
      <c r="F36" s="212" t="s">
        <v>37</v>
      </c>
      <c r="G36" s="212" t="s">
        <v>73</v>
      </c>
      <c r="H36" s="212" t="s">
        <v>270</v>
      </c>
      <c r="I36" s="215" t="s">
        <v>163</v>
      </c>
      <c r="J36" s="74">
        <f>J37</f>
        <v>32.799999999999997</v>
      </c>
      <c r="K36" s="74">
        <f t="shared" ref="K36:L36" si="10">K37</f>
        <v>0</v>
      </c>
      <c r="L36" s="74">
        <f t="shared" si="10"/>
        <v>0</v>
      </c>
    </row>
    <row r="37" spans="1:12" s="139" customFormat="1" ht="31.5" x14ac:dyDescent="0.25">
      <c r="A37" s="126" t="s">
        <v>162</v>
      </c>
      <c r="B37" s="160">
        <v>918</v>
      </c>
      <c r="C37" s="214" t="s">
        <v>24</v>
      </c>
      <c r="D37" s="214" t="s">
        <v>25</v>
      </c>
      <c r="E37" s="213" t="s">
        <v>70</v>
      </c>
      <c r="F37" s="212" t="s">
        <v>37</v>
      </c>
      <c r="G37" s="212" t="s">
        <v>73</v>
      </c>
      <c r="H37" s="212" t="s">
        <v>270</v>
      </c>
      <c r="I37" s="215" t="s">
        <v>164</v>
      </c>
      <c r="J37" s="74">
        <v>32.799999999999997</v>
      </c>
      <c r="K37" s="74">
        <v>0</v>
      </c>
      <c r="L37" s="74">
        <v>0</v>
      </c>
    </row>
    <row r="38" spans="1:12" s="139" customFormat="1" x14ac:dyDescent="0.25">
      <c r="A38" s="131" t="s">
        <v>169</v>
      </c>
      <c r="B38" s="160">
        <v>918</v>
      </c>
      <c r="C38" s="214" t="s">
        <v>24</v>
      </c>
      <c r="D38" s="214" t="s">
        <v>25</v>
      </c>
      <c r="E38" s="213" t="s">
        <v>70</v>
      </c>
      <c r="F38" s="212" t="s">
        <v>37</v>
      </c>
      <c r="G38" s="212" t="s">
        <v>73</v>
      </c>
      <c r="H38" s="212" t="s">
        <v>270</v>
      </c>
      <c r="I38" s="215" t="s">
        <v>170</v>
      </c>
      <c r="J38" s="74">
        <f>J39</f>
        <v>13.6</v>
      </c>
      <c r="K38" s="74">
        <f t="shared" ref="K38:L38" si="11">K39</f>
        <v>0</v>
      </c>
      <c r="L38" s="74">
        <f t="shared" si="11"/>
        <v>0</v>
      </c>
    </row>
    <row r="39" spans="1:12" s="139" customFormat="1" x14ac:dyDescent="0.25">
      <c r="A39" s="131" t="s">
        <v>172</v>
      </c>
      <c r="B39" s="160">
        <v>918</v>
      </c>
      <c r="C39" s="214" t="s">
        <v>24</v>
      </c>
      <c r="D39" s="214" t="s">
        <v>25</v>
      </c>
      <c r="E39" s="213" t="s">
        <v>70</v>
      </c>
      <c r="F39" s="212" t="s">
        <v>37</v>
      </c>
      <c r="G39" s="212" t="s">
        <v>73</v>
      </c>
      <c r="H39" s="212" t="s">
        <v>270</v>
      </c>
      <c r="I39" s="215" t="s">
        <v>173</v>
      </c>
      <c r="J39" s="74">
        <v>13.6</v>
      </c>
      <c r="K39" s="74">
        <v>0</v>
      </c>
      <c r="L39" s="74">
        <v>0</v>
      </c>
    </row>
    <row r="40" spans="1:12" s="163" customFormat="1" ht="31.5" x14ac:dyDescent="0.25">
      <c r="A40" s="123" t="s">
        <v>228</v>
      </c>
      <c r="B40" s="160">
        <v>918</v>
      </c>
      <c r="C40" s="7" t="s">
        <v>24</v>
      </c>
      <c r="D40" s="7" t="s">
        <v>25</v>
      </c>
      <c r="E40" s="124">
        <v>89</v>
      </c>
      <c r="F40" s="8"/>
      <c r="G40" s="8"/>
      <c r="H40" s="8"/>
      <c r="I40" s="133"/>
      <c r="J40" s="125">
        <f>J41</f>
        <v>0.1</v>
      </c>
      <c r="K40" s="125">
        <f t="shared" ref="K40:L43" si="12">K41</f>
        <v>0.1</v>
      </c>
      <c r="L40" s="125">
        <f t="shared" si="12"/>
        <v>0.1</v>
      </c>
    </row>
    <row r="41" spans="1:12" s="163" customFormat="1" ht="47.25" x14ac:dyDescent="0.25">
      <c r="A41" s="123" t="s">
        <v>229</v>
      </c>
      <c r="B41" s="160">
        <v>918</v>
      </c>
      <c r="C41" s="7" t="s">
        <v>24</v>
      </c>
      <c r="D41" s="7" t="s">
        <v>25</v>
      </c>
      <c r="E41" s="124">
        <v>89</v>
      </c>
      <c r="F41" s="8" t="s">
        <v>36</v>
      </c>
      <c r="G41" s="8"/>
      <c r="H41" s="8"/>
      <c r="I41" s="133"/>
      <c r="J41" s="125">
        <f>J42</f>
        <v>0.1</v>
      </c>
      <c r="K41" s="125">
        <f t="shared" si="12"/>
        <v>0.1</v>
      </c>
      <c r="L41" s="125">
        <f t="shared" si="12"/>
        <v>0.1</v>
      </c>
    </row>
    <row r="42" spans="1:12" s="163" customFormat="1" ht="78.75" x14ac:dyDescent="0.25">
      <c r="A42" s="135" t="s">
        <v>230</v>
      </c>
      <c r="B42" s="160">
        <v>918</v>
      </c>
      <c r="C42" s="7" t="s">
        <v>24</v>
      </c>
      <c r="D42" s="7" t="s">
        <v>25</v>
      </c>
      <c r="E42" s="124">
        <v>89</v>
      </c>
      <c r="F42" s="8" t="s">
        <v>36</v>
      </c>
      <c r="G42" s="8" t="s">
        <v>73</v>
      </c>
      <c r="H42" s="8" t="s">
        <v>80</v>
      </c>
      <c r="I42" s="133"/>
      <c r="J42" s="125">
        <f>J43</f>
        <v>0.1</v>
      </c>
      <c r="K42" s="125">
        <f t="shared" si="12"/>
        <v>0.1</v>
      </c>
      <c r="L42" s="125">
        <f t="shared" si="12"/>
        <v>0.1</v>
      </c>
    </row>
    <row r="43" spans="1:12" s="163" customFormat="1" ht="18" customHeight="1" x14ac:dyDescent="0.25">
      <c r="A43" s="126" t="s">
        <v>161</v>
      </c>
      <c r="B43" s="160">
        <v>918</v>
      </c>
      <c r="C43" s="7" t="s">
        <v>24</v>
      </c>
      <c r="D43" s="7" t="s">
        <v>25</v>
      </c>
      <c r="E43" s="124" t="s">
        <v>85</v>
      </c>
      <c r="F43" s="8" t="s">
        <v>36</v>
      </c>
      <c r="G43" s="8" t="s">
        <v>73</v>
      </c>
      <c r="H43" s="8" t="s">
        <v>80</v>
      </c>
      <c r="I43" s="133" t="s">
        <v>163</v>
      </c>
      <c r="J43" s="125">
        <f>J44</f>
        <v>0.1</v>
      </c>
      <c r="K43" s="125">
        <f t="shared" si="12"/>
        <v>0.1</v>
      </c>
      <c r="L43" s="125">
        <f t="shared" si="12"/>
        <v>0.1</v>
      </c>
    </row>
    <row r="44" spans="1:12" s="163" customFormat="1" ht="35.25" customHeight="1" x14ac:dyDescent="0.25">
      <c r="A44" s="126" t="s">
        <v>162</v>
      </c>
      <c r="B44" s="160">
        <v>918</v>
      </c>
      <c r="C44" s="7" t="s">
        <v>24</v>
      </c>
      <c r="D44" s="7" t="s">
        <v>25</v>
      </c>
      <c r="E44" s="124" t="s">
        <v>85</v>
      </c>
      <c r="F44" s="8" t="s">
        <v>36</v>
      </c>
      <c r="G44" s="8" t="s">
        <v>73</v>
      </c>
      <c r="H44" s="8" t="s">
        <v>80</v>
      </c>
      <c r="I44" s="133" t="s">
        <v>164</v>
      </c>
      <c r="J44" s="125">
        <v>0.1</v>
      </c>
      <c r="K44" s="125">
        <v>0.1</v>
      </c>
      <c r="L44" s="125">
        <v>0.1</v>
      </c>
    </row>
    <row r="45" spans="1:12" x14ac:dyDescent="0.25">
      <c r="A45" s="121" t="s">
        <v>81</v>
      </c>
      <c r="B45" s="160">
        <v>918</v>
      </c>
      <c r="C45" s="8" t="s">
        <v>24</v>
      </c>
      <c r="D45" s="8" t="s">
        <v>82</v>
      </c>
      <c r="E45" s="8"/>
      <c r="F45" s="153"/>
      <c r="G45" s="153"/>
      <c r="H45" s="138"/>
      <c r="I45" s="138"/>
      <c r="J45" s="125">
        <f>J46</f>
        <v>1</v>
      </c>
      <c r="K45" s="125">
        <f t="shared" ref="K45:L49" si="13">K46</f>
        <v>1</v>
      </c>
      <c r="L45" s="125">
        <f t="shared" si="13"/>
        <v>1</v>
      </c>
    </row>
    <row r="46" spans="1:12" ht="31.5" x14ac:dyDescent="0.25">
      <c r="A46" s="164" t="s">
        <v>228</v>
      </c>
      <c r="B46" s="160">
        <v>918</v>
      </c>
      <c r="C46" s="8" t="s">
        <v>24</v>
      </c>
      <c r="D46" s="8" t="s">
        <v>82</v>
      </c>
      <c r="E46" s="124">
        <v>89</v>
      </c>
      <c r="F46" s="8"/>
      <c r="G46" s="8"/>
      <c r="H46" s="138"/>
      <c r="I46" s="138"/>
      <c r="J46" s="125">
        <f>J47</f>
        <v>1</v>
      </c>
      <c r="K46" s="125">
        <f t="shared" si="13"/>
        <v>1</v>
      </c>
      <c r="L46" s="125">
        <f t="shared" si="13"/>
        <v>1</v>
      </c>
    </row>
    <row r="47" spans="1:12" ht="47.25" x14ac:dyDescent="0.25">
      <c r="A47" s="165" t="s">
        <v>229</v>
      </c>
      <c r="B47" s="160">
        <v>918</v>
      </c>
      <c r="C47" s="8" t="s">
        <v>24</v>
      </c>
      <c r="D47" s="8" t="s">
        <v>82</v>
      </c>
      <c r="E47" s="124">
        <v>89</v>
      </c>
      <c r="F47" s="8" t="s">
        <v>36</v>
      </c>
      <c r="G47" s="8"/>
      <c r="H47" s="138"/>
      <c r="I47" s="138"/>
      <c r="J47" s="125">
        <f>J48</f>
        <v>1</v>
      </c>
      <c r="K47" s="125">
        <f t="shared" si="13"/>
        <v>1</v>
      </c>
      <c r="L47" s="125">
        <f t="shared" si="13"/>
        <v>1</v>
      </c>
    </row>
    <row r="48" spans="1:12" ht="31.5" x14ac:dyDescent="0.25">
      <c r="A48" s="126" t="s">
        <v>171</v>
      </c>
      <c r="B48" s="160">
        <v>918</v>
      </c>
      <c r="C48" s="8" t="s">
        <v>24</v>
      </c>
      <c r="D48" s="8" t="s">
        <v>82</v>
      </c>
      <c r="E48" s="124">
        <v>89</v>
      </c>
      <c r="F48" s="8" t="s">
        <v>36</v>
      </c>
      <c r="G48" s="8" t="s">
        <v>73</v>
      </c>
      <c r="H48" s="8" t="s">
        <v>83</v>
      </c>
      <c r="I48" s="138"/>
      <c r="J48" s="125">
        <f>J49</f>
        <v>1</v>
      </c>
      <c r="K48" s="125">
        <f t="shared" si="13"/>
        <v>1</v>
      </c>
      <c r="L48" s="125">
        <f t="shared" si="13"/>
        <v>1</v>
      </c>
    </row>
    <row r="49" spans="1:12" x14ac:dyDescent="0.25">
      <c r="A49" s="131" t="s">
        <v>169</v>
      </c>
      <c r="B49" s="160">
        <v>918</v>
      </c>
      <c r="C49" s="8" t="s">
        <v>24</v>
      </c>
      <c r="D49" s="8" t="s">
        <v>82</v>
      </c>
      <c r="E49" s="124">
        <v>89</v>
      </c>
      <c r="F49" s="8" t="s">
        <v>36</v>
      </c>
      <c r="G49" s="8" t="s">
        <v>73</v>
      </c>
      <c r="H49" s="8" t="s">
        <v>83</v>
      </c>
      <c r="I49" s="138" t="s">
        <v>170</v>
      </c>
      <c r="J49" s="125">
        <f>J50</f>
        <v>1</v>
      </c>
      <c r="K49" s="125">
        <f t="shared" si="13"/>
        <v>1</v>
      </c>
      <c r="L49" s="125">
        <f t="shared" si="13"/>
        <v>1</v>
      </c>
    </row>
    <row r="50" spans="1:12" ht="17.25" customHeight="1" x14ac:dyDescent="0.25">
      <c r="A50" s="126" t="s">
        <v>84</v>
      </c>
      <c r="B50" s="160">
        <v>918</v>
      </c>
      <c r="C50" s="8" t="s">
        <v>24</v>
      </c>
      <c r="D50" s="8" t="s">
        <v>82</v>
      </c>
      <c r="E50" s="8" t="s">
        <v>85</v>
      </c>
      <c r="F50" s="8" t="s">
        <v>36</v>
      </c>
      <c r="G50" s="8" t="s">
        <v>73</v>
      </c>
      <c r="H50" s="8" t="s">
        <v>83</v>
      </c>
      <c r="I50" s="138" t="s">
        <v>86</v>
      </c>
      <c r="J50" s="125">
        <v>1</v>
      </c>
      <c r="K50" s="125">
        <v>1</v>
      </c>
      <c r="L50" s="125">
        <v>1</v>
      </c>
    </row>
    <row r="51" spans="1:12" x14ac:dyDescent="0.25">
      <c r="A51" s="121" t="s">
        <v>97</v>
      </c>
      <c r="B51" s="160">
        <v>918</v>
      </c>
      <c r="C51" s="8" t="s">
        <v>62</v>
      </c>
      <c r="D51" s="8"/>
      <c r="E51" s="138"/>
      <c r="F51" s="8"/>
      <c r="G51" s="8"/>
      <c r="H51" s="8"/>
      <c r="I51" s="156"/>
      <c r="J51" s="125">
        <f>J52</f>
        <v>86.800000000000011</v>
      </c>
      <c r="K51" s="125">
        <f>K52</f>
        <v>87.4</v>
      </c>
      <c r="L51" s="125">
        <f>L52</f>
        <v>90.1</v>
      </c>
    </row>
    <row r="52" spans="1:12" x14ac:dyDescent="0.25">
      <c r="A52" s="128" t="s">
        <v>98</v>
      </c>
      <c r="B52" s="160">
        <v>918</v>
      </c>
      <c r="C52" s="132" t="s">
        <v>62</v>
      </c>
      <c r="D52" s="132" t="s">
        <v>63</v>
      </c>
      <c r="E52" s="124"/>
      <c r="F52" s="7"/>
      <c r="G52" s="7"/>
      <c r="H52" s="7"/>
      <c r="I52" s="148"/>
      <c r="J52" s="125">
        <f>J55</f>
        <v>86.800000000000011</v>
      </c>
      <c r="K52" s="125">
        <f>K55</f>
        <v>87.4</v>
      </c>
      <c r="L52" s="125">
        <f>L55</f>
        <v>90.1</v>
      </c>
    </row>
    <row r="53" spans="1:12" ht="31.5" x14ac:dyDescent="0.25">
      <c r="A53" s="164" t="s">
        <v>228</v>
      </c>
      <c r="B53" s="160">
        <v>918</v>
      </c>
      <c r="C53" s="132" t="s">
        <v>62</v>
      </c>
      <c r="D53" s="132" t="s">
        <v>63</v>
      </c>
      <c r="E53" s="7">
        <v>89</v>
      </c>
      <c r="F53" s="7"/>
      <c r="G53" s="7"/>
      <c r="H53" s="7"/>
      <c r="I53" s="148"/>
      <c r="J53" s="125">
        <f t="shared" ref="J53:L54" si="14">J54</f>
        <v>86.800000000000011</v>
      </c>
      <c r="K53" s="125">
        <f t="shared" si="14"/>
        <v>87.4</v>
      </c>
      <c r="L53" s="125">
        <f t="shared" si="14"/>
        <v>90.1</v>
      </c>
    </row>
    <row r="54" spans="1:12" ht="47.25" x14ac:dyDescent="0.25">
      <c r="A54" s="165" t="s">
        <v>229</v>
      </c>
      <c r="B54" s="160">
        <v>918</v>
      </c>
      <c r="C54" s="132" t="s">
        <v>62</v>
      </c>
      <c r="D54" s="132" t="s">
        <v>63</v>
      </c>
      <c r="E54" s="7">
        <v>89</v>
      </c>
      <c r="F54" s="7">
        <v>1</v>
      </c>
      <c r="G54" s="7"/>
      <c r="H54" s="7"/>
      <c r="I54" s="148"/>
      <c r="J54" s="125">
        <f t="shared" si="14"/>
        <v>86.800000000000011</v>
      </c>
      <c r="K54" s="125">
        <f t="shared" si="14"/>
        <v>87.4</v>
      </c>
      <c r="L54" s="125">
        <f t="shared" si="14"/>
        <v>90.1</v>
      </c>
    </row>
    <row r="55" spans="1:12" ht="31.5" x14ac:dyDescent="0.25">
      <c r="A55" s="149" t="s">
        <v>280</v>
      </c>
      <c r="B55" s="160">
        <v>918</v>
      </c>
      <c r="C55" s="132" t="s">
        <v>62</v>
      </c>
      <c r="D55" s="132" t="s">
        <v>63</v>
      </c>
      <c r="E55" s="150">
        <v>89</v>
      </c>
      <c r="F55" s="7">
        <v>1</v>
      </c>
      <c r="G55" s="7" t="s">
        <v>73</v>
      </c>
      <c r="H55" s="7">
        <v>51180</v>
      </c>
      <c r="I55" s="148"/>
      <c r="J55" s="72">
        <f>J56+J58</f>
        <v>86.800000000000011</v>
      </c>
      <c r="K55" s="72">
        <f>K56+K58</f>
        <v>87.4</v>
      </c>
      <c r="L55" s="72">
        <f>L56+L58</f>
        <v>90.1</v>
      </c>
    </row>
    <row r="56" spans="1:12" ht="47.25" x14ac:dyDescent="0.25">
      <c r="A56" s="127" t="s">
        <v>165</v>
      </c>
      <c r="B56" s="160">
        <v>918</v>
      </c>
      <c r="C56" s="132" t="s">
        <v>62</v>
      </c>
      <c r="D56" s="132" t="s">
        <v>63</v>
      </c>
      <c r="E56" s="150">
        <v>89</v>
      </c>
      <c r="F56" s="7">
        <v>1</v>
      </c>
      <c r="G56" s="7" t="s">
        <v>73</v>
      </c>
      <c r="H56" s="7" t="s">
        <v>99</v>
      </c>
      <c r="I56" s="148" t="s">
        <v>167</v>
      </c>
      <c r="J56" s="72">
        <f>J57</f>
        <v>82.9</v>
      </c>
      <c r="K56" s="72">
        <f>K57</f>
        <v>83.4</v>
      </c>
      <c r="L56" s="72">
        <f>L57</f>
        <v>86.1</v>
      </c>
    </row>
    <row r="57" spans="1:12" x14ac:dyDescent="0.25">
      <c r="A57" s="127" t="s">
        <v>166</v>
      </c>
      <c r="B57" s="160">
        <v>918</v>
      </c>
      <c r="C57" s="132" t="s">
        <v>62</v>
      </c>
      <c r="D57" s="132" t="s">
        <v>63</v>
      </c>
      <c r="E57" s="150">
        <v>89</v>
      </c>
      <c r="F57" s="7">
        <v>1</v>
      </c>
      <c r="G57" s="7" t="s">
        <v>73</v>
      </c>
      <c r="H57" s="7" t="s">
        <v>99</v>
      </c>
      <c r="I57" s="148" t="s">
        <v>168</v>
      </c>
      <c r="J57" s="72">
        <v>82.9</v>
      </c>
      <c r="K57" s="72">
        <v>83.4</v>
      </c>
      <c r="L57" s="72">
        <v>86.1</v>
      </c>
    </row>
    <row r="58" spans="1:12" ht="18.75" customHeight="1" x14ac:dyDescent="0.25">
      <c r="A58" s="126" t="s">
        <v>161</v>
      </c>
      <c r="B58" s="160">
        <v>918</v>
      </c>
      <c r="C58" s="132" t="s">
        <v>62</v>
      </c>
      <c r="D58" s="132" t="s">
        <v>63</v>
      </c>
      <c r="E58" s="150">
        <v>89</v>
      </c>
      <c r="F58" s="7">
        <v>1</v>
      </c>
      <c r="G58" s="7" t="s">
        <v>73</v>
      </c>
      <c r="H58" s="7">
        <v>51180</v>
      </c>
      <c r="I58" s="148" t="s">
        <v>163</v>
      </c>
      <c r="J58" s="72">
        <f t="shared" ref="J58:L58" si="15">J59</f>
        <v>3.9</v>
      </c>
      <c r="K58" s="72">
        <f t="shared" si="15"/>
        <v>4</v>
      </c>
      <c r="L58" s="72">
        <f t="shared" si="15"/>
        <v>4</v>
      </c>
    </row>
    <row r="59" spans="1:12" ht="31.5" x14ac:dyDescent="0.25">
      <c r="A59" s="126" t="s">
        <v>162</v>
      </c>
      <c r="B59" s="160">
        <v>918</v>
      </c>
      <c r="C59" s="132" t="s">
        <v>62</v>
      </c>
      <c r="D59" s="132" t="s">
        <v>63</v>
      </c>
      <c r="E59" s="150">
        <v>89</v>
      </c>
      <c r="F59" s="7">
        <v>1</v>
      </c>
      <c r="G59" s="7" t="s">
        <v>73</v>
      </c>
      <c r="H59" s="7">
        <v>51180</v>
      </c>
      <c r="I59" s="148" t="s">
        <v>164</v>
      </c>
      <c r="J59" s="72">
        <v>3.9</v>
      </c>
      <c r="K59" s="72">
        <v>4</v>
      </c>
      <c r="L59" s="72">
        <v>4</v>
      </c>
    </row>
    <row r="60" spans="1:12" x14ac:dyDescent="0.25">
      <c r="A60" s="128" t="s">
        <v>100</v>
      </c>
      <c r="B60" s="160">
        <v>918</v>
      </c>
      <c r="C60" s="132" t="s">
        <v>25</v>
      </c>
      <c r="D60" s="132"/>
      <c r="E60" s="7"/>
      <c r="F60" s="7"/>
      <c r="G60" s="7"/>
      <c r="H60" s="7"/>
      <c r="I60" s="7"/>
      <c r="J60" s="72">
        <f t="shared" ref="J60:L65" si="16">J61</f>
        <v>371.1</v>
      </c>
      <c r="K60" s="72">
        <f t="shared" si="16"/>
        <v>395.8</v>
      </c>
      <c r="L60" s="72">
        <f t="shared" si="16"/>
        <v>407.8</v>
      </c>
    </row>
    <row r="61" spans="1:12" x14ac:dyDescent="0.25">
      <c r="A61" s="128" t="s">
        <v>101</v>
      </c>
      <c r="B61" s="160">
        <v>918</v>
      </c>
      <c r="C61" s="7" t="s">
        <v>25</v>
      </c>
      <c r="D61" s="7" t="s">
        <v>65</v>
      </c>
      <c r="E61" s="233"/>
      <c r="F61" s="233"/>
      <c r="G61" s="233"/>
      <c r="H61" s="233"/>
      <c r="I61" s="7"/>
      <c r="J61" s="72">
        <f t="shared" si="16"/>
        <v>371.1</v>
      </c>
      <c r="K61" s="72">
        <f t="shared" si="16"/>
        <v>395.8</v>
      </c>
      <c r="L61" s="72">
        <f t="shared" si="16"/>
        <v>407.8</v>
      </c>
    </row>
    <row r="62" spans="1:12" ht="31.5" x14ac:dyDescent="0.25">
      <c r="A62" s="164" t="s">
        <v>228</v>
      </c>
      <c r="B62" s="160">
        <v>918</v>
      </c>
      <c r="C62" s="8" t="s">
        <v>25</v>
      </c>
      <c r="D62" s="8" t="s">
        <v>65</v>
      </c>
      <c r="E62" s="8" t="s">
        <v>85</v>
      </c>
      <c r="F62" s="8"/>
      <c r="G62" s="8"/>
      <c r="H62" s="8"/>
      <c r="I62" s="7"/>
      <c r="J62" s="72">
        <f>J64</f>
        <v>371.1</v>
      </c>
      <c r="K62" s="72">
        <f>K64</f>
        <v>395.8</v>
      </c>
      <c r="L62" s="72">
        <f>L64</f>
        <v>407.8</v>
      </c>
    </row>
    <row r="63" spans="1:12" ht="47.25" x14ac:dyDescent="0.25">
      <c r="A63" s="165" t="s">
        <v>229</v>
      </c>
      <c r="B63" s="160">
        <v>918</v>
      </c>
      <c r="C63" s="8" t="s">
        <v>25</v>
      </c>
      <c r="D63" s="8" t="s">
        <v>65</v>
      </c>
      <c r="E63" s="8" t="s">
        <v>85</v>
      </c>
      <c r="F63" s="8" t="s">
        <v>36</v>
      </c>
      <c r="G63" s="8"/>
      <c r="H63" s="8"/>
      <c r="I63" s="7"/>
      <c r="J63" s="72">
        <f>J64</f>
        <v>371.1</v>
      </c>
      <c r="K63" s="72">
        <f t="shared" ref="K63:L63" si="17">K64</f>
        <v>395.8</v>
      </c>
      <c r="L63" s="72">
        <f t="shared" si="17"/>
        <v>407.8</v>
      </c>
    </row>
    <row r="64" spans="1:12" ht="141.75" x14ac:dyDescent="0.25">
      <c r="A64" s="227" t="s">
        <v>297</v>
      </c>
      <c r="B64" s="160">
        <v>918</v>
      </c>
      <c r="C64" s="8" t="s">
        <v>25</v>
      </c>
      <c r="D64" s="8" t="s">
        <v>65</v>
      </c>
      <c r="E64" s="8" t="s">
        <v>85</v>
      </c>
      <c r="F64" s="8" t="s">
        <v>36</v>
      </c>
      <c r="G64" s="8" t="s">
        <v>73</v>
      </c>
      <c r="H64" s="8" t="s">
        <v>102</v>
      </c>
      <c r="I64" s="7"/>
      <c r="J64" s="72">
        <f t="shared" si="16"/>
        <v>371.1</v>
      </c>
      <c r="K64" s="72">
        <f t="shared" si="16"/>
        <v>395.8</v>
      </c>
      <c r="L64" s="72">
        <f t="shared" si="16"/>
        <v>407.8</v>
      </c>
    </row>
    <row r="65" spans="1:13" ht="18.75" customHeight="1" x14ac:dyDescent="0.25">
      <c r="A65" s="126" t="s">
        <v>161</v>
      </c>
      <c r="B65" s="160">
        <v>918</v>
      </c>
      <c r="C65" s="8" t="s">
        <v>25</v>
      </c>
      <c r="D65" s="8" t="s">
        <v>65</v>
      </c>
      <c r="E65" s="8" t="s">
        <v>85</v>
      </c>
      <c r="F65" s="8" t="s">
        <v>36</v>
      </c>
      <c r="G65" s="8" t="s">
        <v>73</v>
      </c>
      <c r="H65" s="8" t="s">
        <v>102</v>
      </c>
      <c r="I65" s="7" t="s">
        <v>163</v>
      </c>
      <c r="J65" s="72">
        <f t="shared" si="16"/>
        <v>371.1</v>
      </c>
      <c r="K65" s="72">
        <f t="shared" si="16"/>
        <v>395.8</v>
      </c>
      <c r="L65" s="72">
        <f t="shared" si="16"/>
        <v>407.8</v>
      </c>
    </row>
    <row r="66" spans="1:13" ht="33.75" customHeight="1" x14ac:dyDescent="0.25">
      <c r="A66" s="126" t="s">
        <v>162</v>
      </c>
      <c r="B66" s="160">
        <v>918</v>
      </c>
      <c r="C66" s="8" t="s">
        <v>25</v>
      </c>
      <c r="D66" s="8" t="s">
        <v>65</v>
      </c>
      <c r="E66" s="8" t="s">
        <v>85</v>
      </c>
      <c r="F66" s="8" t="s">
        <v>36</v>
      </c>
      <c r="G66" s="8" t="s">
        <v>73</v>
      </c>
      <c r="H66" s="8" t="s">
        <v>102</v>
      </c>
      <c r="I66" s="7" t="s">
        <v>164</v>
      </c>
      <c r="J66" s="72">
        <v>371.1</v>
      </c>
      <c r="K66" s="72">
        <v>395.8</v>
      </c>
      <c r="L66" s="72">
        <v>407.8</v>
      </c>
    </row>
    <row r="67" spans="1:13" x14ac:dyDescent="0.25">
      <c r="A67" s="128" t="s">
        <v>28</v>
      </c>
      <c r="B67" s="160">
        <v>918</v>
      </c>
      <c r="C67" s="7" t="s">
        <v>27</v>
      </c>
      <c r="D67" s="7"/>
      <c r="E67" s="7"/>
      <c r="F67" s="7"/>
      <c r="G67" s="7"/>
      <c r="H67" s="73"/>
      <c r="I67" s="73"/>
      <c r="J67" s="74">
        <f>J68+J74</f>
        <v>157.01</v>
      </c>
      <c r="K67" s="74">
        <f>K68+K74</f>
        <v>5.4</v>
      </c>
      <c r="L67" s="74">
        <f>L68+L74</f>
        <v>5.4</v>
      </c>
    </row>
    <row r="68" spans="1:13" x14ac:dyDescent="0.25">
      <c r="A68" s="128" t="s">
        <v>103</v>
      </c>
      <c r="B68" s="160">
        <v>918</v>
      </c>
      <c r="C68" s="7" t="s">
        <v>27</v>
      </c>
      <c r="D68" s="7" t="s">
        <v>62</v>
      </c>
      <c r="E68" s="7"/>
      <c r="F68" s="7"/>
      <c r="G68" s="7"/>
      <c r="H68" s="73"/>
      <c r="I68" s="73"/>
      <c r="J68" s="74">
        <f>J69</f>
        <v>32.71</v>
      </c>
      <c r="K68" s="74">
        <f t="shared" ref="K68:L68" si="18">K69</f>
        <v>0.4</v>
      </c>
      <c r="L68" s="74">
        <f t="shared" si="18"/>
        <v>0.4</v>
      </c>
    </row>
    <row r="69" spans="1:13" ht="31.5" x14ac:dyDescent="0.25">
      <c r="A69" s="164" t="s">
        <v>228</v>
      </c>
      <c r="B69" s="160">
        <v>918</v>
      </c>
      <c r="C69" s="7" t="s">
        <v>27</v>
      </c>
      <c r="D69" s="7" t="s">
        <v>62</v>
      </c>
      <c r="E69" s="7" t="s">
        <v>85</v>
      </c>
      <c r="F69" s="7"/>
      <c r="G69" s="7"/>
      <c r="H69" s="13"/>
      <c r="I69" s="221"/>
      <c r="J69" s="74">
        <f>J70</f>
        <v>32.71</v>
      </c>
      <c r="K69" s="74">
        <f t="shared" ref="K69:L70" si="19">K70</f>
        <v>0.4</v>
      </c>
      <c r="L69" s="74">
        <f t="shared" si="19"/>
        <v>0.4</v>
      </c>
    </row>
    <row r="70" spans="1:13" ht="47.25" x14ac:dyDescent="0.25">
      <c r="A70" s="165" t="s">
        <v>229</v>
      </c>
      <c r="B70" s="160">
        <v>918</v>
      </c>
      <c r="C70" s="7" t="s">
        <v>27</v>
      </c>
      <c r="D70" s="7" t="s">
        <v>62</v>
      </c>
      <c r="E70" s="7" t="s">
        <v>85</v>
      </c>
      <c r="F70" s="7" t="s">
        <v>36</v>
      </c>
      <c r="G70" s="7"/>
      <c r="H70" s="13"/>
      <c r="I70" s="221"/>
      <c r="J70" s="74">
        <f>J71</f>
        <v>32.71</v>
      </c>
      <c r="K70" s="74">
        <f t="shared" si="19"/>
        <v>0.4</v>
      </c>
      <c r="L70" s="74">
        <f t="shared" si="19"/>
        <v>0.4</v>
      </c>
    </row>
    <row r="71" spans="1:13" ht="63.6" customHeight="1" x14ac:dyDescent="0.25">
      <c r="A71" s="12" t="s">
        <v>296</v>
      </c>
      <c r="B71" s="160">
        <v>918</v>
      </c>
      <c r="C71" s="7" t="s">
        <v>27</v>
      </c>
      <c r="D71" s="7" t="s">
        <v>62</v>
      </c>
      <c r="E71" s="7">
        <v>89</v>
      </c>
      <c r="F71" s="7">
        <v>1</v>
      </c>
      <c r="G71" s="7" t="s">
        <v>73</v>
      </c>
      <c r="H71" s="7" t="s">
        <v>104</v>
      </c>
      <c r="I71" s="148"/>
      <c r="J71" s="74">
        <f t="shared" ref="J71:L72" si="20">J72</f>
        <v>32.71</v>
      </c>
      <c r="K71" s="74">
        <f t="shared" si="20"/>
        <v>0.4</v>
      </c>
      <c r="L71" s="74">
        <f t="shared" si="20"/>
        <v>0.4</v>
      </c>
    </row>
    <row r="72" spans="1:13" ht="19.5" customHeight="1" x14ac:dyDescent="0.25">
      <c r="A72" s="126" t="s">
        <v>161</v>
      </c>
      <c r="B72" s="160">
        <v>918</v>
      </c>
      <c r="C72" s="7" t="s">
        <v>27</v>
      </c>
      <c r="D72" s="7" t="s">
        <v>62</v>
      </c>
      <c r="E72" s="7">
        <v>89</v>
      </c>
      <c r="F72" s="7">
        <v>1</v>
      </c>
      <c r="G72" s="7" t="s">
        <v>73</v>
      </c>
      <c r="H72" s="7" t="s">
        <v>104</v>
      </c>
      <c r="I72" s="148" t="s">
        <v>163</v>
      </c>
      <c r="J72" s="74">
        <f t="shared" si="20"/>
        <v>32.71</v>
      </c>
      <c r="K72" s="74">
        <f t="shared" si="20"/>
        <v>0.4</v>
      </c>
      <c r="L72" s="74">
        <f t="shared" si="20"/>
        <v>0.4</v>
      </c>
    </row>
    <row r="73" spans="1:13" ht="31.5" x14ac:dyDescent="0.25">
      <c r="A73" s="126" t="s">
        <v>162</v>
      </c>
      <c r="B73" s="160">
        <v>918</v>
      </c>
      <c r="C73" s="7" t="s">
        <v>27</v>
      </c>
      <c r="D73" s="7" t="s">
        <v>62</v>
      </c>
      <c r="E73" s="7">
        <v>89</v>
      </c>
      <c r="F73" s="7">
        <v>1</v>
      </c>
      <c r="G73" s="7" t="s">
        <v>73</v>
      </c>
      <c r="H73" s="7" t="s">
        <v>104</v>
      </c>
      <c r="I73" s="148" t="s">
        <v>164</v>
      </c>
      <c r="J73" s="74">
        <f>0.4+25+7.31</f>
        <v>32.71</v>
      </c>
      <c r="K73" s="74">
        <v>0.4</v>
      </c>
      <c r="L73" s="74">
        <v>0.4</v>
      </c>
      <c r="M73" s="75">
        <v>25</v>
      </c>
    </row>
    <row r="74" spans="1:13" x14ac:dyDescent="0.25">
      <c r="A74" s="128" t="s">
        <v>105</v>
      </c>
      <c r="B74" s="160">
        <v>918</v>
      </c>
      <c r="C74" s="7" t="s">
        <v>27</v>
      </c>
      <c r="D74" s="7" t="s">
        <v>63</v>
      </c>
      <c r="E74" s="7"/>
      <c r="F74" s="7"/>
      <c r="G74" s="153"/>
      <c r="H74" s="73"/>
      <c r="I74" s="73"/>
      <c r="J74" s="74">
        <f>J75</f>
        <v>124.3</v>
      </c>
      <c r="K74" s="74">
        <f>K75</f>
        <v>5</v>
      </c>
      <c r="L74" s="74">
        <f>L75</f>
        <v>5</v>
      </c>
    </row>
    <row r="75" spans="1:13" ht="31.5" x14ac:dyDescent="0.25">
      <c r="A75" s="164" t="s">
        <v>228</v>
      </c>
      <c r="B75" s="160">
        <v>918</v>
      </c>
      <c r="C75" s="7" t="s">
        <v>27</v>
      </c>
      <c r="D75" s="7" t="s">
        <v>63</v>
      </c>
      <c r="E75" s="7" t="s">
        <v>85</v>
      </c>
      <c r="F75" s="7"/>
      <c r="G75" s="153"/>
      <c r="H75" s="73"/>
      <c r="I75" s="73"/>
      <c r="J75" s="74">
        <f>J76</f>
        <v>124.3</v>
      </c>
      <c r="K75" s="74">
        <f t="shared" ref="K75:L75" si="21">K76</f>
        <v>5</v>
      </c>
      <c r="L75" s="74">
        <f t="shared" si="21"/>
        <v>5</v>
      </c>
    </row>
    <row r="76" spans="1:13" ht="47.25" x14ac:dyDescent="0.25">
      <c r="A76" s="165" t="s">
        <v>229</v>
      </c>
      <c r="B76" s="160">
        <v>918</v>
      </c>
      <c r="C76" s="7" t="s">
        <v>27</v>
      </c>
      <c r="D76" s="7" t="s">
        <v>63</v>
      </c>
      <c r="E76" s="7" t="s">
        <v>85</v>
      </c>
      <c r="F76" s="13">
        <v>1</v>
      </c>
      <c r="G76" s="153"/>
      <c r="H76" s="73"/>
      <c r="I76" s="73"/>
      <c r="J76" s="74">
        <f>J77+J80</f>
        <v>124.3</v>
      </c>
      <c r="K76" s="74">
        <f t="shared" ref="K76:L76" si="22">K77+K80</f>
        <v>5</v>
      </c>
      <c r="L76" s="74">
        <f t="shared" si="22"/>
        <v>5</v>
      </c>
    </row>
    <row r="77" spans="1:13" x14ac:dyDescent="0.25">
      <c r="A77" s="126" t="s">
        <v>106</v>
      </c>
      <c r="B77" s="160">
        <v>918</v>
      </c>
      <c r="C77" s="7" t="s">
        <v>27</v>
      </c>
      <c r="D77" s="7" t="s">
        <v>63</v>
      </c>
      <c r="E77" s="7" t="s">
        <v>85</v>
      </c>
      <c r="F77" s="13">
        <v>1</v>
      </c>
      <c r="G77" s="8" t="s">
        <v>73</v>
      </c>
      <c r="H77" s="13">
        <v>43010</v>
      </c>
      <c r="I77" s="73"/>
      <c r="J77" s="74">
        <f>J78</f>
        <v>35.299999999999997</v>
      </c>
      <c r="K77" s="74">
        <f t="shared" ref="K77:L78" si="23">K78</f>
        <v>3</v>
      </c>
      <c r="L77" s="74">
        <f t="shared" si="23"/>
        <v>3</v>
      </c>
    </row>
    <row r="78" spans="1:13" ht="17.25" customHeight="1" x14ac:dyDescent="0.25">
      <c r="A78" s="126" t="s">
        <v>161</v>
      </c>
      <c r="B78" s="160">
        <v>918</v>
      </c>
      <c r="C78" s="7" t="s">
        <v>27</v>
      </c>
      <c r="D78" s="7" t="s">
        <v>63</v>
      </c>
      <c r="E78" s="7" t="s">
        <v>85</v>
      </c>
      <c r="F78" s="13">
        <v>1</v>
      </c>
      <c r="G78" s="8" t="s">
        <v>73</v>
      </c>
      <c r="H78" s="13">
        <v>43010</v>
      </c>
      <c r="I78" s="13">
        <v>200</v>
      </c>
      <c r="J78" s="74">
        <f>J79</f>
        <v>35.299999999999997</v>
      </c>
      <c r="K78" s="74">
        <f t="shared" si="23"/>
        <v>3</v>
      </c>
      <c r="L78" s="74">
        <f t="shared" si="23"/>
        <v>3</v>
      </c>
    </row>
    <row r="79" spans="1:13" ht="31.5" x14ac:dyDescent="0.25">
      <c r="A79" s="126" t="s">
        <v>162</v>
      </c>
      <c r="B79" s="160">
        <v>918</v>
      </c>
      <c r="C79" s="7" t="s">
        <v>27</v>
      </c>
      <c r="D79" s="7" t="s">
        <v>63</v>
      </c>
      <c r="E79" s="7" t="s">
        <v>85</v>
      </c>
      <c r="F79" s="13">
        <v>1</v>
      </c>
      <c r="G79" s="8" t="s">
        <v>73</v>
      </c>
      <c r="H79" s="13">
        <v>43010</v>
      </c>
      <c r="I79" s="13">
        <v>240</v>
      </c>
      <c r="J79" s="74">
        <v>35.299999999999997</v>
      </c>
      <c r="K79" s="74">
        <v>3</v>
      </c>
      <c r="L79" s="74">
        <v>3</v>
      </c>
    </row>
    <row r="80" spans="1:13" ht="19.5" customHeight="1" x14ac:dyDescent="0.25">
      <c r="A80" s="126" t="s">
        <v>244</v>
      </c>
      <c r="B80" s="160">
        <v>918</v>
      </c>
      <c r="C80" s="7" t="s">
        <v>27</v>
      </c>
      <c r="D80" s="7" t="s">
        <v>63</v>
      </c>
      <c r="E80" s="7" t="s">
        <v>85</v>
      </c>
      <c r="F80" s="13">
        <v>1</v>
      </c>
      <c r="G80" s="8" t="s">
        <v>73</v>
      </c>
      <c r="H80" s="13">
        <v>43040</v>
      </c>
      <c r="I80" s="73"/>
      <c r="J80" s="74">
        <f>J81</f>
        <v>89</v>
      </c>
      <c r="K80" s="74">
        <f t="shared" ref="K80:L81" si="24">K81</f>
        <v>2</v>
      </c>
      <c r="L80" s="74">
        <f t="shared" si="24"/>
        <v>2</v>
      </c>
    </row>
    <row r="81" spans="1:12" ht="16.5" customHeight="1" x14ac:dyDescent="0.25">
      <c r="A81" s="126" t="s">
        <v>161</v>
      </c>
      <c r="B81" s="160">
        <v>918</v>
      </c>
      <c r="C81" s="7" t="s">
        <v>27</v>
      </c>
      <c r="D81" s="7" t="s">
        <v>63</v>
      </c>
      <c r="E81" s="7" t="s">
        <v>85</v>
      </c>
      <c r="F81" s="13">
        <v>1</v>
      </c>
      <c r="G81" s="8" t="s">
        <v>73</v>
      </c>
      <c r="H81" s="13">
        <v>43040</v>
      </c>
      <c r="I81" s="13">
        <v>200</v>
      </c>
      <c r="J81" s="74">
        <f>J82</f>
        <v>89</v>
      </c>
      <c r="K81" s="74">
        <f t="shared" si="24"/>
        <v>2</v>
      </c>
      <c r="L81" s="74">
        <f t="shared" si="24"/>
        <v>2</v>
      </c>
    </row>
    <row r="82" spans="1:12" ht="38.25" customHeight="1" x14ac:dyDescent="0.25">
      <c r="A82" s="126" t="s">
        <v>162</v>
      </c>
      <c r="B82" s="160">
        <v>918</v>
      </c>
      <c r="C82" s="7" t="s">
        <v>27</v>
      </c>
      <c r="D82" s="7" t="s">
        <v>63</v>
      </c>
      <c r="E82" s="7" t="s">
        <v>85</v>
      </c>
      <c r="F82" s="13">
        <v>1</v>
      </c>
      <c r="G82" s="8" t="s">
        <v>73</v>
      </c>
      <c r="H82" s="13">
        <v>43040</v>
      </c>
      <c r="I82" s="13">
        <v>240</v>
      </c>
      <c r="J82" s="74">
        <v>89</v>
      </c>
      <c r="K82" s="74">
        <f>2</f>
        <v>2</v>
      </c>
      <c r="L82" s="74">
        <f>2</f>
        <v>2</v>
      </c>
    </row>
    <row r="83" spans="1:12" x14ac:dyDescent="0.25">
      <c r="A83" s="128" t="s">
        <v>107</v>
      </c>
      <c r="B83" s="160">
        <v>918</v>
      </c>
      <c r="C83" s="7" t="s">
        <v>66</v>
      </c>
      <c r="D83" s="7"/>
      <c r="E83" s="124"/>
      <c r="F83" s="7"/>
      <c r="G83" s="7"/>
      <c r="H83" s="7"/>
      <c r="I83" s="148"/>
      <c r="J83" s="125">
        <f t="shared" ref="J83:L88" si="25">J84</f>
        <v>68.8</v>
      </c>
      <c r="K83" s="125">
        <f t="shared" si="25"/>
        <v>47</v>
      </c>
      <c r="L83" s="125">
        <f t="shared" si="25"/>
        <v>23.4</v>
      </c>
    </row>
    <row r="84" spans="1:12" x14ac:dyDescent="0.25">
      <c r="A84" s="154" t="s">
        <v>39</v>
      </c>
      <c r="B84" s="160">
        <v>918</v>
      </c>
      <c r="C84" s="7" t="s">
        <v>66</v>
      </c>
      <c r="D84" s="7" t="s">
        <v>24</v>
      </c>
      <c r="E84" s="148"/>
      <c r="F84" s="7"/>
      <c r="G84" s="7"/>
      <c r="H84" s="7"/>
      <c r="I84" s="148"/>
      <c r="J84" s="125">
        <f t="shared" si="25"/>
        <v>68.8</v>
      </c>
      <c r="K84" s="125">
        <f t="shared" si="25"/>
        <v>47</v>
      </c>
      <c r="L84" s="125">
        <f t="shared" si="25"/>
        <v>23.4</v>
      </c>
    </row>
    <row r="85" spans="1:12" ht="31.5" x14ac:dyDescent="0.25">
      <c r="A85" s="164" t="s">
        <v>228</v>
      </c>
      <c r="B85" s="160">
        <v>918</v>
      </c>
      <c r="C85" s="7" t="s">
        <v>66</v>
      </c>
      <c r="D85" s="7" t="s">
        <v>24</v>
      </c>
      <c r="E85" s="7">
        <v>89</v>
      </c>
      <c r="F85" s="7"/>
      <c r="G85" s="7"/>
      <c r="H85" s="7"/>
      <c r="I85" s="148"/>
      <c r="J85" s="125">
        <f t="shared" si="25"/>
        <v>68.8</v>
      </c>
      <c r="K85" s="125">
        <f t="shared" si="25"/>
        <v>47</v>
      </c>
      <c r="L85" s="125">
        <f t="shared" si="25"/>
        <v>23.4</v>
      </c>
    </row>
    <row r="86" spans="1:12" ht="47.25" x14ac:dyDescent="0.25">
      <c r="A86" s="165" t="s">
        <v>229</v>
      </c>
      <c r="B86" s="160">
        <v>918</v>
      </c>
      <c r="C86" s="7" t="s">
        <v>66</v>
      </c>
      <c r="D86" s="7" t="s">
        <v>24</v>
      </c>
      <c r="E86" s="7">
        <v>89</v>
      </c>
      <c r="F86" s="7">
        <v>1</v>
      </c>
      <c r="G86" s="7"/>
      <c r="H86" s="7"/>
      <c r="I86" s="148"/>
      <c r="J86" s="125">
        <f t="shared" si="25"/>
        <v>68.8</v>
      </c>
      <c r="K86" s="125">
        <f>K87</f>
        <v>47</v>
      </c>
      <c r="L86" s="125">
        <f t="shared" si="25"/>
        <v>23.4</v>
      </c>
    </row>
    <row r="87" spans="1:12" x14ac:dyDescent="0.25">
      <c r="A87" s="123" t="s">
        <v>156</v>
      </c>
      <c r="B87" s="160">
        <v>918</v>
      </c>
      <c r="C87" s="155" t="s">
        <v>66</v>
      </c>
      <c r="D87" s="155" t="s">
        <v>24</v>
      </c>
      <c r="E87" s="156">
        <v>89</v>
      </c>
      <c r="F87" s="8">
        <v>1</v>
      </c>
      <c r="G87" s="8" t="s">
        <v>73</v>
      </c>
      <c r="H87" s="8" t="s">
        <v>109</v>
      </c>
      <c r="I87" s="156"/>
      <c r="J87" s="125">
        <f t="shared" si="25"/>
        <v>68.8</v>
      </c>
      <c r="K87" s="125">
        <f t="shared" si="25"/>
        <v>47</v>
      </c>
      <c r="L87" s="125">
        <f t="shared" si="25"/>
        <v>23.4</v>
      </c>
    </row>
    <row r="88" spans="1:12" x14ac:dyDescent="0.25">
      <c r="A88" s="123" t="s">
        <v>157</v>
      </c>
      <c r="B88" s="160">
        <v>918</v>
      </c>
      <c r="C88" s="155" t="s">
        <v>66</v>
      </c>
      <c r="D88" s="155" t="s">
        <v>24</v>
      </c>
      <c r="E88" s="156">
        <v>89</v>
      </c>
      <c r="F88" s="8">
        <v>1</v>
      </c>
      <c r="G88" s="8" t="s">
        <v>73</v>
      </c>
      <c r="H88" s="8" t="s">
        <v>109</v>
      </c>
      <c r="I88" s="156" t="s">
        <v>159</v>
      </c>
      <c r="J88" s="125">
        <f t="shared" si="25"/>
        <v>68.8</v>
      </c>
      <c r="K88" s="125">
        <f t="shared" si="25"/>
        <v>47</v>
      </c>
      <c r="L88" s="125">
        <f t="shared" si="25"/>
        <v>23.4</v>
      </c>
    </row>
    <row r="89" spans="1:12" x14ac:dyDescent="0.25">
      <c r="A89" s="123" t="s">
        <v>158</v>
      </c>
      <c r="B89" s="160">
        <v>918</v>
      </c>
      <c r="C89" s="155" t="s">
        <v>66</v>
      </c>
      <c r="D89" s="155" t="s">
        <v>24</v>
      </c>
      <c r="E89" s="156">
        <v>89</v>
      </c>
      <c r="F89" s="8">
        <v>1</v>
      </c>
      <c r="G89" s="8" t="s">
        <v>73</v>
      </c>
      <c r="H89" s="8" t="s">
        <v>109</v>
      </c>
      <c r="I89" s="156" t="s">
        <v>160</v>
      </c>
      <c r="J89" s="125">
        <v>68.8</v>
      </c>
      <c r="K89" s="125">
        <f>71.2-K103</f>
        <v>47</v>
      </c>
      <c r="L89" s="125">
        <f>73.8-L103</f>
        <v>23.4</v>
      </c>
    </row>
    <row r="90" spans="1:12" x14ac:dyDescent="0.25">
      <c r="A90" s="121" t="s">
        <v>26</v>
      </c>
      <c r="B90" s="160">
        <v>918</v>
      </c>
      <c r="C90" s="155" t="s">
        <v>67</v>
      </c>
      <c r="D90" s="155"/>
      <c r="E90" s="156"/>
      <c r="F90" s="8"/>
      <c r="G90" s="8"/>
      <c r="H90" s="8"/>
      <c r="I90" s="156"/>
      <c r="J90" s="125">
        <f t="shared" ref="J90:L95" si="26">J91</f>
        <v>1.7</v>
      </c>
      <c r="K90" s="125">
        <f t="shared" si="26"/>
        <v>1.7</v>
      </c>
      <c r="L90" s="125">
        <f t="shared" si="26"/>
        <v>1.7</v>
      </c>
    </row>
    <row r="91" spans="1:12" x14ac:dyDescent="0.25">
      <c r="A91" s="121" t="s">
        <v>110</v>
      </c>
      <c r="B91" s="160">
        <v>918</v>
      </c>
      <c r="C91" s="8">
        <v>13</v>
      </c>
      <c r="D91" s="8" t="s">
        <v>24</v>
      </c>
      <c r="E91" s="138"/>
      <c r="F91" s="8"/>
      <c r="G91" s="8"/>
      <c r="H91" s="8"/>
      <c r="I91" s="156"/>
      <c r="J91" s="125">
        <f t="shared" si="26"/>
        <v>1.7</v>
      </c>
      <c r="K91" s="125">
        <f t="shared" si="26"/>
        <v>1.7</v>
      </c>
      <c r="L91" s="125">
        <f t="shared" si="26"/>
        <v>1.7</v>
      </c>
    </row>
    <row r="92" spans="1:12" ht="31.5" x14ac:dyDescent="0.25">
      <c r="A92" s="164" t="s">
        <v>228</v>
      </c>
      <c r="B92" s="160">
        <v>918</v>
      </c>
      <c r="C92" s="8" t="s">
        <v>67</v>
      </c>
      <c r="D92" s="8" t="s">
        <v>24</v>
      </c>
      <c r="E92" s="7">
        <v>89</v>
      </c>
      <c r="F92" s="7"/>
      <c r="G92" s="8"/>
      <c r="H92" s="8"/>
      <c r="I92" s="156"/>
      <c r="J92" s="125">
        <f t="shared" si="26"/>
        <v>1.7</v>
      </c>
      <c r="K92" s="125">
        <f t="shared" si="26"/>
        <v>1.7</v>
      </c>
      <c r="L92" s="125">
        <f t="shared" si="26"/>
        <v>1.7</v>
      </c>
    </row>
    <row r="93" spans="1:12" ht="47.25" x14ac:dyDescent="0.25">
      <c r="A93" s="165" t="s">
        <v>229</v>
      </c>
      <c r="B93" s="160">
        <v>918</v>
      </c>
      <c r="C93" s="8" t="s">
        <v>67</v>
      </c>
      <c r="D93" s="8" t="s">
        <v>24</v>
      </c>
      <c r="E93" s="7">
        <v>89</v>
      </c>
      <c r="F93" s="7">
        <v>1</v>
      </c>
      <c r="G93" s="8"/>
      <c r="H93" s="8"/>
      <c r="I93" s="156"/>
      <c r="J93" s="125">
        <f t="shared" si="26"/>
        <v>1.7</v>
      </c>
      <c r="K93" s="125">
        <f t="shared" si="26"/>
        <v>1.7</v>
      </c>
      <c r="L93" s="125">
        <f t="shared" si="26"/>
        <v>1.7</v>
      </c>
    </row>
    <row r="94" spans="1:12" x14ac:dyDescent="0.25">
      <c r="A94" s="126" t="s">
        <v>111</v>
      </c>
      <c r="B94" s="160">
        <v>918</v>
      </c>
      <c r="C94" s="8">
        <v>13</v>
      </c>
      <c r="D94" s="8" t="s">
        <v>24</v>
      </c>
      <c r="E94" s="138">
        <v>89</v>
      </c>
      <c r="F94" s="8">
        <v>1</v>
      </c>
      <c r="G94" s="8" t="s">
        <v>73</v>
      </c>
      <c r="H94" s="8">
        <v>41240</v>
      </c>
      <c r="I94" s="156"/>
      <c r="J94" s="130">
        <f t="shared" si="26"/>
        <v>1.7</v>
      </c>
      <c r="K94" s="130">
        <f t="shared" si="26"/>
        <v>1.7</v>
      </c>
      <c r="L94" s="130">
        <f t="shared" si="26"/>
        <v>1.7</v>
      </c>
    </row>
    <row r="95" spans="1:12" x14ac:dyDescent="0.25">
      <c r="A95" s="126" t="s">
        <v>154</v>
      </c>
      <c r="B95" s="160">
        <v>918</v>
      </c>
      <c r="C95" s="8">
        <v>13</v>
      </c>
      <c r="D95" s="8" t="s">
        <v>24</v>
      </c>
      <c r="E95" s="138">
        <v>89</v>
      </c>
      <c r="F95" s="8">
        <v>1</v>
      </c>
      <c r="G95" s="8" t="s">
        <v>73</v>
      </c>
      <c r="H95" s="8" t="s">
        <v>116</v>
      </c>
      <c r="I95" s="156" t="s">
        <v>155</v>
      </c>
      <c r="J95" s="130">
        <f t="shared" si="26"/>
        <v>1.7</v>
      </c>
      <c r="K95" s="130">
        <f t="shared" si="26"/>
        <v>1.7</v>
      </c>
      <c r="L95" s="130">
        <f t="shared" si="26"/>
        <v>1.7</v>
      </c>
    </row>
    <row r="96" spans="1:12" x14ac:dyDescent="0.25">
      <c r="A96" s="131" t="s">
        <v>112</v>
      </c>
      <c r="B96" s="160">
        <v>918</v>
      </c>
      <c r="C96" s="8">
        <v>13</v>
      </c>
      <c r="D96" s="8" t="s">
        <v>24</v>
      </c>
      <c r="E96" s="138">
        <v>89</v>
      </c>
      <c r="F96" s="8">
        <v>1</v>
      </c>
      <c r="G96" s="8" t="s">
        <v>73</v>
      </c>
      <c r="H96" s="8">
        <v>41240</v>
      </c>
      <c r="I96" s="156">
        <v>730</v>
      </c>
      <c r="J96" s="130">
        <v>1.7</v>
      </c>
      <c r="K96" s="130">
        <v>1.7</v>
      </c>
      <c r="L96" s="130">
        <v>1.7</v>
      </c>
    </row>
    <row r="97" spans="1:13" s="105" customFormat="1" x14ac:dyDescent="0.25">
      <c r="A97" s="131" t="s">
        <v>265</v>
      </c>
      <c r="B97" s="160">
        <v>918</v>
      </c>
      <c r="C97" s="8" t="s">
        <v>266</v>
      </c>
      <c r="D97" s="8"/>
      <c r="E97" s="138"/>
      <c r="F97" s="8"/>
      <c r="G97" s="8"/>
      <c r="H97" s="8"/>
      <c r="I97" s="156"/>
      <c r="J97" s="74"/>
      <c r="K97" s="74">
        <f t="shared" ref="K97:L100" si="27">K98</f>
        <v>24.2</v>
      </c>
      <c r="L97" s="74">
        <f t="shared" si="27"/>
        <v>50.4</v>
      </c>
      <c r="M97" s="111"/>
    </row>
    <row r="98" spans="1:13" s="105" customFormat="1" x14ac:dyDescent="0.25">
      <c r="A98" s="131" t="s">
        <v>265</v>
      </c>
      <c r="B98" s="160">
        <v>918</v>
      </c>
      <c r="C98" s="8" t="s">
        <v>266</v>
      </c>
      <c r="D98" s="8">
        <v>99</v>
      </c>
      <c r="E98" s="138"/>
      <c r="F98" s="8"/>
      <c r="G98" s="8"/>
      <c r="H98" s="8"/>
      <c r="I98" s="156"/>
      <c r="J98" s="74"/>
      <c r="K98" s="74">
        <f t="shared" si="27"/>
        <v>24.2</v>
      </c>
      <c r="L98" s="74">
        <f t="shared" si="27"/>
        <v>50.4</v>
      </c>
      <c r="M98" s="111"/>
    </row>
    <row r="99" spans="1:13" s="105" customFormat="1" ht="31.5" x14ac:dyDescent="0.25">
      <c r="A99" s="123" t="s">
        <v>228</v>
      </c>
      <c r="B99" s="160">
        <v>918</v>
      </c>
      <c r="C99" s="8" t="s">
        <v>266</v>
      </c>
      <c r="D99" s="8">
        <v>99</v>
      </c>
      <c r="E99" s="8" t="s">
        <v>85</v>
      </c>
      <c r="F99" s="8" t="s">
        <v>71</v>
      </c>
      <c r="G99" s="8"/>
      <c r="H99" s="8"/>
      <c r="I99" s="156"/>
      <c r="J99" s="74"/>
      <c r="K99" s="74">
        <f t="shared" si="27"/>
        <v>24.2</v>
      </c>
      <c r="L99" s="74">
        <f t="shared" si="27"/>
        <v>50.4</v>
      </c>
      <c r="M99" s="111"/>
    </row>
    <row r="100" spans="1:13" s="105" customFormat="1" ht="47.25" x14ac:dyDescent="0.25">
      <c r="A100" s="123" t="s">
        <v>229</v>
      </c>
      <c r="B100" s="160">
        <v>918</v>
      </c>
      <c r="C100" s="8" t="s">
        <v>266</v>
      </c>
      <c r="D100" s="8">
        <v>99</v>
      </c>
      <c r="E100" s="8" t="s">
        <v>85</v>
      </c>
      <c r="F100" s="8" t="s">
        <v>36</v>
      </c>
      <c r="G100" s="8"/>
      <c r="H100" s="8"/>
      <c r="I100" s="156"/>
      <c r="J100" s="74"/>
      <c r="K100" s="74">
        <f t="shared" si="27"/>
        <v>24.2</v>
      </c>
      <c r="L100" s="74">
        <f t="shared" si="27"/>
        <v>50.4</v>
      </c>
      <c r="M100" s="111"/>
    </row>
    <row r="101" spans="1:13" s="105" customFormat="1" x14ac:dyDescent="0.25">
      <c r="A101" s="131" t="s">
        <v>265</v>
      </c>
      <c r="B101" s="160">
        <v>918</v>
      </c>
      <c r="C101" s="8" t="s">
        <v>266</v>
      </c>
      <c r="D101" s="8">
        <v>99</v>
      </c>
      <c r="E101" s="8" t="s">
        <v>85</v>
      </c>
      <c r="F101" s="8" t="s">
        <v>36</v>
      </c>
      <c r="G101" s="8" t="s">
        <v>73</v>
      </c>
      <c r="H101" s="8" t="s">
        <v>267</v>
      </c>
      <c r="I101" s="8"/>
      <c r="J101" s="73"/>
      <c r="K101" s="220">
        <f>K103</f>
        <v>24.2</v>
      </c>
      <c r="L101" s="220">
        <f>L103</f>
        <v>50.4</v>
      </c>
      <c r="M101" s="111"/>
    </row>
    <row r="102" spans="1:13" s="105" customFormat="1" x14ac:dyDescent="0.25">
      <c r="A102" s="131" t="s">
        <v>169</v>
      </c>
      <c r="B102" s="160">
        <v>918</v>
      </c>
      <c r="C102" s="8" t="s">
        <v>266</v>
      </c>
      <c r="D102" s="8">
        <v>99</v>
      </c>
      <c r="E102" s="8" t="s">
        <v>85</v>
      </c>
      <c r="F102" s="8" t="s">
        <v>36</v>
      </c>
      <c r="G102" s="8" t="s">
        <v>73</v>
      </c>
      <c r="H102" s="8" t="s">
        <v>267</v>
      </c>
      <c r="I102" s="8" t="s">
        <v>170</v>
      </c>
      <c r="J102" s="73"/>
      <c r="K102" s="220">
        <f>K103</f>
        <v>24.2</v>
      </c>
      <c r="L102" s="220">
        <f>L103</f>
        <v>50.4</v>
      </c>
      <c r="M102" s="111"/>
    </row>
    <row r="103" spans="1:13" s="105" customFormat="1" x14ac:dyDescent="0.25">
      <c r="A103" s="131" t="s">
        <v>84</v>
      </c>
      <c r="B103" s="160">
        <v>918</v>
      </c>
      <c r="C103" s="8" t="s">
        <v>266</v>
      </c>
      <c r="D103" s="8" t="s">
        <v>266</v>
      </c>
      <c r="E103" s="8" t="s">
        <v>85</v>
      </c>
      <c r="F103" s="8" t="s">
        <v>36</v>
      </c>
      <c r="G103" s="8" t="s">
        <v>73</v>
      </c>
      <c r="H103" s="8" t="s">
        <v>267</v>
      </c>
      <c r="I103" s="8" t="s">
        <v>86</v>
      </c>
      <c r="J103" s="73"/>
      <c r="K103" s="220">
        <v>24.2</v>
      </c>
      <c r="L103" s="220">
        <v>50.4</v>
      </c>
      <c r="M103" s="111"/>
    </row>
  </sheetData>
  <autoFilter ref="A8:L103"/>
  <mergeCells count="11">
    <mergeCell ref="E6:H7"/>
    <mergeCell ref="H1:L1"/>
    <mergeCell ref="A4:L4"/>
    <mergeCell ref="H3:J3"/>
    <mergeCell ref="J6:L6"/>
    <mergeCell ref="A6:A7"/>
    <mergeCell ref="B6:B7"/>
    <mergeCell ref="C6:C7"/>
    <mergeCell ref="D6:D7"/>
    <mergeCell ref="I6:I7"/>
    <mergeCell ref="G2:L2"/>
  </mergeCells>
  <phoneticPr fontId="6" type="noConversion"/>
  <conditionalFormatting sqref="G45">
    <cfRule type="expression" dxfId="38" priority="78" stopIfTrue="1">
      <formula>$C45=""</formula>
    </cfRule>
    <cfRule type="expression" dxfId="37" priority="79" stopIfTrue="1">
      <formula>$D45&lt;&gt;""</formula>
    </cfRule>
  </conditionalFormatting>
  <conditionalFormatting sqref="A45">
    <cfRule type="expression" dxfId="36" priority="75" stopIfTrue="1">
      <formula>$F45=""</formula>
    </cfRule>
    <cfRule type="expression" dxfId="35" priority="76" stopIfTrue="1">
      <formula>#REF!&lt;&gt;""</formula>
    </cfRule>
    <cfRule type="expression" dxfId="34" priority="77" stopIfTrue="1">
      <formula>AND($G45="",$F45&lt;&gt;"")</formula>
    </cfRule>
  </conditionalFormatting>
  <conditionalFormatting sqref="F45">
    <cfRule type="expression" dxfId="33" priority="73" stopIfTrue="1">
      <formula>$C45=""</formula>
    </cfRule>
    <cfRule type="expression" dxfId="32" priority="74" stopIfTrue="1">
      <formula>$D45&lt;&gt;""</formula>
    </cfRule>
  </conditionalFormatting>
  <conditionalFormatting sqref="F74:F75">
    <cfRule type="expression" dxfId="31" priority="60" stopIfTrue="1">
      <formula>$C74=""</formula>
    </cfRule>
    <cfRule type="expression" dxfId="30" priority="61" stopIfTrue="1">
      <formula>$D74&lt;&gt;""</formula>
    </cfRule>
  </conditionalFormatting>
  <conditionalFormatting sqref="G74:G76">
    <cfRule type="expression" dxfId="29" priority="58" stopIfTrue="1">
      <formula>$C74=""</formula>
    </cfRule>
    <cfRule type="expression" dxfId="28" priority="59" stopIfTrue="1">
      <formula>$D74&lt;&gt;""</formula>
    </cfRule>
  </conditionalFormatting>
  <conditionalFormatting sqref="A77 A80">
    <cfRule type="expression" dxfId="27" priority="55" stopIfTrue="1">
      <formula>$F77=""</formula>
    </cfRule>
    <cfRule type="expression" dxfId="26" priority="57" stopIfTrue="1">
      <formula>AND($G77="",$F77&lt;&gt;"")</formula>
    </cfRule>
  </conditionalFormatting>
  <conditionalFormatting sqref="A80">
    <cfRule type="expression" dxfId="25" priority="39" stopIfTrue="1">
      <formula>$F80=""</formula>
    </cfRule>
    <cfRule type="expression" dxfId="24" priority="41" stopIfTrue="1">
      <formula>AND($G80="",$F80&lt;&gt;"")</formula>
    </cfRule>
  </conditionalFormatting>
  <conditionalFormatting sqref="F74:F75">
    <cfRule type="expression" dxfId="23" priority="37" stopIfTrue="1">
      <formula>$C74=""</formula>
    </cfRule>
    <cfRule type="expression" dxfId="22" priority="38" stopIfTrue="1">
      <formula>$D74&lt;&gt;""</formula>
    </cfRule>
  </conditionalFormatting>
  <conditionalFormatting sqref="G74:G76">
    <cfRule type="expression" dxfId="21" priority="35" stopIfTrue="1">
      <formula>$C74=""</formula>
    </cfRule>
    <cfRule type="expression" dxfId="20" priority="36" stopIfTrue="1">
      <formula>$D74&lt;&gt;""</formula>
    </cfRule>
  </conditionalFormatting>
  <conditionalFormatting sqref="A45">
    <cfRule type="expression" dxfId="19" priority="32" stopIfTrue="1">
      <formula>$F45=""</formula>
    </cfRule>
    <cfRule type="expression" dxfId="18" priority="33" stopIfTrue="1">
      <formula>#REF!&lt;&gt;""</formula>
    </cfRule>
    <cfRule type="expression" dxfId="17" priority="34" stopIfTrue="1">
      <formula>AND($G45="",$F45&lt;&gt;"")</formula>
    </cfRule>
  </conditionalFormatting>
  <conditionalFormatting sqref="G45">
    <cfRule type="expression" dxfId="16" priority="30" stopIfTrue="1">
      <formula>$C45=""</formula>
    </cfRule>
    <cfRule type="expression" dxfId="15" priority="31" stopIfTrue="1">
      <formula>$D45&lt;&gt;""</formula>
    </cfRule>
  </conditionalFormatting>
  <conditionalFormatting sqref="F45">
    <cfRule type="expression" dxfId="14" priority="28" stopIfTrue="1">
      <formula>$C45=""</formula>
    </cfRule>
    <cfRule type="expression" dxfId="13" priority="29" stopIfTrue="1">
      <formula>$D45&lt;&gt;""</formula>
    </cfRule>
  </conditionalFormatting>
  <conditionalFormatting sqref="A42">
    <cfRule type="expression" dxfId="12" priority="4" stopIfTrue="1">
      <formula>$F42=""</formula>
    </cfRule>
    <cfRule type="expression" dxfId="11" priority="5" stopIfTrue="1">
      <formula>#REF!&lt;&gt;""</formula>
    </cfRule>
    <cfRule type="expression" dxfId="10" priority="6" stopIfTrue="1">
      <formula>AND($G42="",$F42&lt;&gt;"")</formula>
    </cfRule>
  </conditionalFormatting>
  <conditionalFormatting sqref="A42">
    <cfRule type="expression" dxfId="9" priority="1" stopIfTrue="1">
      <formula>$F42=""</formula>
    </cfRule>
    <cfRule type="expression" dxfId="8" priority="2" stopIfTrue="1">
      <formula>#REF!&lt;&gt;""</formula>
    </cfRule>
    <cfRule type="expression" dxfId="7" priority="3" stopIfTrue="1">
      <formula>AND($G42="",$F42&lt;&gt;"")</formula>
    </cfRule>
  </conditionalFormatting>
  <pageMargins left="0.78740157480314965" right="0.78740157480314965" top="0.51181102362204722" bottom="0.39370078740157483" header="0.51181102362204722" footer="0.51181102362204722"/>
  <pageSetup paperSize="9" scale="45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3" stopIfTrue="1" id="{30FC685B-AB8A-45B6-9B61-F294FB9198A3}">
            <xm:f>'\Решения сессии\Глушково\[Приложение для сельских поселений - добавка СЭП.xls]Лист1'!#REF!&lt;&gt;""</xm:f>
            <x14:dxf>
              <font>
                <b val="0"/>
                <i/>
                <condense val="0"/>
                <extend val="0"/>
              </font>
            </x14:dxf>
          </x14:cfRule>
          <xm:sqref>A77 A80</xm:sqref>
        </x14:conditionalFormatting>
        <x14:conditionalFormatting xmlns:xm="http://schemas.microsoft.com/office/excel/2006/main">
          <x14:cfRule type="expression" priority="80" stopIfTrue="1" id="{14DF0874-CBA1-4D17-954B-838B14FC9EBE}">
            <xm:f>'\Решения сессии\Глушково\[Приложение для сельских поселений - добавка СЭП.xls]Лист1'!#REF!&lt;&gt;""</xm:f>
            <x14:dxf>
              <font>
                <b val="0"/>
                <i/>
                <condense val="0"/>
                <extend val="0"/>
              </font>
            </x14:dxf>
          </x14:cfRule>
          <xm:sqref>A80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AQ127"/>
  <sheetViews>
    <sheetView view="pageBreakPreview" zoomScaleNormal="100" zoomScaleSheetLayoutView="100" workbookViewId="0">
      <selection activeCell="J47" sqref="J47"/>
    </sheetView>
  </sheetViews>
  <sheetFormatPr defaultColWidth="9.140625" defaultRowHeight="15" x14ac:dyDescent="0.2"/>
  <cols>
    <col min="1" max="1" width="72.7109375" style="181" customWidth="1"/>
    <col min="2" max="8" width="9.140625" style="105"/>
    <col min="9" max="9" width="9.140625" style="105" customWidth="1"/>
    <col min="10" max="10" width="12" style="105" customWidth="1"/>
    <col min="11" max="11" width="11.7109375" style="105" customWidth="1"/>
    <col min="12" max="12" width="11" style="105" customWidth="1"/>
    <col min="13" max="43" width="9.140625" style="109"/>
    <col min="44" max="16384" width="9.140625" style="105"/>
  </cols>
  <sheetData>
    <row r="1" spans="1:43" ht="15.75" x14ac:dyDescent="0.25">
      <c r="A1" s="166"/>
      <c r="B1" s="167"/>
      <c r="C1" s="168"/>
      <c r="D1" s="168"/>
      <c r="E1" s="169"/>
      <c r="F1" s="169"/>
      <c r="G1" s="169"/>
      <c r="H1" s="169"/>
      <c r="I1" s="282" t="s">
        <v>176</v>
      </c>
      <c r="J1" s="282"/>
      <c r="K1" s="282"/>
      <c r="L1" s="282"/>
    </row>
    <row r="2" spans="1:43" ht="78.599999999999994" customHeight="1" x14ac:dyDescent="0.25">
      <c r="A2" s="166"/>
      <c r="B2" s="167"/>
      <c r="C2" s="168"/>
      <c r="D2" s="168"/>
      <c r="E2" s="169"/>
      <c r="F2" s="169"/>
      <c r="G2" s="169"/>
      <c r="H2" s="261" t="s">
        <v>298</v>
      </c>
      <c r="I2" s="261"/>
      <c r="J2" s="261"/>
      <c r="K2" s="261"/>
      <c r="L2" s="261"/>
      <c r="M2" s="32"/>
    </row>
    <row r="3" spans="1:43" ht="15.75" x14ac:dyDescent="0.25">
      <c r="A3" s="166"/>
      <c r="B3" s="167"/>
      <c r="C3" s="170"/>
      <c r="D3" s="170"/>
      <c r="E3" s="170"/>
      <c r="F3" s="170"/>
      <c r="G3" s="170"/>
      <c r="H3" s="170"/>
      <c r="I3" s="170"/>
      <c r="J3" s="170"/>
    </row>
    <row r="4" spans="1:43" ht="96" customHeight="1" x14ac:dyDescent="0.2">
      <c r="A4" s="283" t="s">
        <v>284</v>
      </c>
      <c r="B4" s="283"/>
      <c r="C4" s="283"/>
      <c r="D4" s="283"/>
      <c r="E4" s="283"/>
      <c r="F4" s="283"/>
      <c r="G4" s="283"/>
      <c r="H4" s="283"/>
      <c r="I4" s="283"/>
      <c r="J4" s="283"/>
      <c r="K4" s="283"/>
      <c r="L4" s="283"/>
    </row>
    <row r="5" spans="1:43" ht="15.75" x14ac:dyDescent="0.2">
      <c r="A5" s="258"/>
      <c r="B5" s="258"/>
      <c r="C5" s="258"/>
      <c r="D5" s="258"/>
      <c r="E5" s="258"/>
      <c r="F5" s="258"/>
      <c r="G5" s="258"/>
      <c r="H5" s="258"/>
      <c r="I5" s="258"/>
      <c r="J5" s="258"/>
    </row>
    <row r="6" spans="1:43" ht="15.75" x14ac:dyDescent="0.2">
      <c r="A6" s="284" t="s">
        <v>18</v>
      </c>
      <c r="B6" s="286" t="s">
        <v>21</v>
      </c>
      <c r="C6" s="287"/>
      <c r="D6" s="287"/>
      <c r="E6" s="288"/>
      <c r="F6" s="280" t="s">
        <v>22</v>
      </c>
      <c r="G6" s="280" t="s">
        <v>19</v>
      </c>
      <c r="H6" s="280" t="s">
        <v>30</v>
      </c>
      <c r="I6" s="280" t="s">
        <v>29</v>
      </c>
      <c r="J6" s="279" t="s">
        <v>68</v>
      </c>
      <c r="K6" s="279"/>
      <c r="L6" s="279"/>
    </row>
    <row r="7" spans="1:43" ht="19.899999999999999" customHeight="1" x14ac:dyDescent="0.2">
      <c r="A7" s="285"/>
      <c r="B7" s="289"/>
      <c r="C7" s="290"/>
      <c r="D7" s="290"/>
      <c r="E7" s="291"/>
      <c r="F7" s="281"/>
      <c r="G7" s="281"/>
      <c r="H7" s="281"/>
      <c r="I7" s="281"/>
      <c r="J7" s="157" t="s">
        <v>233</v>
      </c>
      <c r="K7" s="224" t="s">
        <v>234</v>
      </c>
      <c r="L7" s="224" t="s">
        <v>275</v>
      </c>
    </row>
    <row r="8" spans="1:43" s="176" customFormat="1" ht="15.75" x14ac:dyDescent="0.2">
      <c r="A8" s="171">
        <v>1</v>
      </c>
      <c r="B8" s="113">
        <v>2</v>
      </c>
      <c r="C8" s="113">
        <v>3</v>
      </c>
      <c r="D8" s="113">
        <v>4</v>
      </c>
      <c r="E8" s="172">
        <v>5</v>
      </c>
      <c r="F8" s="113">
        <v>6</v>
      </c>
      <c r="G8" s="173">
        <v>7</v>
      </c>
      <c r="H8" s="113">
        <v>8</v>
      </c>
      <c r="I8" s="113">
        <v>9</v>
      </c>
      <c r="J8" s="174" t="s">
        <v>66</v>
      </c>
      <c r="K8" s="174" t="s">
        <v>82</v>
      </c>
      <c r="L8" s="175" t="s">
        <v>246</v>
      </c>
      <c r="M8" s="109"/>
      <c r="N8" s="109"/>
      <c r="O8" s="109"/>
      <c r="P8" s="109"/>
      <c r="Q8" s="109"/>
      <c r="R8" s="109"/>
      <c r="S8" s="109"/>
      <c r="T8" s="109"/>
      <c r="U8" s="109"/>
      <c r="V8" s="109"/>
      <c r="W8" s="109"/>
      <c r="X8" s="109"/>
      <c r="Y8" s="109"/>
      <c r="Z8" s="109"/>
      <c r="AA8" s="109"/>
      <c r="AB8" s="109"/>
      <c r="AC8" s="109"/>
      <c r="AD8" s="109"/>
      <c r="AE8" s="109"/>
      <c r="AF8" s="109"/>
      <c r="AG8" s="109"/>
      <c r="AH8" s="109"/>
      <c r="AI8" s="109"/>
      <c r="AJ8" s="109"/>
      <c r="AK8" s="109"/>
      <c r="AL8" s="109"/>
      <c r="AM8" s="109"/>
      <c r="AN8" s="109"/>
      <c r="AO8" s="109"/>
      <c r="AP8" s="109"/>
      <c r="AQ8" s="109"/>
    </row>
    <row r="9" spans="1:43" s="178" customFormat="1" ht="19.899999999999999" customHeight="1" x14ac:dyDescent="0.25">
      <c r="A9" s="182" t="s">
        <v>31</v>
      </c>
      <c r="B9" s="136"/>
      <c r="C9" s="136"/>
      <c r="D9" s="136"/>
      <c r="E9" s="136"/>
      <c r="F9" s="136"/>
      <c r="G9" s="136"/>
      <c r="H9" s="136"/>
      <c r="I9" s="136"/>
      <c r="J9" s="146">
        <f>J10+J61</f>
        <v>1584.11</v>
      </c>
      <c r="K9" s="146">
        <f>K10+K61+K81</f>
        <v>1053.8000000000002</v>
      </c>
      <c r="L9" s="146">
        <f>L10+L61+L81</f>
        <v>1098.2</v>
      </c>
      <c r="M9" s="177"/>
      <c r="N9" s="177"/>
      <c r="O9" s="177"/>
      <c r="P9" s="177"/>
      <c r="Q9" s="177"/>
      <c r="R9" s="177"/>
      <c r="S9" s="177"/>
      <c r="T9" s="177"/>
      <c r="U9" s="177"/>
      <c r="V9" s="177"/>
      <c r="W9" s="177"/>
      <c r="X9" s="177"/>
      <c r="Y9" s="177"/>
      <c r="Z9" s="177"/>
      <c r="AA9" s="177"/>
      <c r="AB9" s="177"/>
      <c r="AC9" s="177"/>
      <c r="AD9" s="177"/>
      <c r="AE9" s="177"/>
      <c r="AF9" s="177"/>
      <c r="AG9" s="177"/>
      <c r="AH9" s="177"/>
      <c r="AI9" s="177"/>
      <c r="AJ9" s="177"/>
      <c r="AK9" s="177"/>
      <c r="AL9" s="177"/>
      <c r="AM9" s="177"/>
      <c r="AN9" s="177"/>
      <c r="AO9" s="177"/>
      <c r="AP9" s="177"/>
      <c r="AQ9" s="177"/>
    </row>
    <row r="10" spans="1:43" ht="23.25" customHeight="1" x14ac:dyDescent="0.25">
      <c r="A10" s="123" t="s">
        <v>245</v>
      </c>
      <c r="B10" s="7" t="s">
        <v>70</v>
      </c>
      <c r="C10" s="7"/>
      <c r="D10" s="8"/>
      <c r="E10" s="8"/>
      <c r="F10" s="8"/>
      <c r="G10" s="7"/>
      <c r="H10" s="7"/>
      <c r="I10" s="179"/>
      <c r="J10" s="74">
        <f>J11+J24</f>
        <v>897.59999999999991</v>
      </c>
      <c r="K10" s="74">
        <f>K11+K24</f>
        <v>491.20000000000005</v>
      </c>
      <c r="L10" s="74">
        <f>L11+L24</f>
        <v>518.29999999999995</v>
      </c>
    </row>
    <row r="11" spans="1:43" ht="15.75" x14ac:dyDescent="0.25">
      <c r="A11" s="180" t="s">
        <v>227</v>
      </c>
      <c r="B11" s="7">
        <v>65</v>
      </c>
      <c r="C11" s="7">
        <v>1</v>
      </c>
      <c r="D11" s="119"/>
      <c r="E11" s="119"/>
      <c r="F11" s="119"/>
      <c r="G11" s="7"/>
      <c r="H11" s="7"/>
      <c r="I11" s="179"/>
      <c r="J11" s="74">
        <f>J12+J18</f>
        <v>323.79999999999995</v>
      </c>
      <c r="K11" s="74">
        <f t="shared" ref="K11:L11" si="0">K12+K18</f>
        <v>134.5</v>
      </c>
      <c r="L11" s="74">
        <f t="shared" si="0"/>
        <v>134.30000000000001</v>
      </c>
    </row>
    <row r="12" spans="1:43" ht="31.5" x14ac:dyDescent="0.25">
      <c r="A12" s="180" t="s">
        <v>72</v>
      </c>
      <c r="B12" s="8" t="s">
        <v>70</v>
      </c>
      <c r="C12" s="8" t="s">
        <v>36</v>
      </c>
      <c r="D12" s="8" t="s">
        <v>73</v>
      </c>
      <c r="E12" s="8" t="s">
        <v>74</v>
      </c>
      <c r="F12" s="8"/>
      <c r="G12" s="8"/>
      <c r="H12" s="8"/>
      <c r="I12" s="8"/>
      <c r="J12" s="74">
        <f>J15</f>
        <v>233.2</v>
      </c>
      <c r="K12" s="74">
        <f>K15</f>
        <v>134.5</v>
      </c>
      <c r="L12" s="74">
        <f>L15</f>
        <v>134.30000000000001</v>
      </c>
    </row>
    <row r="13" spans="1:43" ht="63" x14ac:dyDescent="0.25">
      <c r="A13" s="127" t="s">
        <v>165</v>
      </c>
      <c r="B13" s="7">
        <v>65</v>
      </c>
      <c r="C13" s="7">
        <v>1</v>
      </c>
      <c r="D13" s="8" t="s">
        <v>73</v>
      </c>
      <c r="E13" s="7">
        <v>41150</v>
      </c>
      <c r="F13" s="8" t="s">
        <v>167</v>
      </c>
      <c r="G13" s="8"/>
      <c r="H13" s="8"/>
      <c r="I13" s="8"/>
      <c r="J13" s="74">
        <f>J14</f>
        <v>233.2</v>
      </c>
      <c r="K13" s="74">
        <f t="shared" ref="K13:L13" si="1">K14</f>
        <v>134.5</v>
      </c>
      <c r="L13" s="74">
        <f t="shared" si="1"/>
        <v>134.30000000000001</v>
      </c>
    </row>
    <row r="14" spans="1:43" ht="31.5" x14ac:dyDescent="0.25">
      <c r="A14" s="127" t="s">
        <v>166</v>
      </c>
      <c r="B14" s="7">
        <v>65</v>
      </c>
      <c r="C14" s="7">
        <v>1</v>
      </c>
      <c r="D14" s="8" t="s">
        <v>73</v>
      </c>
      <c r="E14" s="7">
        <v>41150</v>
      </c>
      <c r="F14" s="8" t="s">
        <v>168</v>
      </c>
      <c r="G14" s="8"/>
      <c r="H14" s="8"/>
      <c r="I14" s="8"/>
      <c r="J14" s="74">
        <f>J15</f>
        <v>233.2</v>
      </c>
      <c r="K14" s="74">
        <f t="shared" ref="K14:L14" si="2">K15</f>
        <v>134.5</v>
      </c>
      <c r="L14" s="74">
        <f t="shared" si="2"/>
        <v>134.30000000000001</v>
      </c>
    </row>
    <row r="15" spans="1:43" ht="15.75" x14ac:dyDescent="0.25">
      <c r="A15" s="180" t="s">
        <v>23</v>
      </c>
      <c r="B15" s="7">
        <v>65</v>
      </c>
      <c r="C15" s="7">
        <v>1</v>
      </c>
      <c r="D15" s="8" t="s">
        <v>73</v>
      </c>
      <c r="E15" s="7">
        <v>41150</v>
      </c>
      <c r="F15" s="7" t="s">
        <v>168</v>
      </c>
      <c r="G15" s="7" t="s">
        <v>24</v>
      </c>
      <c r="H15" s="7"/>
      <c r="I15" s="8"/>
      <c r="J15" s="74">
        <f>J16</f>
        <v>233.2</v>
      </c>
      <c r="K15" s="74">
        <f t="shared" ref="K15:L16" si="3">K16</f>
        <v>134.5</v>
      </c>
      <c r="L15" s="74">
        <f t="shared" si="3"/>
        <v>134.30000000000001</v>
      </c>
    </row>
    <row r="16" spans="1:43" ht="31.5" x14ac:dyDescent="0.25">
      <c r="A16" s="180" t="s">
        <v>69</v>
      </c>
      <c r="B16" s="7">
        <v>65</v>
      </c>
      <c r="C16" s="7">
        <v>1</v>
      </c>
      <c r="D16" s="8" t="s">
        <v>73</v>
      </c>
      <c r="E16" s="7">
        <v>41150</v>
      </c>
      <c r="F16" s="7" t="s">
        <v>168</v>
      </c>
      <c r="G16" s="7" t="s">
        <v>24</v>
      </c>
      <c r="H16" s="7" t="s">
        <v>62</v>
      </c>
      <c r="I16" s="8"/>
      <c r="J16" s="74">
        <f>J17</f>
        <v>233.2</v>
      </c>
      <c r="K16" s="74">
        <f t="shared" si="3"/>
        <v>134.5</v>
      </c>
      <c r="L16" s="74">
        <f t="shared" si="3"/>
        <v>134.30000000000001</v>
      </c>
    </row>
    <row r="17" spans="1:12" ht="31.5" x14ac:dyDescent="0.25">
      <c r="A17" s="182" t="s">
        <v>122</v>
      </c>
      <c r="B17" s="119">
        <v>65</v>
      </c>
      <c r="C17" s="119">
        <v>1</v>
      </c>
      <c r="D17" s="136" t="s">
        <v>73</v>
      </c>
      <c r="E17" s="119" t="s">
        <v>74</v>
      </c>
      <c r="F17" s="119" t="s">
        <v>168</v>
      </c>
      <c r="G17" s="119" t="s">
        <v>24</v>
      </c>
      <c r="H17" s="119" t="s">
        <v>62</v>
      </c>
      <c r="I17" s="136" t="s">
        <v>150</v>
      </c>
      <c r="J17" s="146">
        <f>'Прил 5'!J17</f>
        <v>233.2</v>
      </c>
      <c r="K17" s="146">
        <f>'Прил 5'!K17</f>
        <v>134.5</v>
      </c>
      <c r="L17" s="146">
        <f>'Прил 5'!L17</f>
        <v>134.30000000000001</v>
      </c>
    </row>
    <row r="18" spans="1:12" ht="47.25" x14ac:dyDescent="0.25">
      <c r="A18" s="10" t="s">
        <v>269</v>
      </c>
      <c r="B18" s="148" t="s">
        <v>70</v>
      </c>
      <c r="C18" s="7" t="s">
        <v>36</v>
      </c>
      <c r="D18" s="8" t="s">
        <v>73</v>
      </c>
      <c r="E18" s="124" t="s">
        <v>270</v>
      </c>
      <c r="F18" s="7"/>
      <c r="G18" s="7"/>
      <c r="H18" s="7"/>
      <c r="I18" s="8"/>
      <c r="J18" s="74">
        <f>J19</f>
        <v>90.6</v>
      </c>
      <c r="K18" s="74">
        <f t="shared" ref="K18:L22" si="4">K19</f>
        <v>0</v>
      </c>
      <c r="L18" s="74">
        <f t="shared" si="4"/>
        <v>0</v>
      </c>
    </row>
    <row r="19" spans="1:12" ht="63" x14ac:dyDescent="0.25">
      <c r="A19" s="211" t="s">
        <v>165</v>
      </c>
      <c r="B19" s="148" t="s">
        <v>70</v>
      </c>
      <c r="C19" s="7" t="s">
        <v>36</v>
      </c>
      <c r="D19" s="8" t="s">
        <v>73</v>
      </c>
      <c r="E19" s="124" t="s">
        <v>270</v>
      </c>
      <c r="F19" s="7" t="s">
        <v>167</v>
      </c>
      <c r="G19" s="7"/>
      <c r="H19" s="7"/>
      <c r="I19" s="8"/>
      <c r="J19" s="74">
        <f>J20</f>
        <v>90.6</v>
      </c>
      <c r="K19" s="74">
        <f t="shared" si="4"/>
        <v>0</v>
      </c>
      <c r="L19" s="74">
        <f t="shared" si="4"/>
        <v>0</v>
      </c>
    </row>
    <row r="20" spans="1:12" ht="31.5" x14ac:dyDescent="0.25">
      <c r="A20" s="211" t="s">
        <v>166</v>
      </c>
      <c r="B20" s="148" t="s">
        <v>70</v>
      </c>
      <c r="C20" s="7" t="s">
        <v>36</v>
      </c>
      <c r="D20" s="8" t="s">
        <v>73</v>
      </c>
      <c r="E20" s="124" t="s">
        <v>270</v>
      </c>
      <c r="F20" s="7" t="s">
        <v>168</v>
      </c>
      <c r="G20" s="7"/>
      <c r="H20" s="7"/>
      <c r="I20" s="8"/>
      <c r="J20" s="74">
        <f>J21</f>
        <v>90.6</v>
      </c>
      <c r="K20" s="74">
        <f t="shared" si="4"/>
        <v>0</v>
      </c>
      <c r="L20" s="74">
        <f t="shared" si="4"/>
        <v>0</v>
      </c>
    </row>
    <row r="21" spans="1:12" ht="15.75" x14ac:dyDescent="0.25">
      <c r="A21" s="216" t="s">
        <v>23</v>
      </c>
      <c r="B21" s="148" t="s">
        <v>70</v>
      </c>
      <c r="C21" s="7" t="s">
        <v>36</v>
      </c>
      <c r="D21" s="8" t="s">
        <v>73</v>
      </c>
      <c r="E21" s="124" t="s">
        <v>270</v>
      </c>
      <c r="F21" s="7" t="s">
        <v>168</v>
      </c>
      <c r="G21" s="7" t="s">
        <v>24</v>
      </c>
      <c r="H21" s="7"/>
      <c r="I21" s="8"/>
      <c r="J21" s="74">
        <f>J22</f>
        <v>90.6</v>
      </c>
      <c r="K21" s="74">
        <f t="shared" si="4"/>
        <v>0</v>
      </c>
      <c r="L21" s="74">
        <f t="shared" si="4"/>
        <v>0</v>
      </c>
    </row>
    <row r="22" spans="1:12" ht="31.5" x14ac:dyDescent="0.25">
      <c r="A22" s="216" t="s">
        <v>69</v>
      </c>
      <c r="B22" s="148" t="s">
        <v>70</v>
      </c>
      <c r="C22" s="7" t="s">
        <v>36</v>
      </c>
      <c r="D22" s="8" t="s">
        <v>73</v>
      </c>
      <c r="E22" s="124" t="s">
        <v>270</v>
      </c>
      <c r="F22" s="7" t="s">
        <v>168</v>
      </c>
      <c r="G22" s="7" t="s">
        <v>24</v>
      </c>
      <c r="H22" s="7" t="s">
        <v>62</v>
      </c>
      <c r="I22" s="8"/>
      <c r="J22" s="74">
        <f>J23</f>
        <v>90.6</v>
      </c>
      <c r="K22" s="74">
        <f t="shared" si="4"/>
        <v>0</v>
      </c>
      <c r="L22" s="74">
        <f t="shared" si="4"/>
        <v>0</v>
      </c>
    </row>
    <row r="23" spans="1:12" ht="31.5" x14ac:dyDescent="0.25">
      <c r="A23" s="182" t="s">
        <v>122</v>
      </c>
      <c r="B23" s="119">
        <v>65</v>
      </c>
      <c r="C23" s="119">
        <v>1</v>
      </c>
      <c r="D23" s="136" t="s">
        <v>73</v>
      </c>
      <c r="E23" s="122" t="s">
        <v>270</v>
      </c>
      <c r="F23" s="119" t="s">
        <v>168</v>
      </c>
      <c r="G23" s="119" t="s">
        <v>24</v>
      </c>
      <c r="H23" s="119" t="s">
        <v>62</v>
      </c>
      <c r="I23" s="136" t="s">
        <v>150</v>
      </c>
      <c r="J23" s="146">
        <f>'Прил 5'!J20</f>
        <v>90.6</v>
      </c>
      <c r="K23" s="146">
        <f>'Прил 5'!K20</f>
        <v>0</v>
      </c>
      <c r="L23" s="146">
        <f>'Прил 5'!L20</f>
        <v>0</v>
      </c>
    </row>
    <row r="24" spans="1:12" ht="31.5" x14ac:dyDescent="0.25">
      <c r="A24" s="180" t="s">
        <v>232</v>
      </c>
      <c r="B24" s="7" t="s">
        <v>70</v>
      </c>
      <c r="C24" s="7" t="s">
        <v>37</v>
      </c>
      <c r="D24" s="8"/>
      <c r="E24" s="7"/>
      <c r="F24" s="7"/>
      <c r="G24" s="7"/>
      <c r="H24" s="7"/>
      <c r="I24" s="8"/>
      <c r="J24" s="74">
        <f>J25+J31+J46</f>
        <v>573.79999999999995</v>
      </c>
      <c r="K24" s="74">
        <f>K25+K31+K46</f>
        <v>356.70000000000005</v>
      </c>
      <c r="L24" s="74">
        <f>L25+L31+L46</f>
        <v>384</v>
      </c>
    </row>
    <row r="25" spans="1:12" ht="30.75" customHeight="1" x14ac:dyDescent="0.25">
      <c r="A25" s="180" t="s">
        <v>75</v>
      </c>
      <c r="B25" s="7" t="s">
        <v>70</v>
      </c>
      <c r="C25" s="7" t="s">
        <v>37</v>
      </c>
      <c r="D25" s="8" t="s">
        <v>73</v>
      </c>
      <c r="E25" s="7" t="s">
        <v>76</v>
      </c>
      <c r="F25" s="7"/>
      <c r="G25" s="7"/>
      <c r="H25" s="7"/>
      <c r="I25" s="8"/>
      <c r="J25" s="74">
        <f>J26</f>
        <v>363.3</v>
      </c>
      <c r="K25" s="74">
        <f>K28</f>
        <v>317.60000000000002</v>
      </c>
      <c r="L25" s="74">
        <f>L28</f>
        <v>288</v>
      </c>
    </row>
    <row r="26" spans="1:12" ht="67.900000000000006" customHeight="1" x14ac:dyDescent="0.25">
      <c r="A26" s="127" t="s">
        <v>165</v>
      </c>
      <c r="B26" s="7" t="s">
        <v>70</v>
      </c>
      <c r="C26" s="7" t="s">
        <v>37</v>
      </c>
      <c r="D26" s="8" t="s">
        <v>73</v>
      </c>
      <c r="E26" s="7" t="s">
        <v>76</v>
      </c>
      <c r="F26" s="7" t="s">
        <v>167</v>
      </c>
      <c r="G26" s="7"/>
      <c r="H26" s="7"/>
      <c r="I26" s="8"/>
      <c r="J26" s="74">
        <f>J27</f>
        <v>363.3</v>
      </c>
      <c r="K26" s="74">
        <f t="shared" ref="K26:L26" si="5">K27</f>
        <v>317.60000000000002</v>
      </c>
      <c r="L26" s="74">
        <f t="shared" si="5"/>
        <v>288</v>
      </c>
    </row>
    <row r="27" spans="1:12" ht="30.75" customHeight="1" x14ac:dyDescent="0.25">
      <c r="A27" s="127" t="s">
        <v>166</v>
      </c>
      <c r="B27" s="7" t="s">
        <v>70</v>
      </c>
      <c r="C27" s="7" t="s">
        <v>37</v>
      </c>
      <c r="D27" s="8" t="s">
        <v>73</v>
      </c>
      <c r="E27" s="7" t="s">
        <v>76</v>
      </c>
      <c r="F27" s="7" t="s">
        <v>168</v>
      </c>
      <c r="G27" s="7"/>
      <c r="H27" s="7"/>
      <c r="I27" s="8"/>
      <c r="J27" s="74">
        <f>J28</f>
        <v>363.3</v>
      </c>
      <c r="K27" s="74">
        <f t="shared" ref="K27:L27" si="6">K28</f>
        <v>317.60000000000002</v>
      </c>
      <c r="L27" s="74">
        <f t="shared" si="6"/>
        <v>288</v>
      </c>
    </row>
    <row r="28" spans="1:12" ht="15.75" x14ac:dyDescent="0.25">
      <c r="A28" s="180" t="s">
        <v>23</v>
      </c>
      <c r="B28" s="7" t="s">
        <v>70</v>
      </c>
      <c r="C28" s="7" t="s">
        <v>37</v>
      </c>
      <c r="D28" s="8" t="s">
        <v>73</v>
      </c>
      <c r="E28" s="7" t="s">
        <v>76</v>
      </c>
      <c r="F28" s="7" t="s">
        <v>168</v>
      </c>
      <c r="G28" s="7" t="s">
        <v>24</v>
      </c>
      <c r="H28" s="7"/>
      <c r="I28" s="8"/>
      <c r="J28" s="74">
        <f>J29</f>
        <v>363.3</v>
      </c>
      <c r="K28" s="74">
        <f t="shared" ref="K28:L29" si="7">K29</f>
        <v>317.60000000000002</v>
      </c>
      <c r="L28" s="74">
        <f t="shared" si="7"/>
        <v>288</v>
      </c>
    </row>
    <row r="29" spans="1:12" ht="54.6" customHeight="1" x14ac:dyDescent="0.25">
      <c r="A29" s="180" t="s">
        <v>114</v>
      </c>
      <c r="B29" s="7" t="s">
        <v>70</v>
      </c>
      <c r="C29" s="8" t="s">
        <v>37</v>
      </c>
      <c r="D29" s="8" t="s">
        <v>73</v>
      </c>
      <c r="E29" s="8">
        <v>41110</v>
      </c>
      <c r="F29" s="8" t="s">
        <v>168</v>
      </c>
      <c r="G29" s="8" t="s">
        <v>24</v>
      </c>
      <c r="H29" s="8" t="s">
        <v>25</v>
      </c>
      <c r="I29" s="8"/>
      <c r="J29" s="74">
        <f>J30</f>
        <v>363.3</v>
      </c>
      <c r="K29" s="74">
        <f t="shared" si="7"/>
        <v>317.60000000000002</v>
      </c>
      <c r="L29" s="74">
        <f t="shared" si="7"/>
        <v>288</v>
      </c>
    </row>
    <row r="30" spans="1:12" ht="31.5" x14ac:dyDescent="0.25">
      <c r="A30" s="182" t="s">
        <v>122</v>
      </c>
      <c r="B30" s="119" t="s">
        <v>70</v>
      </c>
      <c r="C30" s="136" t="s">
        <v>37</v>
      </c>
      <c r="D30" s="136" t="s">
        <v>73</v>
      </c>
      <c r="E30" s="136" t="s">
        <v>76</v>
      </c>
      <c r="F30" s="136" t="s">
        <v>168</v>
      </c>
      <c r="G30" s="119" t="s">
        <v>24</v>
      </c>
      <c r="H30" s="119" t="s">
        <v>25</v>
      </c>
      <c r="I30" s="136" t="s">
        <v>150</v>
      </c>
      <c r="J30" s="146">
        <f>'Прил 5'!J26</f>
        <v>363.3</v>
      </c>
      <c r="K30" s="146">
        <f>'Прил 5'!K26</f>
        <v>317.60000000000002</v>
      </c>
      <c r="L30" s="146">
        <f>'Прил 5'!L26</f>
        <v>288</v>
      </c>
    </row>
    <row r="31" spans="1:12" ht="15.75" x14ac:dyDescent="0.25">
      <c r="A31" s="180" t="s">
        <v>77</v>
      </c>
      <c r="B31" s="8" t="s">
        <v>70</v>
      </c>
      <c r="C31" s="8" t="s">
        <v>37</v>
      </c>
      <c r="D31" s="8" t="s">
        <v>73</v>
      </c>
      <c r="E31" s="8" t="s">
        <v>78</v>
      </c>
      <c r="F31" s="8"/>
      <c r="G31" s="7"/>
      <c r="H31" s="7"/>
      <c r="I31" s="8"/>
      <c r="J31" s="74">
        <f>J34+J37</f>
        <v>71.099999999999994</v>
      </c>
      <c r="K31" s="74">
        <f t="shared" ref="K31:L31" si="8">K34+K37</f>
        <v>39.1</v>
      </c>
      <c r="L31" s="74">
        <f t="shared" si="8"/>
        <v>96</v>
      </c>
    </row>
    <row r="32" spans="1:12" ht="31.5" x14ac:dyDescent="0.25">
      <c r="A32" s="126" t="s">
        <v>161</v>
      </c>
      <c r="B32" s="7" t="s">
        <v>70</v>
      </c>
      <c r="C32" s="8" t="s">
        <v>37</v>
      </c>
      <c r="D32" s="8" t="s">
        <v>73</v>
      </c>
      <c r="E32" s="8" t="s">
        <v>78</v>
      </c>
      <c r="F32" s="8" t="s">
        <v>163</v>
      </c>
      <c r="G32" s="7"/>
      <c r="H32" s="7"/>
      <c r="I32" s="8"/>
      <c r="J32" s="74">
        <f>J33</f>
        <v>63.5</v>
      </c>
      <c r="K32" s="74">
        <f t="shared" ref="K32:L32" si="9">K33</f>
        <v>13.3</v>
      </c>
      <c r="L32" s="74">
        <f t="shared" si="9"/>
        <v>70.2</v>
      </c>
    </row>
    <row r="33" spans="1:12" ht="31.5" x14ac:dyDescent="0.25">
      <c r="A33" s="126" t="s">
        <v>162</v>
      </c>
      <c r="B33" s="7" t="s">
        <v>70</v>
      </c>
      <c r="C33" s="8" t="s">
        <v>37</v>
      </c>
      <c r="D33" s="8" t="s">
        <v>73</v>
      </c>
      <c r="E33" s="8" t="s">
        <v>78</v>
      </c>
      <c r="F33" s="8" t="s">
        <v>164</v>
      </c>
      <c r="G33" s="7"/>
      <c r="H33" s="7"/>
      <c r="I33" s="8"/>
      <c r="J33" s="74">
        <f>J34</f>
        <v>63.5</v>
      </c>
      <c r="K33" s="74">
        <f t="shared" ref="K33:L33" si="10">K34</f>
        <v>13.3</v>
      </c>
      <c r="L33" s="74">
        <f t="shared" si="10"/>
        <v>70.2</v>
      </c>
    </row>
    <row r="34" spans="1:12" ht="15.75" x14ac:dyDescent="0.25">
      <c r="A34" s="180" t="s">
        <v>23</v>
      </c>
      <c r="B34" s="7" t="s">
        <v>70</v>
      </c>
      <c r="C34" s="8" t="s">
        <v>37</v>
      </c>
      <c r="D34" s="8" t="s">
        <v>73</v>
      </c>
      <c r="E34" s="8" t="s">
        <v>78</v>
      </c>
      <c r="F34" s="8" t="s">
        <v>164</v>
      </c>
      <c r="G34" s="7" t="s">
        <v>24</v>
      </c>
      <c r="H34" s="7"/>
      <c r="I34" s="8"/>
      <c r="J34" s="74">
        <f>J35</f>
        <v>63.5</v>
      </c>
      <c r="K34" s="74">
        <f t="shared" ref="K34:L35" si="11">K35</f>
        <v>13.3</v>
      </c>
      <c r="L34" s="74">
        <f t="shared" si="11"/>
        <v>70.2</v>
      </c>
    </row>
    <row r="35" spans="1:12" ht="52.15" customHeight="1" x14ac:dyDescent="0.25">
      <c r="A35" s="180" t="s">
        <v>114</v>
      </c>
      <c r="B35" s="7" t="s">
        <v>70</v>
      </c>
      <c r="C35" s="8" t="s">
        <v>37</v>
      </c>
      <c r="D35" s="8" t="s">
        <v>73</v>
      </c>
      <c r="E35" s="8" t="s">
        <v>78</v>
      </c>
      <c r="F35" s="8" t="s">
        <v>164</v>
      </c>
      <c r="G35" s="7" t="s">
        <v>24</v>
      </c>
      <c r="H35" s="7" t="s">
        <v>25</v>
      </c>
      <c r="I35" s="8"/>
      <c r="J35" s="74">
        <f>J36</f>
        <v>63.5</v>
      </c>
      <c r="K35" s="74">
        <f t="shared" si="11"/>
        <v>13.3</v>
      </c>
      <c r="L35" s="74">
        <f t="shared" si="11"/>
        <v>70.2</v>
      </c>
    </row>
    <row r="36" spans="1:12" ht="41.45" customHeight="1" x14ac:dyDescent="0.25">
      <c r="A36" s="182" t="s">
        <v>122</v>
      </c>
      <c r="B36" s="119" t="s">
        <v>70</v>
      </c>
      <c r="C36" s="136" t="s">
        <v>37</v>
      </c>
      <c r="D36" s="136" t="s">
        <v>73</v>
      </c>
      <c r="E36" s="136" t="s">
        <v>78</v>
      </c>
      <c r="F36" s="136" t="s">
        <v>164</v>
      </c>
      <c r="G36" s="119" t="s">
        <v>24</v>
      </c>
      <c r="H36" s="119" t="s">
        <v>25</v>
      </c>
      <c r="I36" s="136" t="s">
        <v>150</v>
      </c>
      <c r="J36" s="146">
        <f>'Прил 5'!J28</f>
        <v>63.5</v>
      </c>
      <c r="K36" s="146">
        <f>'Прил 5'!K28</f>
        <v>13.3</v>
      </c>
      <c r="L36" s="146">
        <f>'Прил 5'!L28</f>
        <v>70.2</v>
      </c>
    </row>
    <row r="37" spans="1:12" ht="31.5" x14ac:dyDescent="0.25">
      <c r="A37" s="126" t="s">
        <v>161</v>
      </c>
      <c r="B37" s="7" t="s">
        <v>70</v>
      </c>
      <c r="C37" s="8" t="s">
        <v>37</v>
      </c>
      <c r="D37" s="8" t="s">
        <v>73</v>
      </c>
      <c r="E37" s="8" t="s">
        <v>78</v>
      </c>
      <c r="F37" s="8" t="s">
        <v>170</v>
      </c>
      <c r="G37" s="7"/>
      <c r="H37" s="7"/>
      <c r="I37" s="8"/>
      <c r="J37" s="74">
        <f>J42+J38</f>
        <v>7.6</v>
      </c>
      <c r="K37" s="74">
        <f t="shared" ref="K37:L37" si="12">K42+K38</f>
        <v>25.8</v>
      </c>
      <c r="L37" s="74">
        <f t="shared" si="12"/>
        <v>25.8</v>
      </c>
    </row>
    <row r="38" spans="1:12" ht="15.75" x14ac:dyDescent="0.25">
      <c r="A38" s="21" t="s">
        <v>299</v>
      </c>
      <c r="B38" s="217" t="s">
        <v>70</v>
      </c>
      <c r="C38" s="212" t="s">
        <v>37</v>
      </c>
      <c r="D38" s="8" t="s">
        <v>73</v>
      </c>
      <c r="E38" s="138" t="s">
        <v>78</v>
      </c>
      <c r="F38" s="8" t="s">
        <v>300</v>
      </c>
      <c r="G38" s="218"/>
      <c r="H38" s="214"/>
      <c r="I38" s="8"/>
      <c r="J38" s="74">
        <f>J39</f>
        <v>2</v>
      </c>
      <c r="K38" s="74">
        <f t="shared" ref="K38:L40" si="13">K39</f>
        <v>0</v>
      </c>
      <c r="L38" s="74">
        <f t="shared" si="13"/>
        <v>0</v>
      </c>
    </row>
    <row r="39" spans="1:12" ht="15.75" x14ac:dyDescent="0.25">
      <c r="A39" s="216" t="s">
        <v>23</v>
      </c>
      <c r="B39" s="217" t="s">
        <v>70</v>
      </c>
      <c r="C39" s="212" t="s">
        <v>37</v>
      </c>
      <c r="D39" s="8" t="s">
        <v>73</v>
      </c>
      <c r="E39" s="138" t="s">
        <v>78</v>
      </c>
      <c r="F39" s="8" t="s">
        <v>300</v>
      </c>
      <c r="G39" s="218" t="s">
        <v>24</v>
      </c>
      <c r="H39" s="214"/>
      <c r="I39" s="8"/>
      <c r="J39" s="74">
        <f>J40</f>
        <v>2</v>
      </c>
      <c r="K39" s="74">
        <f t="shared" si="13"/>
        <v>0</v>
      </c>
      <c r="L39" s="74">
        <f t="shared" si="13"/>
        <v>0</v>
      </c>
    </row>
    <row r="40" spans="1:12" ht="47.25" x14ac:dyDescent="0.25">
      <c r="A40" s="216" t="s">
        <v>114</v>
      </c>
      <c r="B40" s="217" t="s">
        <v>70</v>
      </c>
      <c r="C40" s="212" t="s">
        <v>37</v>
      </c>
      <c r="D40" s="8" t="s">
        <v>73</v>
      </c>
      <c r="E40" s="138" t="s">
        <v>78</v>
      </c>
      <c r="F40" s="8" t="s">
        <v>300</v>
      </c>
      <c r="G40" s="218" t="s">
        <v>24</v>
      </c>
      <c r="H40" s="214" t="s">
        <v>25</v>
      </c>
      <c r="I40" s="8"/>
      <c r="J40" s="74">
        <f>J41</f>
        <v>2</v>
      </c>
      <c r="K40" s="74">
        <f t="shared" si="13"/>
        <v>0</v>
      </c>
      <c r="L40" s="74">
        <f t="shared" si="13"/>
        <v>0</v>
      </c>
    </row>
    <row r="41" spans="1:12" ht="31.5" x14ac:dyDescent="0.25">
      <c r="A41" s="182" t="s">
        <v>122</v>
      </c>
      <c r="B41" s="119" t="s">
        <v>70</v>
      </c>
      <c r="C41" s="136" t="s">
        <v>37</v>
      </c>
      <c r="D41" s="136" t="s">
        <v>73</v>
      </c>
      <c r="E41" s="136" t="s">
        <v>78</v>
      </c>
      <c r="F41" s="136" t="s">
        <v>300</v>
      </c>
      <c r="G41" s="119" t="s">
        <v>24</v>
      </c>
      <c r="H41" s="119" t="s">
        <v>25</v>
      </c>
      <c r="I41" s="136" t="s">
        <v>150</v>
      </c>
      <c r="J41" s="146">
        <f>'Прил 5'!J31</f>
        <v>2</v>
      </c>
      <c r="K41" s="146">
        <f>'Прил 5'!K31</f>
        <v>0</v>
      </c>
      <c r="L41" s="146">
        <f>'Прил 5'!L31</f>
        <v>0</v>
      </c>
    </row>
    <row r="42" spans="1:12" ht="31.5" x14ac:dyDescent="0.25">
      <c r="A42" s="126" t="s">
        <v>162</v>
      </c>
      <c r="B42" s="7" t="s">
        <v>70</v>
      </c>
      <c r="C42" s="8" t="s">
        <v>37</v>
      </c>
      <c r="D42" s="8" t="s">
        <v>73</v>
      </c>
      <c r="E42" s="8" t="s">
        <v>78</v>
      </c>
      <c r="F42" s="8" t="s">
        <v>173</v>
      </c>
      <c r="G42" s="7"/>
      <c r="H42" s="7"/>
      <c r="I42" s="8"/>
      <c r="J42" s="74">
        <f>J43</f>
        <v>5.6</v>
      </c>
      <c r="K42" s="74">
        <f t="shared" ref="K42:L44" si="14">K43</f>
        <v>25.8</v>
      </c>
      <c r="L42" s="74">
        <f t="shared" ref="L42" si="15">L43</f>
        <v>25.8</v>
      </c>
    </row>
    <row r="43" spans="1:12" ht="15.75" x14ac:dyDescent="0.25">
      <c r="A43" s="180" t="s">
        <v>23</v>
      </c>
      <c r="B43" s="7" t="s">
        <v>70</v>
      </c>
      <c r="C43" s="8" t="s">
        <v>37</v>
      </c>
      <c r="D43" s="8" t="s">
        <v>73</v>
      </c>
      <c r="E43" s="8" t="s">
        <v>78</v>
      </c>
      <c r="F43" s="8" t="s">
        <v>173</v>
      </c>
      <c r="G43" s="7" t="s">
        <v>24</v>
      </c>
      <c r="H43" s="7"/>
      <c r="I43" s="8"/>
      <c r="J43" s="74">
        <f>J44</f>
        <v>5.6</v>
      </c>
      <c r="K43" s="74">
        <f t="shared" si="14"/>
        <v>25.8</v>
      </c>
      <c r="L43" s="74">
        <f t="shared" si="14"/>
        <v>25.8</v>
      </c>
    </row>
    <row r="44" spans="1:12" ht="54.6" customHeight="1" x14ac:dyDescent="0.25">
      <c r="A44" s="180" t="s">
        <v>114</v>
      </c>
      <c r="B44" s="7" t="s">
        <v>70</v>
      </c>
      <c r="C44" s="8" t="s">
        <v>37</v>
      </c>
      <c r="D44" s="8" t="s">
        <v>73</v>
      </c>
      <c r="E44" s="8" t="s">
        <v>78</v>
      </c>
      <c r="F44" s="8" t="s">
        <v>173</v>
      </c>
      <c r="G44" s="7" t="s">
        <v>24</v>
      </c>
      <c r="H44" s="7" t="s">
        <v>25</v>
      </c>
      <c r="I44" s="8"/>
      <c r="J44" s="74">
        <f>J45</f>
        <v>5.6</v>
      </c>
      <c r="K44" s="74">
        <f t="shared" si="14"/>
        <v>25.8</v>
      </c>
      <c r="L44" s="74">
        <f t="shared" si="14"/>
        <v>25.8</v>
      </c>
    </row>
    <row r="45" spans="1:12" ht="36.6" customHeight="1" x14ac:dyDescent="0.25">
      <c r="A45" s="182" t="s">
        <v>122</v>
      </c>
      <c r="B45" s="119" t="s">
        <v>70</v>
      </c>
      <c r="C45" s="136" t="s">
        <v>37</v>
      </c>
      <c r="D45" s="136" t="s">
        <v>73</v>
      </c>
      <c r="E45" s="136" t="s">
        <v>78</v>
      </c>
      <c r="F45" s="136" t="s">
        <v>173</v>
      </c>
      <c r="G45" s="119" t="s">
        <v>24</v>
      </c>
      <c r="H45" s="119" t="s">
        <v>25</v>
      </c>
      <c r="I45" s="136" t="s">
        <v>150</v>
      </c>
      <c r="J45" s="146">
        <f>'Прил 5'!J32</f>
        <v>5.6</v>
      </c>
      <c r="K45" s="146">
        <f>'Прил 5'!K30</f>
        <v>25.8</v>
      </c>
      <c r="L45" s="146">
        <f>'Прил 5'!L30</f>
        <v>25.8</v>
      </c>
    </row>
    <row r="46" spans="1:12" ht="47.25" x14ac:dyDescent="0.25">
      <c r="A46" s="10" t="s">
        <v>269</v>
      </c>
      <c r="B46" s="217" t="s">
        <v>70</v>
      </c>
      <c r="C46" s="212" t="s">
        <v>37</v>
      </c>
      <c r="D46" s="8" t="s">
        <v>73</v>
      </c>
      <c r="E46" s="138" t="s">
        <v>270</v>
      </c>
      <c r="F46" s="8"/>
      <c r="G46" s="218"/>
      <c r="H46" s="7"/>
      <c r="I46" s="219"/>
      <c r="J46" s="74">
        <f>J47+J52+J57</f>
        <v>139.4</v>
      </c>
      <c r="K46" s="74">
        <f t="shared" ref="K46:L46" si="16">K47</f>
        <v>0</v>
      </c>
      <c r="L46" s="74">
        <f t="shared" si="16"/>
        <v>0</v>
      </c>
    </row>
    <row r="47" spans="1:12" ht="63" x14ac:dyDescent="0.25">
      <c r="A47" s="211" t="s">
        <v>165</v>
      </c>
      <c r="B47" s="217" t="s">
        <v>70</v>
      </c>
      <c r="C47" s="212" t="s">
        <v>37</v>
      </c>
      <c r="D47" s="8" t="s">
        <v>73</v>
      </c>
      <c r="E47" s="138" t="s">
        <v>270</v>
      </c>
      <c r="F47" s="8" t="s">
        <v>167</v>
      </c>
      <c r="G47" s="218"/>
      <c r="H47" s="7"/>
      <c r="I47" s="219"/>
      <c r="J47" s="74">
        <f>J48</f>
        <v>93</v>
      </c>
      <c r="K47" s="74">
        <f t="shared" ref="K47:L50" si="17">K48</f>
        <v>0</v>
      </c>
      <c r="L47" s="74">
        <f t="shared" si="17"/>
        <v>0</v>
      </c>
    </row>
    <row r="48" spans="1:12" ht="31.5" x14ac:dyDescent="0.25">
      <c r="A48" s="211" t="s">
        <v>166</v>
      </c>
      <c r="B48" s="217" t="s">
        <v>70</v>
      </c>
      <c r="C48" s="212" t="s">
        <v>37</v>
      </c>
      <c r="D48" s="8" t="s">
        <v>73</v>
      </c>
      <c r="E48" s="138" t="s">
        <v>270</v>
      </c>
      <c r="F48" s="8" t="s">
        <v>168</v>
      </c>
      <c r="G48" s="218"/>
      <c r="H48" s="7"/>
      <c r="I48" s="219"/>
      <c r="J48" s="74">
        <f>J49</f>
        <v>93</v>
      </c>
      <c r="K48" s="74">
        <f t="shared" si="17"/>
        <v>0</v>
      </c>
      <c r="L48" s="74">
        <f t="shared" si="17"/>
        <v>0</v>
      </c>
    </row>
    <row r="49" spans="1:12" ht="15.75" x14ac:dyDescent="0.25">
      <c r="A49" s="216" t="s">
        <v>23</v>
      </c>
      <c r="B49" s="217" t="s">
        <v>70</v>
      </c>
      <c r="C49" s="212" t="s">
        <v>37</v>
      </c>
      <c r="D49" s="8" t="s">
        <v>73</v>
      </c>
      <c r="E49" s="138" t="s">
        <v>270</v>
      </c>
      <c r="F49" s="8" t="s">
        <v>168</v>
      </c>
      <c r="G49" s="218" t="s">
        <v>24</v>
      </c>
      <c r="H49" s="7"/>
      <c r="I49" s="219"/>
      <c r="J49" s="74">
        <f>J50</f>
        <v>93</v>
      </c>
      <c r="K49" s="74">
        <f t="shared" si="17"/>
        <v>0</v>
      </c>
      <c r="L49" s="74">
        <f t="shared" si="17"/>
        <v>0</v>
      </c>
    </row>
    <row r="50" spans="1:12" ht="47.25" x14ac:dyDescent="0.25">
      <c r="A50" s="216" t="s">
        <v>114</v>
      </c>
      <c r="B50" s="217" t="s">
        <v>70</v>
      </c>
      <c r="C50" s="212" t="s">
        <v>37</v>
      </c>
      <c r="D50" s="8" t="s">
        <v>73</v>
      </c>
      <c r="E50" s="138" t="s">
        <v>270</v>
      </c>
      <c r="F50" s="8" t="s">
        <v>168</v>
      </c>
      <c r="G50" s="218" t="s">
        <v>24</v>
      </c>
      <c r="H50" s="7" t="s">
        <v>25</v>
      </c>
      <c r="I50" s="219"/>
      <c r="J50" s="74">
        <f>J51</f>
        <v>93</v>
      </c>
      <c r="K50" s="74">
        <f t="shared" si="17"/>
        <v>0</v>
      </c>
      <c r="L50" s="74">
        <f t="shared" si="17"/>
        <v>0</v>
      </c>
    </row>
    <row r="51" spans="1:12" ht="38.450000000000003" customHeight="1" x14ac:dyDescent="0.25">
      <c r="A51" s="182" t="s">
        <v>122</v>
      </c>
      <c r="B51" s="147" t="s">
        <v>70</v>
      </c>
      <c r="C51" s="136" t="s">
        <v>37</v>
      </c>
      <c r="D51" s="136" t="s">
        <v>73</v>
      </c>
      <c r="E51" s="137" t="s">
        <v>270</v>
      </c>
      <c r="F51" s="136" t="s">
        <v>168</v>
      </c>
      <c r="G51" s="230" t="s">
        <v>24</v>
      </c>
      <c r="H51" s="119" t="s">
        <v>25</v>
      </c>
      <c r="I51" s="231" t="s">
        <v>150</v>
      </c>
      <c r="J51" s="146">
        <f>'Прил 5'!J35</f>
        <v>93</v>
      </c>
      <c r="K51" s="146">
        <f>'Прил 5'!K35</f>
        <v>0</v>
      </c>
      <c r="L51" s="146">
        <f>'Прил 5'!L35</f>
        <v>0</v>
      </c>
    </row>
    <row r="52" spans="1:12" ht="38.450000000000003" customHeight="1" x14ac:dyDescent="0.25">
      <c r="A52" s="126" t="s">
        <v>162</v>
      </c>
      <c r="B52" s="217" t="s">
        <v>70</v>
      </c>
      <c r="C52" s="212" t="s">
        <v>37</v>
      </c>
      <c r="D52" s="8" t="s">
        <v>73</v>
      </c>
      <c r="E52" s="138" t="s">
        <v>270</v>
      </c>
      <c r="F52" s="8" t="s">
        <v>163</v>
      </c>
      <c r="G52" s="218"/>
      <c r="H52" s="7"/>
      <c r="I52" s="219"/>
      <c r="J52" s="74">
        <f t="shared" ref="J52:L55" si="18">J53</f>
        <v>32.799999999999997</v>
      </c>
      <c r="K52" s="74">
        <f t="shared" si="18"/>
        <v>0</v>
      </c>
      <c r="L52" s="74">
        <f t="shared" si="18"/>
        <v>0</v>
      </c>
    </row>
    <row r="53" spans="1:12" ht="22.5" customHeight="1" x14ac:dyDescent="0.25">
      <c r="A53" s="126" t="s">
        <v>79</v>
      </c>
      <c r="B53" s="217" t="s">
        <v>70</v>
      </c>
      <c r="C53" s="212" t="s">
        <v>37</v>
      </c>
      <c r="D53" s="8" t="s">
        <v>73</v>
      </c>
      <c r="E53" s="138" t="s">
        <v>270</v>
      </c>
      <c r="F53" s="8" t="s">
        <v>164</v>
      </c>
      <c r="G53" s="218"/>
      <c r="H53" s="7"/>
      <c r="I53" s="219"/>
      <c r="J53" s="74">
        <f t="shared" si="18"/>
        <v>32.799999999999997</v>
      </c>
      <c r="K53" s="74">
        <f t="shared" si="18"/>
        <v>0</v>
      </c>
      <c r="L53" s="74">
        <f t="shared" si="18"/>
        <v>0</v>
      </c>
    </row>
    <row r="54" spans="1:12" ht="20.25" customHeight="1" x14ac:dyDescent="0.25">
      <c r="A54" s="216" t="s">
        <v>23</v>
      </c>
      <c r="B54" s="217" t="s">
        <v>70</v>
      </c>
      <c r="C54" s="212" t="s">
        <v>37</v>
      </c>
      <c r="D54" s="8" t="s">
        <v>73</v>
      </c>
      <c r="E54" s="138" t="s">
        <v>270</v>
      </c>
      <c r="F54" s="8" t="s">
        <v>164</v>
      </c>
      <c r="G54" s="218" t="s">
        <v>24</v>
      </c>
      <c r="H54" s="7"/>
      <c r="I54" s="219"/>
      <c r="J54" s="74">
        <f t="shared" si="18"/>
        <v>32.799999999999997</v>
      </c>
      <c r="K54" s="74">
        <f t="shared" si="18"/>
        <v>0</v>
      </c>
      <c r="L54" s="74">
        <f t="shared" si="18"/>
        <v>0</v>
      </c>
    </row>
    <row r="55" spans="1:12" ht="38.450000000000003" customHeight="1" x14ac:dyDescent="0.25">
      <c r="A55" s="216" t="s">
        <v>114</v>
      </c>
      <c r="B55" s="217" t="s">
        <v>70</v>
      </c>
      <c r="C55" s="212" t="s">
        <v>37</v>
      </c>
      <c r="D55" s="8" t="s">
        <v>73</v>
      </c>
      <c r="E55" s="138" t="s">
        <v>270</v>
      </c>
      <c r="F55" s="8" t="s">
        <v>164</v>
      </c>
      <c r="G55" s="218" t="s">
        <v>24</v>
      </c>
      <c r="H55" s="7" t="s">
        <v>25</v>
      </c>
      <c r="I55" s="219"/>
      <c r="J55" s="74">
        <f t="shared" si="18"/>
        <v>32.799999999999997</v>
      </c>
      <c r="K55" s="74">
        <f t="shared" si="18"/>
        <v>0</v>
      </c>
      <c r="L55" s="74">
        <f t="shared" si="18"/>
        <v>0</v>
      </c>
    </row>
    <row r="56" spans="1:12" ht="38.450000000000003" customHeight="1" x14ac:dyDescent="0.25">
      <c r="A56" s="182" t="s">
        <v>122</v>
      </c>
      <c r="B56" s="147" t="s">
        <v>70</v>
      </c>
      <c r="C56" s="136" t="s">
        <v>37</v>
      </c>
      <c r="D56" s="136" t="s">
        <v>73</v>
      </c>
      <c r="E56" s="137" t="s">
        <v>270</v>
      </c>
      <c r="F56" s="136" t="s">
        <v>164</v>
      </c>
      <c r="G56" s="230" t="s">
        <v>24</v>
      </c>
      <c r="H56" s="119" t="s">
        <v>25</v>
      </c>
      <c r="I56" s="231" t="s">
        <v>150</v>
      </c>
      <c r="J56" s="146">
        <f>'Прил 5'!J37</f>
        <v>32.799999999999997</v>
      </c>
      <c r="K56" s="146">
        <f>'Прил 5'!K37</f>
        <v>0</v>
      </c>
      <c r="L56" s="146">
        <f>'Прил 5'!L37</f>
        <v>0</v>
      </c>
    </row>
    <row r="57" spans="1:12" ht="38.450000000000003" customHeight="1" x14ac:dyDescent="0.25">
      <c r="A57" s="126" t="s">
        <v>162</v>
      </c>
      <c r="B57" s="7" t="s">
        <v>70</v>
      </c>
      <c r="C57" s="8" t="s">
        <v>37</v>
      </c>
      <c r="D57" s="8" t="s">
        <v>73</v>
      </c>
      <c r="E57" s="8" t="s">
        <v>270</v>
      </c>
      <c r="F57" s="8" t="s">
        <v>173</v>
      </c>
      <c r="G57" s="7"/>
      <c r="H57" s="7"/>
      <c r="I57" s="8"/>
      <c r="J57" s="74">
        <f>J58</f>
        <v>13.6</v>
      </c>
      <c r="K57" s="74">
        <f t="shared" ref="K57:L59" si="19">K58</f>
        <v>0</v>
      </c>
      <c r="L57" s="74">
        <f t="shared" si="19"/>
        <v>0</v>
      </c>
    </row>
    <row r="58" spans="1:12" ht="38.450000000000003" customHeight="1" x14ac:dyDescent="0.25">
      <c r="A58" s="180" t="s">
        <v>23</v>
      </c>
      <c r="B58" s="7" t="s">
        <v>70</v>
      </c>
      <c r="C58" s="8" t="s">
        <v>37</v>
      </c>
      <c r="D58" s="8" t="s">
        <v>73</v>
      </c>
      <c r="E58" s="8" t="s">
        <v>270</v>
      </c>
      <c r="F58" s="8" t="s">
        <v>173</v>
      </c>
      <c r="G58" s="7" t="s">
        <v>24</v>
      </c>
      <c r="H58" s="7"/>
      <c r="I58" s="8"/>
      <c r="J58" s="74">
        <f>J59</f>
        <v>13.6</v>
      </c>
      <c r="K58" s="74">
        <f t="shared" si="19"/>
        <v>0</v>
      </c>
      <c r="L58" s="74">
        <f t="shared" si="19"/>
        <v>0</v>
      </c>
    </row>
    <row r="59" spans="1:12" ht="38.450000000000003" customHeight="1" x14ac:dyDescent="0.25">
      <c r="A59" s="180" t="s">
        <v>114</v>
      </c>
      <c r="B59" s="7" t="s">
        <v>70</v>
      </c>
      <c r="C59" s="8" t="s">
        <v>37</v>
      </c>
      <c r="D59" s="8" t="s">
        <v>73</v>
      </c>
      <c r="E59" s="8" t="s">
        <v>270</v>
      </c>
      <c r="F59" s="8" t="s">
        <v>173</v>
      </c>
      <c r="G59" s="7" t="s">
        <v>24</v>
      </c>
      <c r="H59" s="7" t="s">
        <v>25</v>
      </c>
      <c r="I59" s="8"/>
      <c r="J59" s="74">
        <f>J60</f>
        <v>13.6</v>
      </c>
      <c r="K59" s="74">
        <f t="shared" si="19"/>
        <v>0</v>
      </c>
      <c r="L59" s="74">
        <f t="shared" si="19"/>
        <v>0</v>
      </c>
    </row>
    <row r="60" spans="1:12" ht="38.450000000000003" customHeight="1" x14ac:dyDescent="0.25">
      <c r="A60" s="182" t="s">
        <v>122</v>
      </c>
      <c r="B60" s="119" t="s">
        <v>70</v>
      </c>
      <c r="C60" s="136" t="s">
        <v>37</v>
      </c>
      <c r="D60" s="136" t="s">
        <v>73</v>
      </c>
      <c r="E60" s="136" t="s">
        <v>270</v>
      </c>
      <c r="F60" s="136" t="s">
        <v>173</v>
      </c>
      <c r="G60" s="119" t="s">
        <v>24</v>
      </c>
      <c r="H60" s="119" t="s">
        <v>25</v>
      </c>
      <c r="I60" s="136" t="s">
        <v>150</v>
      </c>
      <c r="J60" s="146">
        <f>'Прил 5'!J39</f>
        <v>13.6</v>
      </c>
      <c r="K60" s="146">
        <f>'Прил 5'!K39</f>
        <v>0</v>
      </c>
      <c r="L60" s="146">
        <f>'Прил 5'!L39</f>
        <v>0</v>
      </c>
    </row>
    <row r="61" spans="1:12" ht="53.45" customHeight="1" x14ac:dyDescent="0.25">
      <c r="A61" s="123" t="s">
        <v>228</v>
      </c>
      <c r="B61" s="183">
        <v>89</v>
      </c>
      <c r="C61" s="179"/>
      <c r="D61" s="8"/>
      <c r="E61" s="8"/>
      <c r="F61" s="8"/>
      <c r="G61" s="8"/>
      <c r="H61" s="8"/>
      <c r="I61" s="8"/>
      <c r="J61" s="74">
        <f>J62</f>
        <v>686.51</v>
      </c>
      <c r="K61" s="74">
        <f t="shared" ref="K61:L61" si="20">K62</f>
        <v>538.40000000000009</v>
      </c>
      <c r="L61" s="74">
        <f t="shared" si="20"/>
        <v>529.5</v>
      </c>
    </row>
    <row r="62" spans="1:12" ht="56.45" customHeight="1" x14ac:dyDescent="0.25">
      <c r="A62" s="123" t="s">
        <v>229</v>
      </c>
      <c r="B62" s="183">
        <v>89</v>
      </c>
      <c r="C62" s="179" t="s">
        <v>36</v>
      </c>
      <c r="D62" s="8"/>
      <c r="E62" s="8"/>
      <c r="F62" s="8"/>
      <c r="G62" s="8"/>
      <c r="H62" s="8"/>
      <c r="I62" s="8"/>
      <c r="J62" s="74">
        <f>J68+J74+J80+J104+J110+J116+J127+J92+J98+J121</f>
        <v>686.51</v>
      </c>
      <c r="K62" s="74">
        <f t="shared" ref="K62:L62" si="21">K68+K74+K80+K104+K110+K116+K127+K92+K98+K121</f>
        <v>538.40000000000009</v>
      </c>
      <c r="L62" s="74">
        <f t="shared" si="21"/>
        <v>529.5</v>
      </c>
    </row>
    <row r="63" spans="1:12" ht="15.75" x14ac:dyDescent="0.25">
      <c r="A63" s="180" t="s">
        <v>108</v>
      </c>
      <c r="B63" s="8">
        <v>89</v>
      </c>
      <c r="C63" s="8">
        <v>1</v>
      </c>
      <c r="D63" s="8" t="s">
        <v>73</v>
      </c>
      <c r="E63" s="8" t="s">
        <v>109</v>
      </c>
      <c r="F63" s="8"/>
      <c r="G63" s="8"/>
      <c r="H63" s="8"/>
      <c r="I63" s="8"/>
      <c r="J63" s="74">
        <f>J66</f>
        <v>68.8</v>
      </c>
      <c r="K63" s="74">
        <f>K66</f>
        <v>47</v>
      </c>
      <c r="L63" s="74">
        <f>L66</f>
        <v>23.4</v>
      </c>
    </row>
    <row r="64" spans="1:12" ht="15.75" x14ac:dyDescent="0.25">
      <c r="A64" s="123" t="s">
        <v>157</v>
      </c>
      <c r="B64" s="8">
        <v>89</v>
      </c>
      <c r="C64" s="8">
        <v>1</v>
      </c>
      <c r="D64" s="8" t="s">
        <v>73</v>
      </c>
      <c r="E64" s="8" t="s">
        <v>109</v>
      </c>
      <c r="F64" s="8" t="s">
        <v>159</v>
      </c>
      <c r="G64" s="8"/>
      <c r="H64" s="8"/>
      <c r="I64" s="8"/>
      <c r="J64" s="74">
        <f>J65</f>
        <v>68.8</v>
      </c>
      <c r="K64" s="74">
        <f t="shared" ref="K64:L64" si="22">K65</f>
        <v>47</v>
      </c>
      <c r="L64" s="74">
        <f t="shared" si="22"/>
        <v>23.4</v>
      </c>
    </row>
    <row r="65" spans="1:12" ht="15.75" x14ac:dyDescent="0.25">
      <c r="A65" s="123" t="s">
        <v>158</v>
      </c>
      <c r="B65" s="8">
        <v>89</v>
      </c>
      <c r="C65" s="8">
        <v>1</v>
      </c>
      <c r="D65" s="8" t="s">
        <v>73</v>
      </c>
      <c r="E65" s="8" t="s">
        <v>109</v>
      </c>
      <c r="F65" s="8" t="s">
        <v>160</v>
      </c>
      <c r="G65" s="8"/>
      <c r="H65" s="8"/>
      <c r="I65" s="8"/>
      <c r="J65" s="74">
        <f>J66</f>
        <v>68.8</v>
      </c>
      <c r="K65" s="74">
        <f t="shared" ref="K65:L65" si="23">K66</f>
        <v>47</v>
      </c>
      <c r="L65" s="74">
        <f t="shared" si="23"/>
        <v>23.4</v>
      </c>
    </row>
    <row r="66" spans="1:12" ht="15.75" x14ac:dyDescent="0.25">
      <c r="A66" s="180" t="s">
        <v>107</v>
      </c>
      <c r="B66" s="8">
        <v>89</v>
      </c>
      <c r="C66" s="8">
        <v>1</v>
      </c>
      <c r="D66" s="8" t="s">
        <v>73</v>
      </c>
      <c r="E66" s="8" t="s">
        <v>109</v>
      </c>
      <c r="F66" s="8" t="s">
        <v>160</v>
      </c>
      <c r="G66" s="8" t="s">
        <v>66</v>
      </c>
      <c r="H66" s="8"/>
      <c r="I66" s="8"/>
      <c r="J66" s="74">
        <f>J67</f>
        <v>68.8</v>
      </c>
      <c r="K66" s="74">
        <f t="shared" ref="K66:L67" si="24">K67</f>
        <v>47</v>
      </c>
      <c r="L66" s="74">
        <f t="shared" si="24"/>
        <v>23.4</v>
      </c>
    </row>
    <row r="67" spans="1:12" ht="15.75" x14ac:dyDescent="0.25">
      <c r="A67" s="180" t="s">
        <v>39</v>
      </c>
      <c r="B67" s="8">
        <v>89</v>
      </c>
      <c r="C67" s="8">
        <v>1</v>
      </c>
      <c r="D67" s="8" t="s">
        <v>73</v>
      </c>
      <c r="E67" s="8" t="s">
        <v>109</v>
      </c>
      <c r="F67" s="8" t="s">
        <v>160</v>
      </c>
      <c r="G67" s="8" t="s">
        <v>66</v>
      </c>
      <c r="H67" s="8" t="s">
        <v>24</v>
      </c>
      <c r="I67" s="8"/>
      <c r="J67" s="74">
        <f>J68</f>
        <v>68.8</v>
      </c>
      <c r="K67" s="74">
        <f t="shared" si="24"/>
        <v>47</v>
      </c>
      <c r="L67" s="74">
        <f t="shared" si="24"/>
        <v>23.4</v>
      </c>
    </row>
    <row r="68" spans="1:12" ht="37.9" customHeight="1" x14ac:dyDescent="0.25">
      <c r="A68" s="182" t="s">
        <v>122</v>
      </c>
      <c r="B68" s="136">
        <v>89</v>
      </c>
      <c r="C68" s="136">
        <v>1</v>
      </c>
      <c r="D68" s="136" t="s">
        <v>73</v>
      </c>
      <c r="E68" s="136" t="s">
        <v>109</v>
      </c>
      <c r="F68" s="136" t="s">
        <v>160</v>
      </c>
      <c r="G68" s="136" t="s">
        <v>66</v>
      </c>
      <c r="H68" s="136" t="s">
        <v>24</v>
      </c>
      <c r="I68" s="136" t="s">
        <v>150</v>
      </c>
      <c r="J68" s="146">
        <f>'Прил 5'!J89</f>
        <v>68.8</v>
      </c>
      <c r="K68" s="146">
        <f>'Прил 5'!K89</f>
        <v>47</v>
      </c>
      <c r="L68" s="146">
        <f>'Прил 5'!L89</f>
        <v>23.4</v>
      </c>
    </row>
    <row r="69" spans="1:12" ht="52.9" customHeight="1" x14ac:dyDescent="0.25">
      <c r="A69" s="126" t="s">
        <v>171</v>
      </c>
      <c r="B69" s="7">
        <v>89</v>
      </c>
      <c r="C69" s="8" t="s">
        <v>36</v>
      </c>
      <c r="D69" s="8" t="s">
        <v>73</v>
      </c>
      <c r="E69" s="8" t="s">
        <v>83</v>
      </c>
      <c r="F69" s="8"/>
      <c r="G69" s="8"/>
      <c r="H69" s="8"/>
      <c r="I69" s="8"/>
      <c r="J69" s="74">
        <f>J72</f>
        <v>1</v>
      </c>
      <c r="K69" s="74">
        <f>K72</f>
        <v>1</v>
      </c>
      <c r="L69" s="74">
        <f>L72</f>
        <v>1</v>
      </c>
    </row>
    <row r="70" spans="1:12" ht="21.6" customHeight="1" x14ac:dyDescent="0.25">
      <c r="A70" s="131" t="s">
        <v>169</v>
      </c>
      <c r="B70" s="7" t="s">
        <v>85</v>
      </c>
      <c r="C70" s="8" t="s">
        <v>36</v>
      </c>
      <c r="D70" s="8" t="s">
        <v>73</v>
      </c>
      <c r="E70" s="8" t="s">
        <v>83</v>
      </c>
      <c r="F70" s="8" t="s">
        <v>170</v>
      </c>
      <c r="G70" s="8"/>
      <c r="H70" s="8"/>
      <c r="I70" s="8"/>
      <c r="J70" s="74">
        <f>J71</f>
        <v>1</v>
      </c>
      <c r="K70" s="74">
        <f t="shared" ref="K70:L70" si="25">K71</f>
        <v>1</v>
      </c>
      <c r="L70" s="74">
        <f t="shared" si="25"/>
        <v>1</v>
      </c>
    </row>
    <row r="71" spans="1:12" ht="22.15" customHeight="1" x14ac:dyDescent="0.25">
      <c r="A71" s="126" t="s">
        <v>84</v>
      </c>
      <c r="B71" s="7" t="s">
        <v>85</v>
      </c>
      <c r="C71" s="8" t="s">
        <v>36</v>
      </c>
      <c r="D71" s="8" t="s">
        <v>73</v>
      </c>
      <c r="E71" s="8" t="s">
        <v>83</v>
      </c>
      <c r="F71" s="8" t="s">
        <v>86</v>
      </c>
      <c r="G71" s="8"/>
      <c r="H71" s="8"/>
      <c r="I71" s="8"/>
      <c r="J71" s="74">
        <f>J72</f>
        <v>1</v>
      </c>
      <c r="K71" s="74">
        <f t="shared" ref="K71:L71" si="26">K72</f>
        <v>1</v>
      </c>
      <c r="L71" s="74">
        <f t="shared" si="26"/>
        <v>1</v>
      </c>
    </row>
    <row r="72" spans="1:12" ht="15.75" x14ac:dyDescent="0.25">
      <c r="A72" s="180" t="s">
        <v>23</v>
      </c>
      <c r="B72" s="7" t="s">
        <v>85</v>
      </c>
      <c r="C72" s="8" t="s">
        <v>36</v>
      </c>
      <c r="D72" s="8" t="s">
        <v>73</v>
      </c>
      <c r="E72" s="8" t="s">
        <v>83</v>
      </c>
      <c r="F72" s="8" t="s">
        <v>86</v>
      </c>
      <c r="G72" s="8" t="s">
        <v>24</v>
      </c>
      <c r="H72" s="8"/>
      <c r="I72" s="8"/>
      <c r="J72" s="74">
        <f>J73</f>
        <v>1</v>
      </c>
      <c r="K72" s="74">
        <f t="shared" ref="K72:L73" si="27">K73</f>
        <v>1</v>
      </c>
      <c r="L72" s="74">
        <f t="shared" si="27"/>
        <v>1</v>
      </c>
    </row>
    <row r="73" spans="1:12" ht="15.75" x14ac:dyDescent="0.25">
      <c r="A73" s="180" t="s">
        <v>115</v>
      </c>
      <c r="B73" s="7" t="s">
        <v>85</v>
      </c>
      <c r="C73" s="8" t="s">
        <v>36</v>
      </c>
      <c r="D73" s="8" t="s">
        <v>73</v>
      </c>
      <c r="E73" s="8" t="s">
        <v>83</v>
      </c>
      <c r="F73" s="8" t="s">
        <v>86</v>
      </c>
      <c r="G73" s="8" t="s">
        <v>24</v>
      </c>
      <c r="H73" s="8" t="s">
        <v>82</v>
      </c>
      <c r="I73" s="8"/>
      <c r="J73" s="74">
        <f>J74</f>
        <v>1</v>
      </c>
      <c r="K73" s="74">
        <f t="shared" si="27"/>
        <v>1</v>
      </c>
      <c r="L73" s="74">
        <f t="shared" si="27"/>
        <v>1</v>
      </c>
    </row>
    <row r="74" spans="1:12" ht="31.5" x14ac:dyDescent="0.25">
      <c r="A74" s="182" t="s">
        <v>122</v>
      </c>
      <c r="B74" s="140">
        <v>89</v>
      </c>
      <c r="C74" s="228" t="s">
        <v>36</v>
      </c>
      <c r="D74" s="136" t="s">
        <v>73</v>
      </c>
      <c r="E74" s="136" t="s">
        <v>83</v>
      </c>
      <c r="F74" s="136" t="s">
        <v>86</v>
      </c>
      <c r="G74" s="136" t="s">
        <v>24</v>
      </c>
      <c r="H74" s="136" t="s">
        <v>82</v>
      </c>
      <c r="I74" s="229">
        <v>918</v>
      </c>
      <c r="J74" s="146">
        <f>'Прил 5'!J50</f>
        <v>1</v>
      </c>
      <c r="K74" s="146">
        <f>'Прил 5'!K50</f>
        <v>1</v>
      </c>
      <c r="L74" s="146">
        <f>'Прил 5'!L50</f>
        <v>1</v>
      </c>
    </row>
    <row r="75" spans="1:12" ht="15.75" x14ac:dyDescent="0.25">
      <c r="A75" s="180" t="s">
        <v>111</v>
      </c>
      <c r="B75" s="8">
        <v>89</v>
      </c>
      <c r="C75" s="8">
        <v>1</v>
      </c>
      <c r="D75" s="8" t="s">
        <v>73</v>
      </c>
      <c r="E75" s="8">
        <v>41240</v>
      </c>
      <c r="F75" s="8"/>
      <c r="G75" s="8"/>
      <c r="H75" s="8"/>
      <c r="I75" s="8"/>
      <c r="J75" s="74">
        <f>J78</f>
        <v>1.7</v>
      </c>
      <c r="K75" s="74">
        <f>K78</f>
        <v>1.7</v>
      </c>
      <c r="L75" s="74">
        <f>L78</f>
        <v>1.7</v>
      </c>
    </row>
    <row r="76" spans="1:12" ht="15.75" x14ac:dyDescent="0.25">
      <c r="A76" s="126" t="s">
        <v>154</v>
      </c>
      <c r="B76" s="8">
        <v>89</v>
      </c>
      <c r="C76" s="8">
        <v>1</v>
      </c>
      <c r="D76" s="8" t="s">
        <v>73</v>
      </c>
      <c r="E76" s="8" t="s">
        <v>116</v>
      </c>
      <c r="F76" s="8" t="s">
        <v>155</v>
      </c>
      <c r="G76" s="8"/>
      <c r="H76" s="8"/>
      <c r="I76" s="8"/>
      <c r="J76" s="74">
        <f>J77</f>
        <v>1.7</v>
      </c>
      <c r="K76" s="74">
        <f t="shared" ref="K76:L76" si="28">K77</f>
        <v>1.7</v>
      </c>
      <c r="L76" s="74">
        <f t="shared" si="28"/>
        <v>1.7</v>
      </c>
    </row>
    <row r="77" spans="1:12" ht="15.75" x14ac:dyDescent="0.25">
      <c r="A77" s="131" t="s">
        <v>112</v>
      </c>
      <c r="B77" s="8">
        <v>89</v>
      </c>
      <c r="C77" s="8">
        <v>1</v>
      </c>
      <c r="D77" s="8" t="s">
        <v>73</v>
      </c>
      <c r="E77" s="8" t="s">
        <v>116</v>
      </c>
      <c r="F77" s="8" t="s">
        <v>261</v>
      </c>
      <c r="G77" s="8"/>
      <c r="H77" s="8"/>
      <c r="I77" s="8"/>
      <c r="J77" s="74">
        <f>J78</f>
        <v>1.7</v>
      </c>
      <c r="K77" s="74">
        <f t="shared" ref="K77:L77" si="29">K78</f>
        <v>1.7</v>
      </c>
      <c r="L77" s="74">
        <f t="shared" si="29"/>
        <v>1.7</v>
      </c>
    </row>
    <row r="78" spans="1:12" ht="15.75" x14ac:dyDescent="0.25">
      <c r="A78" s="180" t="s">
        <v>26</v>
      </c>
      <c r="B78" s="8">
        <v>89</v>
      </c>
      <c r="C78" s="8">
        <v>1</v>
      </c>
      <c r="D78" s="8" t="s">
        <v>73</v>
      </c>
      <c r="E78" s="8" t="s">
        <v>116</v>
      </c>
      <c r="F78" s="8" t="s">
        <v>261</v>
      </c>
      <c r="G78" s="8" t="s">
        <v>67</v>
      </c>
      <c r="H78" s="8"/>
      <c r="I78" s="8"/>
      <c r="J78" s="74">
        <f>J79</f>
        <v>1.7</v>
      </c>
      <c r="K78" s="74">
        <f t="shared" ref="K78:L79" si="30">K79</f>
        <v>1.7</v>
      </c>
      <c r="L78" s="74">
        <f t="shared" si="30"/>
        <v>1.7</v>
      </c>
    </row>
    <row r="79" spans="1:12" ht="31.5" x14ac:dyDescent="0.25">
      <c r="A79" s="180" t="s">
        <v>110</v>
      </c>
      <c r="B79" s="8">
        <v>89</v>
      </c>
      <c r="C79" s="8">
        <v>1</v>
      </c>
      <c r="D79" s="8" t="s">
        <v>73</v>
      </c>
      <c r="E79" s="8" t="s">
        <v>116</v>
      </c>
      <c r="F79" s="8" t="s">
        <v>261</v>
      </c>
      <c r="G79" s="8" t="s">
        <v>67</v>
      </c>
      <c r="H79" s="8" t="s">
        <v>24</v>
      </c>
      <c r="I79" s="8"/>
      <c r="J79" s="74">
        <f>J80</f>
        <v>1.7</v>
      </c>
      <c r="K79" s="74">
        <f t="shared" si="30"/>
        <v>1.7</v>
      </c>
      <c r="L79" s="74">
        <f t="shared" si="30"/>
        <v>1.7</v>
      </c>
    </row>
    <row r="80" spans="1:12" ht="31.5" x14ac:dyDescent="0.25">
      <c r="A80" s="182" t="s">
        <v>122</v>
      </c>
      <c r="B80" s="136">
        <v>89</v>
      </c>
      <c r="C80" s="136">
        <v>1</v>
      </c>
      <c r="D80" s="136" t="s">
        <v>73</v>
      </c>
      <c r="E80" s="136" t="s">
        <v>116</v>
      </c>
      <c r="F80" s="136" t="s">
        <v>261</v>
      </c>
      <c r="G80" s="136" t="s">
        <v>67</v>
      </c>
      <c r="H80" s="136" t="s">
        <v>24</v>
      </c>
      <c r="I80" s="136" t="s">
        <v>150</v>
      </c>
      <c r="J80" s="146">
        <f>'Прил 5'!J96</f>
        <v>1.7</v>
      </c>
      <c r="K80" s="146">
        <f>'Прил 5'!K96</f>
        <v>1.7</v>
      </c>
      <c r="L80" s="146">
        <f>'Прил 5'!L96</f>
        <v>1.7</v>
      </c>
    </row>
    <row r="81" spans="1:12" ht="15.75" x14ac:dyDescent="0.25">
      <c r="A81" s="131" t="s">
        <v>265</v>
      </c>
      <c r="B81" s="7">
        <v>89</v>
      </c>
      <c r="C81" s="8" t="s">
        <v>36</v>
      </c>
      <c r="D81" s="8" t="s">
        <v>73</v>
      </c>
      <c r="E81" s="8" t="s">
        <v>267</v>
      </c>
      <c r="F81" s="8"/>
      <c r="G81" s="8"/>
      <c r="H81" s="8"/>
      <c r="I81" s="8"/>
      <c r="J81" s="74"/>
      <c r="K81" s="74">
        <f>K82</f>
        <v>24.2</v>
      </c>
      <c r="L81" s="74">
        <f>L82</f>
        <v>50.4</v>
      </c>
    </row>
    <row r="82" spans="1:12" ht="15.75" x14ac:dyDescent="0.25">
      <c r="A82" s="131" t="s">
        <v>169</v>
      </c>
      <c r="B82" s="183">
        <v>89</v>
      </c>
      <c r="C82" s="8" t="s">
        <v>36</v>
      </c>
      <c r="D82" s="8" t="s">
        <v>73</v>
      </c>
      <c r="E82" s="8" t="s">
        <v>267</v>
      </c>
      <c r="F82" s="8" t="s">
        <v>170</v>
      </c>
      <c r="G82" s="8"/>
      <c r="H82" s="8"/>
      <c r="I82" s="8"/>
      <c r="J82" s="74"/>
      <c r="K82" s="74">
        <f>K83</f>
        <v>24.2</v>
      </c>
      <c r="L82" s="74">
        <f>L83</f>
        <v>50.4</v>
      </c>
    </row>
    <row r="83" spans="1:12" ht="15.75" x14ac:dyDescent="0.25">
      <c r="A83" s="131" t="s">
        <v>84</v>
      </c>
      <c r="B83" s="183">
        <v>89</v>
      </c>
      <c r="C83" s="8" t="s">
        <v>36</v>
      </c>
      <c r="D83" s="8" t="s">
        <v>73</v>
      </c>
      <c r="E83" s="8" t="s">
        <v>267</v>
      </c>
      <c r="F83" s="8" t="s">
        <v>86</v>
      </c>
      <c r="G83" s="8"/>
      <c r="H83" s="8"/>
      <c r="I83" s="8"/>
      <c r="J83" s="74"/>
      <c r="K83" s="74">
        <f>'Прил 5'!K99</f>
        <v>24.2</v>
      </c>
      <c r="L83" s="74">
        <f>'Прил 5'!L99</f>
        <v>50.4</v>
      </c>
    </row>
    <row r="84" spans="1:12" ht="15.75" x14ac:dyDescent="0.25">
      <c r="A84" s="131" t="s">
        <v>265</v>
      </c>
      <c r="B84" s="183">
        <v>89</v>
      </c>
      <c r="C84" s="8" t="s">
        <v>36</v>
      </c>
      <c r="D84" s="8" t="s">
        <v>73</v>
      </c>
      <c r="E84" s="8" t="s">
        <v>267</v>
      </c>
      <c r="F84" s="8" t="s">
        <v>86</v>
      </c>
      <c r="G84" s="8" t="s">
        <v>266</v>
      </c>
      <c r="H84" s="8"/>
      <c r="I84" s="8"/>
      <c r="J84" s="74"/>
      <c r="K84" s="74">
        <v>24.6</v>
      </c>
      <c r="L84" s="74">
        <v>52.6</v>
      </c>
    </row>
    <row r="85" spans="1:12" ht="15.75" x14ac:dyDescent="0.25">
      <c r="A85" s="131" t="s">
        <v>265</v>
      </c>
      <c r="B85" s="183">
        <v>89</v>
      </c>
      <c r="C85" s="8" t="s">
        <v>36</v>
      </c>
      <c r="D85" s="8" t="s">
        <v>73</v>
      </c>
      <c r="E85" s="8" t="s">
        <v>267</v>
      </c>
      <c r="F85" s="8" t="s">
        <v>86</v>
      </c>
      <c r="G85" s="8" t="s">
        <v>266</v>
      </c>
      <c r="H85" s="8" t="s">
        <v>266</v>
      </c>
      <c r="I85" s="8"/>
      <c r="J85" s="74"/>
      <c r="K85" s="74">
        <v>24.6</v>
      </c>
      <c r="L85" s="74">
        <v>52.6</v>
      </c>
    </row>
    <row r="86" spans="1:12" ht="31.5" x14ac:dyDescent="0.25">
      <c r="A86" s="182" t="s">
        <v>122</v>
      </c>
      <c r="B86" s="140">
        <v>89</v>
      </c>
      <c r="C86" s="136" t="s">
        <v>36</v>
      </c>
      <c r="D86" s="136" t="s">
        <v>73</v>
      </c>
      <c r="E86" s="136" t="s">
        <v>267</v>
      </c>
      <c r="F86" s="136" t="s">
        <v>86</v>
      </c>
      <c r="G86" s="136" t="s">
        <v>266</v>
      </c>
      <c r="H86" s="136" t="s">
        <v>266</v>
      </c>
      <c r="I86" s="136" t="s">
        <v>150</v>
      </c>
      <c r="J86" s="146"/>
      <c r="K86" s="146">
        <v>24.6</v>
      </c>
      <c r="L86" s="146">
        <v>52.6</v>
      </c>
    </row>
    <row r="87" spans="1:12" ht="15.75" x14ac:dyDescent="0.25">
      <c r="A87" s="126" t="s">
        <v>106</v>
      </c>
      <c r="B87" s="7" t="s">
        <v>85</v>
      </c>
      <c r="C87" s="8">
        <v>1</v>
      </c>
      <c r="D87" s="8" t="s">
        <v>73</v>
      </c>
      <c r="E87" s="13">
        <v>43010</v>
      </c>
      <c r="F87" s="13"/>
      <c r="G87" s="179"/>
      <c r="H87" s="179"/>
      <c r="I87" s="179"/>
      <c r="J87" s="74">
        <f>J90</f>
        <v>35.299999999999997</v>
      </c>
      <c r="K87" s="74">
        <f>K90</f>
        <v>3</v>
      </c>
      <c r="L87" s="74">
        <f>L90</f>
        <v>3</v>
      </c>
    </row>
    <row r="88" spans="1:12" ht="31.5" x14ac:dyDescent="0.25">
      <c r="A88" s="126" t="s">
        <v>162</v>
      </c>
      <c r="B88" s="7" t="s">
        <v>85</v>
      </c>
      <c r="C88" s="8">
        <v>1</v>
      </c>
      <c r="D88" s="8" t="s">
        <v>73</v>
      </c>
      <c r="E88" s="13">
        <v>43010</v>
      </c>
      <c r="F88" s="13">
        <v>200</v>
      </c>
      <c r="G88" s="179"/>
      <c r="H88" s="179"/>
      <c r="I88" s="179"/>
      <c r="J88" s="74">
        <f>J89</f>
        <v>35.299999999999997</v>
      </c>
      <c r="K88" s="74">
        <f t="shared" ref="K88:L88" si="31">K89</f>
        <v>3</v>
      </c>
      <c r="L88" s="74">
        <f t="shared" si="31"/>
        <v>3</v>
      </c>
    </row>
    <row r="89" spans="1:12" ht="15.75" x14ac:dyDescent="0.25">
      <c r="A89" s="126" t="s">
        <v>79</v>
      </c>
      <c r="B89" s="7" t="s">
        <v>85</v>
      </c>
      <c r="C89" s="8">
        <v>1</v>
      </c>
      <c r="D89" s="8" t="s">
        <v>73</v>
      </c>
      <c r="E89" s="13">
        <v>43010</v>
      </c>
      <c r="F89" s="13">
        <v>240</v>
      </c>
      <c r="G89" s="179"/>
      <c r="H89" s="179"/>
      <c r="I89" s="179"/>
      <c r="J89" s="74">
        <f>J90</f>
        <v>35.299999999999997</v>
      </c>
      <c r="K89" s="74">
        <f t="shared" ref="K89:L89" si="32">K90</f>
        <v>3</v>
      </c>
      <c r="L89" s="74">
        <f t="shared" si="32"/>
        <v>3</v>
      </c>
    </row>
    <row r="90" spans="1:12" ht="15.75" x14ac:dyDescent="0.25">
      <c r="A90" s="180" t="s">
        <v>103</v>
      </c>
      <c r="B90" s="7" t="s">
        <v>85</v>
      </c>
      <c r="C90" s="8">
        <v>1</v>
      </c>
      <c r="D90" s="8" t="s">
        <v>73</v>
      </c>
      <c r="E90" s="13">
        <v>43010</v>
      </c>
      <c r="F90" s="13">
        <v>240</v>
      </c>
      <c r="G90" s="179" t="s">
        <v>27</v>
      </c>
      <c r="H90" s="179"/>
      <c r="I90" s="179"/>
      <c r="J90" s="74">
        <f>J91</f>
        <v>35.299999999999997</v>
      </c>
      <c r="K90" s="74">
        <f t="shared" ref="K90:L91" si="33">K91</f>
        <v>3</v>
      </c>
      <c r="L90" s="74">
        <f t="shared" si="33"/>
        <v>3</v>
      </c>
    </row>
    <row r="91" spans="1:12" ht="15.75" x14ac:dyDescent="0.25">
      <c r="A91" s="12" t="s">
        <v>105</v>
      </c>
      <c r="B91" s="7" t="s">
        <v>85</v>
      </c>
      <c r="C91" s="8">
        <v>1</v>
      </c>
      <c r="D91" s="8" t="s">
        <v>73</v>
      </c>
      <c r="E91" s="13">
        <v>43010</v>
      </c>
      <c r="F91" s="13">
        <v>240</v>
      </c>
      <c r="G91" s="179" t="s">
        <v>27</v>
      </c>
      <c r="H91" s="179" t="s">
        <v>63</v>
      </c>
      <c r="I91" s="179"/>
      <c r="J91" s="74">
        <f>J92</f>
        <v>35.299999999999997</v>
      </c>
      <c r="K91" s="74">
        <f t="shared" si="33"/>
        <v>3</v>
      </c>
      <c r="L91" s="74">
        <f t="shared" si="33"/>
        <v>3</v>
      </c>
    </row>
    <row r="92" spans="1:12" ht="31.5" x14ac:dyDescent="0.25">
      <c r="A92" s="182" t="s">
        <v>122</v>
      </c>
      <c r="B92" s="119" t="s">
        <v>85</v>
      </c>
      <c r="C92" s="136">
        <v>1</v>
      </c>
      <c r="D92" s="136" t="s">
        <v>73</v>
      </c>
      <c r="E92" s="229">
        <v>43010</v>
      </c>
      <c r="F92" s="229">
        <v>240</v>
      </c>
      <c r="G92" s="228" t="s">
        <v>27</v>
      </c>
      <c r="H92" s="228" t="s">
        <v>63</v>
      </c>
      <c r="I92" s="228" t="s">
        <v>150</v>
      </c>
      <c r="J92" s="146">
        <f>'Прил 5'!J79</f>
        <v>35.299999999999997</v>
      </c>
      <c r="K92" s="146">
        <f>'Прил 5'!K79</f>
        <v>3</v>
      </c>
      <c r="L92" s="146">
        <f>'Прил 5'!L79</f>
        <v>3</v>
      </c>
    </row>
    <row r="93" spans="1:12" ht="15.75" x14ac:dyDescent="0.25">
      <c r="A93" s="126" t="s">
        <v>247</v>
      </c>
      <c r="B93" s="7" t="s">
        <v>85</v>
      </c>
      <c r="C93" s="8">
        <v>1</v>
      </c>
      <c r="D93" s="8" t="s">
        <v>73</v>
      </c>
      <c r="E93" s="13">
        <v>43040</v>
      </c>
      <c r="F93" s="13"/>
      <c r="G93" s="13"/>
      <c r="H93" s="179"/>
      <c r="I93" s="179"/>
      <c r="J93" s="74">
        <f>J96</f>
        <v>89</v>
      </c>
      <c r="K93" s="74">
        <f>K96</f>
        <v>2</v>
      </c>
      <c r="L93" s="74">
        <f>L96</f>
        <v>2</v>
      </c>
    </row>
    <row r="94" spans="1:12" ht="31.5" x14ac:dyDescent="0.25">
      <c r="A94" s="126" t="s">
        <v>162</v>
      </c>
      <c r="B94" s="7" t="s">
        <v>85</v>
      </c>
      <c r="C94" s="8">
        <v>1</v>
      </c>
      <c r="D94" s="8" t="s">
        <v>73</v>
      </c>
      <c r="E94" s="13">
        <v>43040</v>
      </c>
      <c r="F94" s="13">
        <v>200</v>
      </c>
      <c r="G94" s="13"/>
      <c r="H94" s="179"/>
      <c r="I94" s="179"/>
      <c r="J94" s="74">
        <f>J95</f>
        <v>89</v>
      </c>
      <c r="K94" s="74">
        <f t="shared" ref="K94:L94" si="34">K95</f>
        <v>2</v>
      </c>
      <c r="L94" s="74">
        <f t="shared" si="34"/>
        <v>2</v>
      </c>
    </row>
    <row r="95" spans="1:12" ht="15.75" x14ac:dyDescent="0.25">
      <c r="A95" s="126" t="s">
        <v>79</v>
      </c>
      <c r="B95" s="7" t="s">
        <v>85</v>
      </c>
      <c r="C95" s="8">
        <v>1</v>
      </c>
      <c r="D95" s="8" t="s">
        <v>73</v>
      </c>
      <c r="E95" s="13">
        <v>43040</v>
      </c>
      <c r="F95" s="13">
        <v>240</v>
      </c>
      <c r="G95" s="13"/>
      <c r="H95" s="179"/>
      <c r="I95" s="179"/>
      <c r="J95" s="74">
        <f>J96</f>
        <v>89</v>
      </c>
      <c r="K95" s="74">
        <f t="shared" ref="K95:L95" si="35">K96</f>
        <v>2</v>
      </c>
      <c r="L95" s="74">
        <f t="shared" si="35"/>
        <v>2</v>
      </c>
    </row>
    <row r="96" spans="1:12" ht="15.75" x14ac:dyDescent="0.25">
      <c r="A96" s="180" t="s">
        <v>103</v>
      </c>
      <c r="B96" s="7" t="s">
        <v>85</v>
      </c>
      <c r="C96" s="8">
        <v>1</v>
      </c>
      <c r="D96" s="8" t="s">
        <v>73</v>
      </c>
      <c r="E96" s="13">
        <v>43040</v>
      </c>
      <c r="F96" s="13">
        <v>240</v>
      </c>
      <c r="G96" s="8" t="s">
        <v>27</v>
      </c>
      <c r="H96" s="179"/>
      <c r="I96" s="179"/>
      <c r="J96" s="74">
        <f>J97</f>
        <v>89</v>
      </c>
      <c r="K96" s="74">
        <f t="shared" ref="K96:L97" si="36">K97</f>
        <v>2</v>
      </c>
      <c r="L96" s="74">
        <f t="shared" si="36"/>
        <v>2</v>
      </c>
    </row>
    <row r="97" spans="1:12" ht="15.75" x14ac:dyDescent="0.25">
      <c r="A97" s="12" t="s">
        <v>105</v>
      </c>
      <c r="B97" s="7" t="s">
        <v>85</v>
      </c>
      <c r="C97" s="8">
        <v>1</v>
      </c>
      <c r="D97" s="8" t="s">
        <v>73</v>
      </c>
      <c r="E97" s="13">
        <v>43040</v>
      </c>
      <c r="F97" s="13">
        <v>240</v>
      </c>
      <c r="G97" s="8" t="s">
        <v>27</v>
      </c>
      <c r="H97" s="179" t="s">
        <v>63</v>
      </c>
      <c r="I97" s="179"/>
      <c r="J97" s="74">
        <f>J98</f>
        <v>89</v>
      </c>
      <c r="K97" s="74">
        <f t="shared" si="36"/>
        <v>2</v>
      </c>
      <c r="L97" s="74">
        <f t="shared" si="36"/>
        <v>2</v>
      </c>
    </row>
    <row r="98" spans="1:12" ht="36.6" customHeight="1" x14ac:dyDescent="0.25">
      <c r="A98" s="182" t="s">
        <v>122</v>
      </c>
      <c r="B98" s="119" t="s">
        <v>85</v>
      </c>
      <c r="C98" s="136">
        <v>1</v>
      </c>
      <c r="D98" s="136" t="s">
        <v>73</v>
      </c>
      <c r="E98" s="229">
        <v>43040</v>
      </c>
      <c r="F98" s="229">
        <v>240</v>
      </c>
      <c r="G98" s="136" t="s">
        <v>27</v>
      </c>
      <c r="H98" s="228" t="s">
        <v>63</v>
      </c>
      <c r="I98" s="228" t="s">
        <v>150</v>
      </c>
      <c r="J98" s="146">
        <f>'Прил 5'!J82</f>
        <v>89</v>
      </c>
      <c r="K98" s="146">
        <f>'Прил 5'!K82</f>
        <v>2</v>
      </c>
      <c r="L98" s="146">
        <f>'Прил 5'!L82</f>
        <v>2</v>
      </c>
    </row>
    <row r="99" spans="1:12" ht="84.6" customHeight="1" x14ac:dyDescent="0.25">
      <c r="A99" s="12" t="s">
        <v>296</v>
      </c>
      <c r="B99" s="7">
        <v>89</v>
      </c>
      <c r="C99" s="7">
        <v>1</v>
      </c>
      <c r="D99" s="7" t="s">
        <v>73</v>
      </c>
      <c r="E99" s="7" t="s">
        <v>104</v>
      </c>
      <c r="F99" s="7"/>
      <c r="G99" s="8"/>
      <c r="H99" s="8"/>
      <c r="I99" s="8"/>
      <c r="J99" s="74">
        <f>J102</f>
        <v>32.71</v>
      </c>
      <c r="K99" s="74">
        <f>K102</f>
        <v>0.4</v>
      </c>
      <c r="L99" s="74">
        <f>L102</f>
        <v>0.4</v>
      </c>
    </row>
    <row r="100" spans="1:12" ht="31.5" x14ac:dyDescent="0.25">
      <c r="A100" s="126" t="s">
        <v>162</v>
      </c>
      <c r="B100" s="7">
        <v>89</v>
      </c>
      <c r="C100" s="7">
        <v>1</v>
      </c>
      <c r="D100" s="7" t="s">
        <v>73</v>
      </c>
      <c r="E100" s="7" t="s">
        <v>104</v>
      </c>
      <c r="F100" s="7" t="s">
        <v>163</v>
      </c>
      <c r="G100" s="8"/>
      <c r="H100" s="8"/>
      <c r="I100" s="8"/>
      <c r="J100" s="74">
        <f>J101</f>
        <v>32.71</v>
      </c>
      <c r="K100" s="74">
        <f t="shared" ref="K100:L100" si="37">K101</f>
        <v>0.4</v>
      </c>
      <c r="L100" s="74">
        <f t="shared" si="37"/>
        <v>0.4</v>
      </c>
    </row>
    <row r="101" spans="1:12" ht="15.75" x14ac:dyDescent="0.25">
      <c r="A101" s="126" t="s">
        <v>79</v>
      </c>
      <c r="B101" s="7">
        <v>89</v>
      </c>
      <c r="C101" s="7">
        <v>1</v>
      </c>
      <c r="D101" s="7" t="s">
        <v>73</v>
      </c>
      <c r="E101" s="7" t="s">
        <v>104</v>
      </c>
      <c r="F101" s="7" t="s">
        <v>164</v>
      </c>
      <c r="G101" s="8"/>
      <c r="H101" s="8"/>
      <c r="I101" s="8"/>
      <c r="J101" s="74">
        <f>J102</f>
        <v>32.71</v>
      </c>
      <c r="K101" s="74">
        <f t="shared" ref="K101:L101" si="38">K102</f>
        <v>0.4</v>
      </c>
      <c r="L101" s="74">
        <f t="shared" si="38"/>
        <v>0.4</v>
      </c>
    </row>
    <row r="102" spans="1:12" ht="15.75" x14ac:dyDescent="0.25">
      <c r="A102" s="180" t="s">
        <v>28</v>
      </c>
      <c r="B102" s="7">
        <v>89</v>
      </c>
      <c r="C102" s="7">
        <v>1</v>
      </c>
      <c r="D102" s="7" t="s">
        <v>73</v>
      </c>
      <c r="E102" s="7" t="s">
        <v>104</v>
      </c>
      <c r="F102" s="7" t="s">
        <v>164</v>
      </c>
      <c r="G102" s="8" t="s">
        <v>27</v>
      </c>
      <c r="H102" s="8"/>
      <c r="I102" s="8"/>
      <c r="J102" s="74">
        <f>J103</f>
        <v>32.71</v>
      </c>
      <c r="K102" s="74">
        <f>K103</f>
        <v>0.4</v>
      </c>
      <c r="L102" s="74">
        <f>L103</f>
        <v>0.4</v>
      </c>
    </row>
    <row r="103" spans="1:12" ht="15.75" x14ac:dyDescent="0.25">
      <c r="A103" s="180" t="s">
        <v>103</v>
      </c>
      <c r="B103" s="7">
        <v>89</v>
      </c>
      <c r="C103" s="7">
        <v>1</v>
      </c>
      <c r="D103" s="7" t="s">
        <v>73</v>
      </c>
      <c r="E103" s="7" t="s">
        <v>104</v>
      </c>
      <c r="F103" s="7" t="s">
        <v>164</v>
      </c>
      <c r="G103" s="8" t="s">
        <v>27</v>
      </c>
      <c r="H103" s="8" t="s">
        <v>62</v>
      </c>
      <c r="I103" s="8"/>
      <c r="J103" s="74">
        <f>J104</f>
        <v>32.71</v>
      </c>
      <c r="K103" s="74">
        <f t="shared" ref="K103:L103" si="39">K104</f>
        <v>0.4</v>
      </c>
      <c r="L103" s="74">
        <f t="shared" si="39"/>
        <v>0.4</v>
      </c>
    </row>
    <row r="104" spans="1:12" ht="31.5" x14ac:dyDescent="0.25">
      <c r="A104" s="182" t="s">
        <v>122</v>
      </c>
      <c r="B104" s="119">
        <v>89</v>
      </c>
      <c r="C104" s="119">
        <v>1</v>
      </c>
      <c r="D104" s="119" t="s">
        <v>73</v>
      </c>
      <c r="E104" s="119" t="s">
        <v>104</v>
      </c>
      <c r="F104" s="119" t="s">
        <v>164</v>
      </c>
      <c r="G104" s="136" t="s">
        <v>27</v>
      </c>
      <c r="H104" s="136" t="s">
        <v>62</v>
      </c>
      <c r="I104" s="136" t="s">
        <v>150</v>
      </c>
      <c r="J104" s="146">
        <f>'Прил 5'!J73</f>
        <v>32.71</v>
      </c>
      <c r="K104" s="146">
        <f>'Прил 5'!K73</f>
        <v>0.4</v>
      </c>
      <c r="L104" s="146">
        <f>'Прил 5'!L73</f>
        <v>0.4</v>
      </c>
    </row>
    <row r="105" spans="1:12" ht="171.6" customHeight="1" x14ac:dyDescent="0.25">
      <c r="A105" s="227" t="s">
        <v>297</v>
      </c>
      <c r="B105" s="8" t="s">
        <v>85</v>
      </c>
      <c r="C105" s="8" t="s">
        <v>36</v>
      </c>
      <c r="D105" s="8" t="s">
        <v>73</v>
      </c>
      <c r="E105" s="8" t="s">
        <v>102</v>
      </c>
      <c r="F105" s="8"/>
      <c r="G105" s="8"/>
      <c r="H105" s="8"/>
      <c r="I105" s="8"/>
      <c r="J105" s="74">
        <f>J108</f>
        <v>371.1</v>
      </c>
      <c r="K105" s="74">
        <f>K108</f>
        <v>395.8</v>
      </c>
      <c r="L105" s="74">
        <f>L108</f>
        <v>407.8</v>
      </c>
    </row>
    <row r="106" spans="1:12" ht="37.15" customHeight="1" x14ac:dyDescent="0.25">
      <c r="A106" s="126" t="s">
        <v>162</v>
      </c>
      <c r="B106" s="8" t="s">
        <v>85</v>
      </c>
      <c r="C106" s="8" t="s">
        <v>36</v>
      </c>
      <c r="D106" s="8" t="s">
        <v>73</v>
      </c>
      <c r="E106" s="8" t="s">
        <v>102</v>
      </c>
      <c r="F106" s="8" t="s">
        <v>163</v>
      </c>
      <c r="G106" s="8"/>
      <c r="H106" s="8"/>
      <c r="I106" s="8"/>
      <c r="J106" s="74">
        <f>J107</f>
        <v>371.1</v>
      </c>
      <c r="K106" s="74">
        <f t="shared" ref="K106:L106" si="40">K107</f>
        <v>395.8</v>
      </c>
      <c r="L106" s="74">
        <f t="shared" si="40"/>
        <v>407.8</v>
      </c>
    </row>
    <row r="107" spans="1:12" ht="21" customHeight="1" x14ac:dyDescent="0.25">
      <c r="A107" s="126" t="s">
        <v>79</v>
      </c>
      <c r="B107" s="8" t="s">
        <v>85</v>
      </c>
      <c r="C107" s="8" t="s">
        <v>36</v>
      </c>
      <c r="D107" s="8" t="s">
        <v>73</v>
      </c>
      <c r="E107" s="8" t="s">
        <v>102</v>
      </c>
      <c r="F107" s="8" t="s">
        <v>164</v>
      </c>
      <c r="G107" s="8"/>
      <c r="H107" s="8"/>
      <c r="I107" s="8"/>
      <c r="J107" s="74">
        <f>J108</f>
        <v>371.1</v>
      </c>
      <c r="K107" s="74">
        <f t="shared" ref="K107:L107" si="41">K108</f>
        <v>395.8</v>
      </c>
      <c r="L107" s="74">
        <f t="shared" si="41"/>
        <v>407.8</v>
      </c>
    </row>
    <row r="108" spans="1:12" ht="16.5" customHeight="1" x14ac:dyDescent="0.25">
      <c r="A108" s="126" t="s">
        <v>100</v>
      </c>
      <c r="B108" s="8" t="s">
        <v>85</v>
      </c>
      <c r="C108" s="8" t="s">
        <v>36</v>
      </c>
      <c r="D108" s="8" t="s">
        <v>73</v>
      </c>
      <c r="E108" s="8" t="s">
        <v>102</v>
      </c>
      <c r="F108" s="8" t="s">
        <v>164</v>
      </c>
      <c r="G108" s="8" t="s">
        <v>25</v>
      </c>
      <c r="H108" s="8"/>
      <c r="I108" s="8"/>
      <c r="J108" s="74">
        <f>J109</f>
        <v>371.1</v>
      </c>
      <c r="K108" s="74">
        <f t="shared" ref="K108:L109" si="42">K109</f>
        <v>395.8</v>
      </c>
      <c r="L108" s="74">
        <f t="shared" si="42"/>
        <v>407.8</v>
      </c>
    </row>
    <row r="109" spans="1:12" ht="18.75" customHeight="1" x14ac:dyDescent="0.25">
      <c r="A109" s="126" t="s">
        <v>101</v>
      </c>
      <c r="B109" s="8" t="s">
        <v>85</v>
      </c>
      <c r="C109" s="8" t="s">
        <v>36</v>
      </c>
      <c r="D109" s="8" t="s">
        <v>73</v>
      </c>
      <c r="E109" s="8" t="s">
        <v>102</v>
      </c>
      <c r="F109" s="8" t="s">
        <v>164</v>
      </c>
      <c r="G109" s="8" t="s">
        <v>25</v>
      </c>
      <c r="H109" s="8" t="s">
        <v>65</v>
      </c>
      <c r="I109" s="8"/>
      <c r="J109" s="74">
        <f>J110</f>
        <v>371.1</v>
      </c>
      <c r="K109" s="74">
        <f t="shared" si="42"/>
        <v>395.8</v>
      </c>
      <c r="L109" s="74">
        <f t="shared" si="42"/>
        <v>407.8</v>
      </c>
    </row>
    <row r="110" spans="1:12" ht="36" customHeight="1" x14ac:dyDescent="0.25">
      <c r="A110" s="182" t="s">
        <v>122</v>
      </c>
      <c r="B110" s="136" t="s">
        <v>85</v>
      </c>
      <c r="C110" s="136" t="s">
        <v>36</v>
      </c>
      <c r="D110" s="136" t="s">
        <v>73</v>
      </c>
      <c r="E110" s="136" t="s">
        <v>102</v>
      </c>
      <c r="F110" s="136" t="s">
        <v>164</v>
      </c>
      <c r="G110" s="136" t="s">
        <v>25</v>
      </c>
      <c r="H110" s="136" t="s">
        <v>65</v>
      </c>
      <c r="I110" s="136" t="s">
        <v>150</v>
      </c>
      <c r="J110" s="146">
        <f>'Прил 5'!J66</f>
        <v>371.1</v>
      </c>
      <c r="K110" s="146">
        <f>'Прил 5'!K66</f>
        <v>395.8</v>
      </c>
      <c r="L110" s="146">
        <f>'Прил 5'!L66</f>
        <v>407.8</v>
      </c>
    </row>
    <row r="111" spans="1:12" ht="52.15" customHeight="1" x14ac:dyDescent="0.25">
      <c r="A111" s="149" t="s">
        <v>280</v>
      </c>
      <c r="B111" s="183">
        <v>89</v>
      </c>
      <c r="C111" s="179" t="s">
        <v>36</v>
      </c>
      <c r="D111" s="8" t="s">
        <v>73</v>
      </c>
      <c r="E111" s="8" t="s">
        <v>99</v>
      </c>
      <c r="F111" s="8"/>
      <c r="G111" s="8"/>
      <c r="H111" s="8"/>
      <c r="I111" s="13"/>
      <c r="J111" s="74">
        <f>J114+J117</f>
        <v>86.800000000000011</v>
      </c>
      <c r="K111" s="74">
        <f t="shared" ref="K111:L111" si="43">K114+K117</f>
        <v>87.4</v>
      </c>
      <c r="L111" s="74">
        <f t="shared" si="43"/>
        <v>90.1</v>
      </c>
    </row>
    <row r="112" spans="1:12" ht="73.150000000000006" customHeight="1" x14ac:dyDescent="0.25">
      <c r="A112" s="127" t="s">
        <v>165</v>
      </c>
      <c r="B112" s="183">
        <v>89</v>
      </c>
      <c r="C112" s="179" t="s">
        <v>36</v>
      </c>
      <c r="D112" s="8" t="s">
        <v>73</v>
      </c>
      <c r="E112" s="8" t="s">
        <v>99</v>
      </c>
      <c r="F112" s="8" t="s">
        <v>167</v>
      </c>
      <c r="G112" s="8"/>
      <c r="H112" s="8"/>
      <c r="I112" s="13"/>
      <c r="J112" s="74">
        <f>J113</f>
        <v>82.9</v>
      </c>
      <c r="K112" s="74">
        <f t="shared" ref="K112:L112" si="44">K113</f>
        <v>83.4</v>
      </c>
      <c r="L112" s="74">
        <f t="shared" si="44"/>
        <v>86.1</v>
      </c>
    </row>
    <row r="113" spans="1:12" ht="31.5" x14ac:dyDescent="0.25">
      <c r="A113" s="127" t="s">
        <v>166</v>
      </c>
      <c r="B113" s="183">
        <v>89</v>
      </c>
      <c r="C113" s="179" t="s">
        <v>36</v>
      </c>
      <c r="D113" s="8" t="s">
        <v>73</v>
      </c>
      <c r="E113" s="8" t="s">
        <v>99</v>
      </c>
      <c r="F113" s="8" t="s">
        <v>168</v>
      </c>
      <c r="G113" s="8"/>
      <c r="H113" s="8"/>
      <c r="I113" s="13"/>
      <c r="J113" s="74">
        <f>J114</f>
        <v>82.9</v>
      </c>
      <c r="K113" s="74">
        <f t="shared" ref="K113:L113" si="45">K114</f>
        <v>83.4</v>
      </c>
      <c r="L113" s="74">
        <f t="shared" si="45"/>
        <v>86.1</v>
      </c>
    </row>
    <row r="114" spans="1:12" ht="15.75" x14ac:dyDescent="0.25">
      <c r="A114" s="180" t="s">
        <v>97</v>
      </c>
      <c r="B114" s="183">
        <v>89</v>
      </c>
      <c r="C114" s="179" t="s">
        <v>36</v>
      </c>
      <c r="D114" s="8" t="s">
        <v>73</v>
      </c>
      <c r="E114" s="8" t="s">
        <v>99</v>
      </c>
      <c r="F114" s="8" t="s">
        <v>168</v>
      </c>
      <c r="G114" s="8" t="s">
        <v>62</v>
      </c>
      <c r="H114" s="8"/>
      <c r="I114" s="13"/>
      <c r="J114" s="74">
        <f>J115</f>
        <v>82.9</v>
      </c>
      <c r="K114" s="74">
        <f t="shared" ref="K114:L115" si="46">K115</f>
        <v>83.4</v>
      </c>
      <c r="L114" s="74">
        <f t="shared" si="46"/>
        <v>86.1</v>
      </c>
    </row>
    <row r="115" spans="1:12" ht="21.75" customHeight="1" x14ac:dyDescent="0.25">
      <c r="A115" s="180" t="s">
        <v>98</v>
      </c>
      <c r="B115" s="183">
        <v>89</v>
      </c>
      <c r="C115" s="179" t="s">
        <v>36</v>
      </c>
      <c r="D115" s="8" t="s">
        <v>73</v>
      </c>
      <c r="E115" s="8" t="s">
        <v>99</v>
      </c>
      <c r="F115" s="8" t="s">
        <v>168</v>
      </c>
      <c r="G115" s="8" t="s">
        <v>62</v>
      </c>
      <c r="H115" s="8" t="s">
        <v>63</v>
      </c>
      <c r="I115" s="13"/>
      <c r="J115" s="74">
        <f>J116</f>
        <v>82.9</v>
      </c>
      <c r="K115" s="74">
        <f t="shared" si="46"/>
        <v>83.4</v>
      </c>
      <c r="L115" s="74">
        <f t="shared" si="46"/>
        <v>86.1</v>
      </c>
    </row>
    <row r="116" spans="1:12" ht="31.5" x14ac:dyDescent="0.25">
      <c r="A116" s="182" t="s">
        <v>122</v>
      </c>
      <c r="B116" s="136">
        <v>89</v>
      </c>
      <c r="C116" s="136">
        <v>1</v>
      </c>
      <c r="D116" s="136" t="s">
        <v>73</v>
      </c>
      <c r="E116" s="136" t="s">
        <v>99</v>
      </c>
      <c r="F116" s="136" t="s">
        <v>168</v>
      </c>
      <c r="G116" s="136" t="s">
        <v>62</v>
      </c>
      <c r="H116" s="136" t="s">
        <v>63</v>
      </c>
      <c r="I116" s="136" t="s">
        <v>150</v>
      </c>
      <c r="J116" s="146">
        <f>'Прил 5'!J57</f>
        <v>82.9</v>
      </c>
      <c r="K116" s="146">
        <f>'Прил 5'!K57</f>
        <v>83.4</v>
      </c>
      <c r="L116" s="146">
        <f>'Прил 5'!L57</f>
        <v>86.1</v>
      </c>
    </row>
    <row r="117" spans="1:12" ht="70.900000000000006" customHeight="1" x14ac:dyDescent="0.25">
      <c r="A117" s="127" t="s">
        <v>165</v>
      </c>
      <c r="B117" s="183">
        <v>89</v>
      </c>
      <c r="C117" s="179" t="s">
        <v>36</v>
      </c>
      <c r="D117" s="8" t="s">
        <v>73</v>
      </c>
      <c r="E117" s="8" t="s">
        <v>99</v>
      </c>
      <c r="F117" s="8" t="s">
        <v>163</v>
      </c>
      <c r="G117" s="8"/>
      <c r="H117" s="8"/>
      <c r="I117" s="13"/>
      <c r="J117" s="74">
        <f>J118</f>
        <v>3.9</v>
      </c>
      <c r="K117" s="74">
        <f t="shared" ref="K117:L120" si="47">K118</f>
        <v>4</v>
      </c>
      <c r="L117" s="74">
        <f t="shared" ref="L117:L118" si="48">L118</f>
        <v>4</v>
      </c>
    </row>
    <row r="118" spans="1:12" ht="31.5" x14ac:dyDescent="0.25">
      <c r="A118" s="127" t="s">
        <v>166</v>
      </c>
      <c r="B118" s="183">
        <v>89</v>
      </c>
      <c r="C118" s="179" t="s">
        <v>36</v>
      </c>
      <c r="D118" s="8" t="s">
        <v>73</v>
      </c>
      <c r="E118" s="8" t="s">
        <v>99</v>
      </c>
      <c r="F118" s="8" t="s">
        <v>164</v>
      </c>
      <c r="G118" s="8"/>
      <c r="H118" s="8"/>
      <c r="I118" s="13"/>
      <c r="J118" s="74">
        <f>J119</f>
        <v>3.9</v>
      </c>
      <c r="K118" s="74">
        <f t="shared" si="47"/>
        <v>4</v>
      </c>
      <c r="L118" s="74">
        <f t="shared" si="48"/>
        <v>4</v>
      </c>
    </row>
    <row r="119" spans="1:12" ht="15.75" x14ac:dyDescent="0.25">
      <c r="A119" s="180" t="s">
        <v>97</v>
      </c>
      <c r="B119" s="183">
        <v>89</v>
      </c>
      <c r="C119" s="179" t="s">
        <v>36</v>
      </c>
      <c r="D119" s="8" t="s">
        <v>73</v>
      </c>
      <c r="E119" s="8" t="s">
        <v>99</v>
      </c>
      <c r="F119" s="8" t="s">
        <v>164</v>
      </c>
      <c r="G119" s="8" t="s">
        <v>62</v>
      </c>
      <c r="H119" s="8"/>
      <c r="I119" s="13"/>
      <c r="J119" s="74">
        <f>J120</f>
        <v>3.9</v>
      </c>
      <c r="K119" s="74">
        <f t="shared" si="47"/>
        <v>4</v>
      </c>
      <c r="L119" s="74">
        <f t="shared" si="47"/>
        <v>4</v>
      </c>
    </row>
    <row r="120" spans="1:12" ht="21.75" customHeight="1" x14ac:dyDescent="0.25">
      <c r="A120" s="180" t="s">
        <v>98</v>
      </c>
      <c r="B120" s="183">
        <v>89</v>
      </c>
      <c r="C120" s="179" t="s">
        <v>36</v>
      </c>
      <c r="D120" s="8" t="s">
        <v>73</v>
      </c>
      <c r="E120" s="8" t="s">
        <v>99</v>
      </c>
      <c r="F120" s="8" t="s">
        <v>164</v>
      </c>
      <c r="G120" s="8" t="s">
        <v>62</v>
      </c>
      <c r="H120" s="8" t="s">
        <v>63</v>
      </c>
      <c r="I120" s="13"/>
      <c r="J120" s="74">
        <f>J121</f>
        <v>3.9</v>
      </c>
      <c r="K120" s="74">
        <f t="shared" si="47"/>
        <v>4</v>
      </c>
      <c r="L120" s="74">
        <f t="shared" si="47"/>
        <v>4</v>
      </c>
    </row>
    <row r="121" spans="1:12" ht="31.5" x14ac:dyDescent="0.25">
      <c r="A121" s="182" t="s">
        <v>122</v>
      </c>
      <c r="B121" s="136">
        <v>89</v>
      </c>
      <c r="C121" s="136">
        <v>1</v>
      </c>
      <c r="D121" s="136" t="s">
        <v>73</v>
      </c>
      <c r="E121" s="136" t="s">
        <v>99</v>
      </c>
      <c r="F121" s="136" t="s">
        <v>164</v>
      </c>
      <c r="G121" s="136" t="s">
        <v>62</v>
      </c>
      <c r="H121" s="136" t="s">
        <v>63</v>
      </c>
      <c r="I121" s="136" t="s">
        <v>150</v>
      </c>
      <c r="J121" s="146">
        <f>'Прил 5'!J59</f>
        <v>3.9</v>
      </c>
      <c r="K121" s="146">
        <f>'Прил 5'!K59</f>
        <v>4</v>
      </c>
      <c r="L121" s="146">
        <f>'Прил 5'!L59</f>
        <v>4</v>
      </c>
    </row>
    <row r="122" spans="1:12" ht="85.15" customHeight="1" x14ac:dyDescent="0.25">
      <c r="A122" s="180" t="s">
        <v>230</v>
      </c>
      <c r="B122" s="7">
        <v>89</v>
      </c>
      <c r="C122" s="8" t="s">
        <v>36</v>
      </c>
      <c r="D122" s="8" t="s">
        <v>73</v>
      </c>
      <c r="E122" s="8" t="s">
        <v>80</v>
      </c>
      <c r="F122" s="8"/>
      <c r="G122" s="8"/>
      <c r="H122" s="8"/>
      <c r="I122" s="8"/>
      <c r="J122" s="74">
        <f>J125</f>
        <v>0.1</v>
      </c>
      <c r="K122" s="74">
        <f>K125</f>
        <v>0.1</v>
      </c>
      <c r="L122" s="74">
        <f>L125</f>
        <v>0.1</v>
      </c>
    </row>
    <row r="123" spans="1:12" ht="35.450000000000003" customHeight="1" x14ac:dyDescent="0.25">
      <c r="A123" s="126" t="s">
        <v>162</v>
      </c>
      <c r="B123" s="183">
        <v>89</v>
      </c>
      <c r="C123" s="8" t="s">
        <v>36</v>
      </c>
      <c r="D123" s="8" t="s">
        <v>73</v>
      </c>
      <c r="E123" s="8" t="s">
        <v>80</v>
      </c>
      <c r="F123" s="8" t="s">
        <v>163</v>
      </c>
      <c r="G123" s="8"/>
      <c r="H123" s="8"/>
      <c r="I123" s="8"/>
      <c r="J123" s="74">
        <f>J124</f>
        <v>0.1</v>
      </c>
      <c r="K123" s="74">
        <f t="shared" ref="K123:L123" si="49">K124</f>
        <v>0.1</v>
      </c>
      <c r="L123" s="74">
        <f t="shared" si="49"/>
        <v>0.1</v>
      </c>
    </row>
    <row r="124" spans="1:12" ht="22.15" customHeight="1" x14ac:dyDescent="0.25">
      <c r="A124" s="126" t="s">
        <v>79</v>
      </c>
      <c r="B124" s="183">
        <v>89</v>
      </c>
      <c r="C124" s="8" t="s">
        <v>36</v>
      </c>
      <c r="D124" s="8" t="s">
        <v>73</v>
      </c>
      <c r="E124" s="8" t="s">
        <v>80</v>
      </c>
      <c r="F124" s="8" t="s">
        <v>164</v>
      </c>
      <c r="G124" s="8"/>
      <c r="H124" s="8"/>
      <c r="I124" s="8"/>
      <c r="J124" s="74">
        <f>J125</f>
        <v>0.1</v>
      </c>
      <c r="K124" s="74">
        <f t="shared" ref="K124:L124" si="50">K125</f>
        <v>0.1</v>
      </c>
      <c r="L124" s="74">
        <f t="shared" si="50"/>
        <v>0.1</v>
      </c>
    </row>
    <row r="125" spans="1:12" ht="15.75" x14ac:dyDescent="0.25">
      <c r="A125" s="180" t="s">
        <v>23</v>
      </c>
      <c r="B125" s="183">
        <v>89</v>
      </c>
      <c r="C125" s="8" t="s">
        <v>36</v>
      </c>
      <c r="D125" s="8" t="s">
        <v>73</v>
      </c>
      <c r="E125" s="8" t="s">
        <v>80</v>
      </c>
      <c r="F125" s="8" t="s">
        <v>164</v>
      </c>
      <c r="G125" s="8" t="s">
        <v>24</v>
      </c>
      <c r="H125" s="8"/>
      <c r="I125" s="8"/>
      <c r="J125" s="74">
        <f>J126</f>
        <v>0.1</v>
      </c>
      <c r="K125" s="74">
        <f t="shared" ref="K125:L126" si="51">K126</f>
        <v>0.1</v>
      </c>
      <c r="L125" s="74">
        <f t="shared" si="51"/>
        <v>0.1</v>
      </c>
    </row>
    <row r="126" spans="1:12" ht="53.45" customHeight="1" x14ac:dyDescent="0.25">
      <c r="A126" s="180" t="s">
        <v>114</v>
      </c>
      <c r="B126" s="183">
        <v>89</v>
      </c>
      <c r="C126" s="8" t="s">
        <v>36</v>
      </c>
      <c r="D126" s="8" t="s">
        <v>73</v>
      </c>
      <c r="E126" s="8" t="s">
        <v>80</v>
      </c>
      <c r="F126" s="8" t="s">
        <v>164</v>
      </c>
      <c r="G126" s="8" t="s">
        <v>24</v>
      </c>
      <c r="H126" s="8" t="s">
        <v>25</v>
      </c>
      <c r="I126" s="8"/>
      <c r="J126" s="74">
        <f>J127</f>
        <v>0.1</v>
      </c>
      <c r="K126" s="74">
        <f t="shared" si="51"/>
        <v>0.1</v>
      </c>
      <c r="L126" s="74">
        <f t="shared" si="51"/>
        <v>0.1</v>
      </c>
    </row>
    <row r="127" spans="1:12" ht="31.5" x14ac:dyDescent="0.25">
      <c r="A127" s="182" t="s">
        <v>122</v>
      </c>
      <c r="B127" s="140">
        <v>89</v>
      </c>
      <c r="C127" s="136" t="s">
        <v>36</v>
      </c>
      <c r="D127" s="136" t="s">
        <v>73</v>
      </c>
      <c r="E127" s="136" t="s">
        <v>80</v>
      </c>
      <c r="F127" s="136" t="s">
        <v>164</v>
      </c>
      <c r="G127" s="136" t="s">
        <v>24</v>
      </c>
      <c r="H127" s="136" t="s">
        <v>25</v>
      </c>
      <c r="I127" s="136" t="s">
        <v>150</v>
      </c>
      <c r="J127" s="146">
        <f>'Прил 5'!J42</f>
        <v>0.1</v>
      </c>
      <c r="K127" s="146">
        <f>'Прил 5'!K42</f>
        <v>0.1</v>
      </c>
      <c r="L127" s="146">
        <f>'Прил 5'!L42</f>
        <v>0.1</v>
      </c>
    </row>
  </sheetData>
  <mergeCells count="11">
    <mergeCell ref="J6:L6"/>
    <mergeCell ref="F6:F7"/>
    <mergeCell ref="I1:L1"/>
    <mergeCell ref="A5:J5"/>
    <mergeCell ref="A4:L4"/>
    <mergeCell ref="A6:A7"/>
    <mergeCell ref="B6:E7"/>
    <mergeCell ref="H6:H7"/>
    <mergeCell ref="I6:I7"/>
    <mergeCell ref="G6:G7"/>
    <mergeCell ref="H2:L2"/>
  </mergeCells>
  <conditionalFormatting sqref="D61:D62">
    <cfRule type="expression" dxfId="4" priority="52" stopIfTrue="1">
      <formula>$D61=""</formula>
    </cfRule>
    <cfRule type="expression" dxfId="3" priority="53" stopIfTrue="1">
      <formula>$E61&lt;&gt;""</formula>
    </cfRule>
  </conditionalFormatting>
  <pageMargins left="0.7" right="0.7" top="0.75" bottom="0.75" header="0.3" footer="0.3"/>
  <pageSetup paperSize="9" scale="4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J28"/>
  <sheetViews>
    <sheetView view="pageBreakPreview" topLeftCell="A7" zoomScaleNormal="55" zoomScaleSheetLayoutView="100" workbookViewId="0">
      <selection activeCell="K14" sqref="K14"/>
    </sheetView>
  </sheetViews>
  <sheetFormatPr defaultColWidth="9.140625" defaultRowHeight="15.75" x14ac:dyDescent="0.25"/>
  <cols>
    <col min="1" max="1" width="29.140625" style="43" customWidth="1"/>
    <col min="2" max="2" width="71" style="82" customWidth="1"/>
    <col min="3" max="3" width="14.85546875" style="43" customWidth="1"/>
    <col min="4" max="4" width="17.28515625" style="43" customWidth="1"/>
    <col min="5" max="5" width="16.28515625" style="43" customWidth="1"/>
    <col min="6" max="6" width="9.140625" style="43"/>
    <col min="7" max="7" width="20.28515625" style="43" customWidth="1"/>
    <col min="8" max="8" width="16.7109375" style="43" customWidth="1"/>
    <col min="9" max="9" width="21.85546875" style="43" customWidth="1"/>
    <col min="10" max="16384" width="9.140625" style="43"/>
  </cols>
  <sheetData>
    <row r="1" spans="1:7" x14ac:dyDescent="0.25">
      <c r="A1" s="95"/>
      <c r="B1" s="292"/>
      <c r="C1" s="292"/>
      <c r="D1" s="259" t="s">
        <v>271</v>
      </c>
      <c r="E1" s="259"/>
    </row>
    <row r="2" spans="1:7" ht="98.45" customHeight="1" x14ac:dyDescent="0.25">
      <c r="A2" s="184"/>
      <c r="B2" s="185"/>
      <c r="C2" s="261" t="s">
        <v>298</v>
      </c>
      <c r="D2" s="261"/>
      <c r="E2" s="261"/>
      <c r="F2" s="32"/>
      <c r="G2" s="32"/>
    </row>
    <row r="3" spans="1:7" ht="51" customHeight="1" x14ac:dyDescent="0.25">
      <c r="A3" s="293" t="s">
        <v>285</v>
      </c>
      <c r="B3" s="293"/>
      <c r="C3" s="293"/>
      <c r="D3" s="293"/>
      <c r="E3" s="293"/>
    </row>
    <row r="4" spans="1:7" x14ac:dyDescent="0.25">
      <c r="A4" s="94"/>
      <c r="B4" s="186"/>
      <c r="C4" s="187"/>
      <c r="D4" s="95"/>
      <c r="E4" s="188" t="s">
        <v>197</v>
      </c>
    </row>
    <row r="5" spans="1:7" x14ac:dyDescent="0.25">
      <c r="A5" s="103" t="s">
        <v>186</v>
      </c>
      <c r="B5" s="189" t="s">
        <v>187</v>
      </c>
      <c r="C5" s="103" t="s">
        <v>233</v>
      </c>
      <c r="D5" s="103" t="s">
        <v>234</v>
      </c>
      <c r="E5" s="103" t="s">
        <v>275</v>
      </c>
    </row>
    <row r="6" spans="1:7" x14ac:dyDescent="0.25">
      <c r="A6" s="79" t="s">
        <v>36</v>
      </c>
      <c r="B6" s="83" t="s">
        <v>37</v>
      </c>
      <c r="C6" s="84">
        <v>3</v>
      </c>
      <c r="D6" s="84">
        <v>4</v>
      </c>
      <c r="E6" s="84">
        <v>5</v>
      </c>
    </row>
    <row r="7" spans="1:7" ht="31.5" x14ac:dyDescent="0.25">
      <c r="A7" s="190" t="s">
        <v>188</v>
      </c>
      <c r="B7" s="191" t="s">
        <v>189</v>
      </c>
      <c r="C7" s="76">
        <f>C8+C11+C15</f>
        <v>0</v>
      </c>
      <c r="D7" s="76">
        <f t="shared" ref="D7:E7" si="0">D8+D11+D15</f>
        <v>0</v>
      </c>
      <c r="E7" s="76">
        <f t="shared" si="0"/>
        <v>0</v>
      </c>
    </row>
    <row r="8" spans="1:7" x14ac:dyDescent="0.25">
      <c r="A8" s="190" t="s">
        <v>190</v>
      </c>
      <c r="B8" s="192" t="s">
        <v>181</v>
      </c>
      <c r="C8" s="78">
        <f t="shared" ref="C8:E9" si="1">SUM(C9)</f>
        <v>23.4</v>
      </c>
      <c r="D8" s="78">
        <f t="shared" si="1"/>
        <v>47</v>
      </c>
      <c r="E8" s="78">
        <f t="shared" si="1"/>
        <v>70.400000000000006</v>
      </c>
    </row>
    <row r="9" spans="1:7" ht="31.5" x14ac:dyDescent="0.25">
      <c r="A9" s="190" t="s">
        <v>191</v>
      </c>
      <c r="B9" s="192" t="s">
        <v>290</v>
      </c>
      <c r="C9" s="78">
        <f t="shared" si="1"/>
        <v>23.4</v>
      </c>
      <c r="D9" s="78">
        <f t="shared" si="1"/>
        <v>47</v>
      </c>
      <c r="E9" s="78">
        <f t="shared" si="1"/>
        <v>70.400000000000006</v>
      </c>
    </row>
    <row r="10" spans="1:7" ht="31.5" x14ac:dyDescent="0.25">
      <c r="A10" s="190" t="s">
        <v>198</v>
      </c>
      <c r="B10" s="192" t="s">
        <v>291</v>
      </c>
      <c r="C10" s="78">
        <v>23.4</v>
      </c>
      <c r="D10" s="78">
        <v>47</v>
      </c>
      <c r="E10" s="78">
        <v>70.400000000000006</v>
      </c>
    </row>
    <row r="11" spans="1:7" ht="31.5" x14ac:dyDescent="0.25">
      <c r="A11" s="79" t="s">
        <v>248</v>
      </c>
      <c r="B11" s="193" t="s">
        <v>286</v>
      </c>
      <c r="C11" s="78">
        <f t="shared" ref="C11:E12" si="2">C12</f>
        <v>-23.4</v>
      </c>
      <c r="D11" s="78">
        <f t="shared" si="2"/>
        <v>-47</v>
      </c>
      <c r="E11" s="78">
        <f t="shared" si="2"/>
        <v>-70.400000000000006</v>
      </c>
    </row>
    <row r="12" spans="1:7" ht="47.25" x14ac:dyDescent="0.25">
      <c r="A12" s="79" t="s">
        <v>292</v>
      </c>
      <c r="B12" s="193" t="s">
        <v>287</v>
      </c>
      <c r="C12" s="78">
        <f t="shared" si="2"/>
        <v>-23.4</v>
      </c>
      <c r="D12" s="78">
        <f t="shared" si="2"/>
        <v>-47</v>
      </c>
      <c r="E12" s="78">
        <f t="shared" si="2"/>
        <v>-70.400000000000006</v>
      </c>
    </row>
    <row r="13" spans="1:7" ht="47.25" x14ac:dyDescent="0.25">
      <c r="A13" s="79" t="s">
        <v>249</v>
      </c>
      <c r="B13" s="193" t="s">
        <v>287</v>
      </c>
      <c r="C13" s="78">
        <f>SUM(C14)</f>
        <v>-23.4</v>
      </c>
      <c r="D13" s="78">
        <f>SUM(D14)</f>
        <v>-47</v>
      </c>
      <c r="E13" s="78">
        <f>SUM(E14)</f>
        <v>-70.400000000000006</v>
      </c>
    </row>
    <row r="14" spans="1:7" ht="47.25" x14ac:dyDescent="0.25">
      <c r="A14" s="79" t="s">
        <v>250</v>
      </c>
      <c r="B14" s="193" t="s">
        <v>288</v>
      </c>
      <c r="C14" s="78">
        <v>-23.4</v>
      </c>
      <c r="D14" s="78">
        <v>-47</v>
      </c>
      <c r="E14" s="78">
        <v>-70.400000000000006</v>
      </c>
    </row>
    <row r="15" spans="1:7" ht="31.5" x14ac:dyDescent="0.25">
      <c r="A15" s="79" t="s">
        <v>251</v>
      </c>
      <c r="B15" s="81" t="s">
        <v>293</v>
      </c>
      <c r="C15" s="76">
        <f>C18+C19</f>
        <v>0</v>
      </c>
      <c r="D15" s="76">
        <f>D18+D19</f>
        <v>0</v>
      </c>
      <c r="E15" s="76">
        <f>E18+E19</f>
        <v>0</v>
      </c>
    </row>
    <row r="16" spans="1:7" s="77" customFormat="1" x14ac:dyDescent="0.25">
      <c r="A16" s="194" t="s">
        <v>252</v>
      </c>
      <c r="B16" s="195" t="s">
        <v>192</v>
      </c>
      <c r="C16" s="76">
        <f t="shared" ref="C16:E17" si="3">SUM(C17)</f>
        <v>-1607.5100000000002</v>
      </c>
      <c r="D16" s="76">
        <f t="shared" si="3"/>
        <v>-1100.8</v>
      </c>
      <c r="E16" s="76">
        <f t="shared" si="3"/>
        <v>-1168.5999999999999</v>
      </c>
    </row>
    <row r="17" spans="1:10" x14ac:dyDescent="0.25">
      <c r="A17" s="79" t="s">
        <v>253</v>
      </c>
      <c r="B17" s="192" t="s">
        <v>193</v>
      </c>
      <c r="C17" s="78">
        <f t="shared" si="3"/>
        <v>-1607.5100000000002</v>
      </c>
      <c r="D17" s="78">
        <f t="shared" si="3"/>
        <v>-1100.8</v>
      </c>
      <c r="E17" s="78">
        <f t="shared" si="3"/>
        <v>-1168.5999999999999</v>
      </c>
    </row>
    <row r="18" spans="1:10" ht="31.5" x14ac:dyDescent="0.25">
      <c r="A18" s="79" t="s">
        <v>254</v>
      </c>
      <c r="B18" s="192" t="s">
        <v>294</v>
      </c>
      <c r="C18" s="78">
        <f>-('Прил 3'!C8+C10)</f>
        <v>-1607.5100000000002</v>
      </c>
      <c r="D18" s="78">
        <f>-('Прил 3'!D8+D10)</f>
        <v>-1100.8</v>
      </c>
      <c r="E18" s="78">
        <f>-('Прил 3'!E8+E10)</f>
        <v>-1168.5999999999999</v>
      </c>
    </row>
    <row r="19" spans="1:10" s="77" customFormat="1" x14ac:dyDescent="0.25">
      <c r="A19" s="194" t="s">
        <v>255</v>
      </c>
      <c r="B19" s="195" t="s">
        <v>194</v>
      </c>
      <c r="C19" s="76">
        <f>SUM(C20)</f>
        <v>1607.51</v>
      </c>
      <c r="D19" s="76">
        <f t="shared" ref="C19:E20" si="4">SUM(D20)</f>
        <v>1100.8000000000002</v>
      </c>
      <c r="E19" s="76">
        <f t="shared" si="4"/>
        <v>1168.6000000000004</v>
      </c>
    </row>
    <row r="20" spans="1:10" x14ac:dyDescent="0.25">
      <c r="A20" s="79" t="s">
        <v>256</v>
      </c>
      <c r="B20" s="192" t="s">
        <v>195</v>
      </c>
      <c r="C20" s="78">
        <f t="shared" si="4"/>
        <v>1607.51</v>
      </c>
      <c r="D20" s="78">
        <f t="shared" si="4"/>
        <v>1100.8000000000002</v>
      </c>
      <c r="E20" s="78">
        <f t="shared" si="4"/>
        <v>1168.6000000000004</v>
      </c>
    </row>
    <row r="21" spans="1:10" ht="31.5" x14ac:dyDescent="0.25">
      <c r="A21" s="79" t="s">
        <v>257</v>
      </c>
      <c r="B21" s="192" t="s">
        <v>295</v>
      </c>
      <c r="C21" s="78">
        <f>'Прил 4 '!I8-C14</f>
        <v>1607.51</v>
      </c>
      <c r="D21" s="78">
        <f>'Прил 4 '!J8-D14</f>
        <v>1100.8000000000002</v>
      </c>
      <c r="E21" s="78">
        <f>'Прил 4 '!K8-E14</f>
        <v>1168.6000000000004</v>
      </c>
      <c r="G21" s="80"/>
      <c r="H21" s="80"/>
      <c r="I21" s="80"/>
    </row>
    <row r="22" spans="1:10" x14ac:dyDescent="0.25">
      <c r="A22" s="196"/>
      <c r="B22" s="192" t="s">
        <v>196</v>
      </c>
      <c r="C22" s="197">
        <v>23.4</v>
      </c>
      <c r="D22" s="78">
        <v>47</v>
      </c>
      <c r="E22" s="78">
        <v>70.400000000000006</v>
      </c>
      <c r="G22" s="80"/>
      <c r="H22" s="80"/>
      <c r="I22" s="80"/>
      <c r="J22" s="80"/>
    </row>
    <row r="25" spans="1:10" ht="28.15" customHeight="1" x14ac:dyDescent="0.25"/>
    <row r="28" spans="1:10" x14ac:dyDescent="0.25">
      <c r="C28" s="80"/>
      <c r="D28" s="80"/>
      <c r="E28" s="80"/>
    </row>
  </sheetData>
  <mergeCells count="4">
    <mergeCell ref="B1:C1"/>
    <mergeCell ref="D1:E1"/>
    <mergeCell ref="A3:E3"/>
    <mergeCell ref="C2:E2"/>
  </mergeCells>
  <conditionalFormatting sqref="A2">
    <cfRule type="expression" dxfId="2" priority="1" stopIfTrue="1">
      <formula>#REF!&lt;&gt;""</formula>
    </cfRule>
  </conditionalFormatting>
  <pageMargins left="0.7" right="0.7" top="0.75" bottom="0.75" header="0.3" footer="0.3"/>
  <pageSetup paperSize="9" scale="60" orientation="portrait" horizontalDpi="4294967295" verticalDpi="4294967295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E25"/>
  <sheetViews>
    <sheetView view="pageBreakPreview" zoomScaleNormal="40" zoomScaleSheetLayoutView="100" workbookViewId="0">
      <selection activeCell="I5" sqref="I5"/>
    </sheetView>
  </sheetViews>
  <sheetFormatPr defaultColWidth="8" defaultRowHeight="15.75" x14ac:dyDescent="0.25"/>
  <cols>
    <col min="1" max="1" width="15.140625" style="5" customWidth="1"/>
    <col min="2" max="2" width="56.5703125" style="5" customWidth="1"/>
    <col min="3" max="3" width="15" style="5" customWidth="1"/>
    <col min="4" max="4" width="12.85546875" style="5" customWidth="1"/>
    <col min="5" max="5" width="13.85546875" style="5" customWidth="1"/>
    <col min="6" max="16384" width="8" style="5"/>
  </cols>
  <sheetData>
    <row r="1" spans="1:5" x14ac:dyDescent="0.25">
      <c r="A1" s="198"/>
      <c r="B1" s="294"/>
      <c r="C1" s="294"/>
      <c r="D1" s="295" t="s">
        <v>272</v>
      </c>
      <c r="E1" s="295"/>
    </row>
    <row r="2" spans="1:5" ht="100.9" customHeight="1" x14ac:dyDescent="0.25">
      <c r="A2" s="199"/>
      <c r="B2" s="200"/>
      <c r="C2" s="261" t="s">
        <v>298</v>
      </c>
      <c r="D2" s="261"/>
      <c r="E2" s="261"/>
    </row>
    <row r="3" spans="1:5" x14ac:dyDescent="0.25">
      <c r="A3" s="296" t="s">
        <v>283</v>
      </c>
      <c r="B3" s="296"/>
      <c r="C3" s="296"/>
      <c r="D3" s="296"/>
      <c r="E3" s="296"/>
    </row>
    <row r="4" spans="1:5" x14ac:dyDescent="0.25">
      <c r="A4" s="296"/>
      <c r="B4" s="296"/>
      <c r="C4" s="296"/>
      <c r="D4" s="296"/>
      <c r="E4" s="296"/>
    </row>
    <row r="5" spans="1:5" ht="36.75" customHeight="1" x14ac:dyDescent="0.25">
      <c r="A5" s="296"/>
      <c r="B5" s="296"/>
      <c r="C5" s="296"/>
      <c r="D5" s="296"/>
      <c r="E5" s="296"/>
    </row>
    <row r="6" spans="1:5" ht="16.5" customHeight="1" x14ac:dyDescent="0.25">
      <c r="A6" s="201"/>
      <c r="B6" s="201"/>
      <c r="C6" s="202"/>
      <c r="D6" s="198"/>
      <c r="E6" s="203" t="s">
        <v>177</v>
      </c>
    </row>
    <row r="7" spans="1:5" x14ac:dyDescent="0.25">
      <c r="A7" s="297" t="s">
        <v>178</v>
      </c>
      <c r="B7" s="298" t="s">
        <v>179</v>
      </c>
      <c r="C7" s="299" t="s">
        <v>113</v>
      </c>
      <c r="D7" s="299"/>
      <c r="E7" s="299"/>
    </row>
    <row r="8" spans="1:5" x14ac:dyDescent="0.25">
      <c r="A8" s="297"/>
      <c r="B8" s="298"/>
      <c r="C8" s="225" t="s">
        <v>233</v>
      </c>
      <c r="D8" s="226" t="s">
        <v>234</v>
      </c>
      <c r="E8" s="226" t="s">
        <v>275</v>
      </c>
    </row>
    <row r="9" spans="1:5" x14ac:dyDescent="0.25">
      <c r="A9" s="204">
        <v>1</v>
      </c>
      <c r="B9" s="93">
        <v>2</v>
      </c>
      <c r="C9" s="90">
        <v>3</v>
      </c>
      <c r="D9" s="93">
        <v>4</v>
      </c>
      <c r="E9" s="93">
        <v>5</v>
      </c>
    </row>
    <row r="10" spans="1:5" ht="31.5" x14ac:dyDescent="0.25">
      <c r="A10" s="205" t="s">
        <v>180</v>
      </c>
      <c r="B10" s="206" t="s">
        <v>181</v>
      </c>
      <c r="C10" s="86">
        <f>C12</f>
        <v>23.4</v>
      </c>
      <c r="D10" s="86">
        <f>D12</f>
        <v>47</v>
      </c>
      <c r="E10" s="86">
        <f>E12</f>
        <v>70.400000000000006</v>
      </c>
    </row>
    <row r="11" spans="1:5" x14ac:dyDescent="0.25">
      <c r="A11" s="204"/>
      <c r="B11" s="207" t="s">
        <v>259</v>
      </c>
      <c r="C11" s="88"/>
      <c r="D11" s="87"/>
      <c r="E11" s="87"/>
    </row>
    <row r="12" spans="1:5" x14ac:dyDescent="0.25">
      <c r="A12" s="204">
        <v>1</v>
      </c>
      <c r="B12" s="207" t="s">
        <v>183</v>
      </c>
      <c r="C12" s="197">
        <v>23.4</v>
      </c>
      <c r="D12" s="78">
        <v>47</v>
      </c>
      <c r="E12" s="78">
        <v>70.400000000000006</v>
      </c>
    </row>
    <row r="13" spans="1:5" ht="31.5" x14ac:dyDescent="0.25">
      <c r="A13" s="204">
        <v>2</v>
      </c>
      <c r="B13" s="208" t="s">
        <v>184</v>
      </c>
      <c r="C13" s="89"/>
      <c r="D13" s="89"/>
      <c r="E13" s="89"/>
    </row>
    <row r="14" spans="1:5" ht="31.5" x14ac:dyDescent="0.25">
      <c r="A14" s="209" t="s">
        <v>258</v>
      </c>
      <c r="B14" s="210" t="s">
        <v>185</v>
      </c>
      <c r="C14" s="86">
        <f>C17</f>
        <v>-23.4</v>
      </c>
      <c r="D14" s="86">
        <f>D17</f>
        <v>-47</v>
      </c>
      <c r="E14" s="86">
        <f>E17</f>
        <v>-70.400000000000006</v>
      </c>
    </row>
    <row r="15" spans="1:5" x14ac:dyDescent="0.25">
      <c r="A15" s="205"/>
      <c r="B15" s="207" t="s">
        <v>182</v>
      </c>
      <c r="C15" s="86"/>
      <c r="D15" s="86"/>
      <c r="E15" s="86"/>
    </row>
    <row r="16" spans="1:5" x14ac:dyDescent="0.25">
      <c r="A16" s="204">
        <v>1</v>
      </c>
      <c r="B16" s="207" t="s">
        <v>183</v>
      </c>
      <c r="C16" s="86"/>
      <c r="D16" s="86"/>
      <c r="E16" s="86"/>
    </row>
    <row r="17" spans="1:5" ht="31.5" x14ac:dyDescent="0.25">
      <c r="A17" s="204">
        <v>2</v>
      </c>
      <c r="B17" s="208" t="s">
        <v>184</v>
      </c>
      <c r="C17" s="78">
        <v>-23.4</v>
      </c>
      <c r="D17" s="85">
        <v>-47</v>
      </c>
      <c r="E17" s="78">
        <v>-70.400000000000006</v>
      </c>
    </row>
    <row r="18" spans="1:5" x14ac:dyDescent="0.25">
      <c r="A18" s="204"/>
      <c r="B18" s="92" t="s">
        <v>31</v>
      </c>
      <c r="C18" s="89">
        <f>C12+C17</f>
        <v>0</v>
      </c>
      <c r="D18" s="89">
        <f>D12+D17</f>
        <v>0</v>
      </c>
      <c r="E18" s="89">
        <f>E12+E17</f>
        <v>0</v>
      </c>
    </row>
    <row r="23" spans="1:5" x14ac:dyDescent="0.25">
      <c r="D23" s="6"/>
    </row>
    <row r="24" spans="1:5" x14ac:dyDescent="0.25">
      <c r="D24" s="6"/>
    </row>
    <row r="25" spans="1:5" x14ac:dyDescent="0.25">
      <c r="D25" s="6"/>
    </row>
  </sheetData>
  <mergeCells count="7">
    <mergeCell ref="B1:C1"/>
    <mergeCell ref="D1:E1"/>
    <mergeCell ref="A3:E5"/>
    <mergeCell ref="A7:A8"/>
    <mergeCell ref="B7:B8"/>
    <mergeCell ref="C7:E7"/>
    <mergeCell ref="C2:E2"/>
  </mergeCells>
  <conditionalFormatting sqref="B1">
    <cfRule type="expression" dxfId="1" priority="2" stopIfTrue="1">
      <formula>$F1&lt;&gt;""</formula>
    </cfRule>
  </conditionalFormatting>
  <conditionalFormatting sqref="D1">
    <cfRule type="expression" dxfId="0" priority="1" stopIfTrue="1">
      <formula>$F1&lt;&gt;""</formula>
    </cfRule>
  </conditionalFormatting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16</vt:i4>
      </vt:variant>
    </vt:vector>
  </HeadingPairs>
  <TitlesOfParts>
    <vt:vector size="24" baseType="lpstr">
      <vt:lpstr>Прил 1</vt:lpstr>
      <vt:lpstr>Прил 2</vt:lpstr>
      <vt:lpstr>Прил 3</vt:lpstr>
      <vt:lpstr>Прил 4 </vt:lpstr>
      <vt:lpstr>Прил 5</vt:lpstr>
      <vt:lpstr>Прил 6</vt:lpstr>
      <vt:lpstr>Прил 7</vt:lpstr>
      <vt:lpstr>Прил 8</vt:lpstr>
      <vt:lpstr>_1Excel_BuiltIn_Print_Area_1_1_1</vt:lpstr>
      <vt:lpstr>'Прил 4 '!_Toc105952698</vt:lpstr>
      <vt:lpstr>Excel_BuiltIn_Print_Area_1</vt:lpstr>
      <vt:lpstr>Excel_BuiltIn_Print_Area_1_1</vt:lpstr>
      <vt:lpstr>Excel_BuiltIn_Print_Area_3</vt:lpstr>
      <vt:lpstr>'Прил 4 '!Excel_BuiltIn_Print_Area_5</vt:lpstr>
      <vt:lpstr>'Прил 4 '!Excel_BuiltIn_Print_Area_5_1</vt:lpstr>
      <vt:lpstr>Excel_BuiltIn_Print_Area_6</vt:lpstr>
      <vt:lpstr>Excel_BuiltIn_Print_Area_6_1</vt:lpstr>
      <vt:lpstr>'Прил 5'!Заголовки_для_печати</vt:lpstr>
      <vt:lpstr>'Прил 1'!Область_печати</vt:lpstr>
      <vt:lpstr>'Прил 2'!Область_печати</vt:lpstr>
      <vt:lpstr>'Прил 3'!Область_печати</vt:lpstr>
      <vt:lpstr>'Прил 4 '!Область_печати</vt:lpstr>
      <vt:lpstr>'Прил 5'!Область_печати</vt:lpstr>
      <vt:lpstr>'Прил 6'!Область_печати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админ</cp:lastModifiedBy>
  <cp:lastPrinted>2019-12-02T09:15:40Z</cp:lastPrinted>
  <dcterms:created xsi:type="dcterms:W3CDTF">2007-12-21T10:22:00Z</dcterms:created>
  <dcterms:modified xsi:type="dcterms:W3CDTF">2021-05-17T09:06:35Z</dcterms:modified>
</cp:coreProperties>
</file>