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65" windowWidth="14805" windowHeight="7050" tabRatio="562"/>
  </bookViews>
  <sheets>
    <sheet name="СВОД" sheetId="16" r:id="rId1"/>
    <sheet name="МП 6" sheetId="10" state="hidden" r:id="rId2"/>
  </sheets>
  <definedNames>
    <definedName name="_xlnm.Print_Titles" localSheetId="0">СВОД!$4:$6</definedName>
    <definedName name="_xlnm.Print_Area" localSheetId="0">СВОД!$A$1:$DZ$412</definedName>
  </definedNames>
  <calcPr calcId="145621"/>
</workbook>
</file>

<file path=xl/calcChain.xml><?xml version="1.0" encoding="utf-8"?>
<calcChain xmlns="http://schemas.openxmlformats.org/spreadsheetml/2006/main">
  <c r="I397" i="16" l="1"/>
  <c r="I395" i="16"/>
  <c r="I396" i="16"/>
  <c r="J396" i="16" s="1"/>
  <c r="N395" i="16"/>
  <c r="N394" i="16"/>
  <c r="N393" i="16"/>
  <c r="G393" i="16"/>
  <c r="I393" i="16" s="1"/>
  <c r="E393" i="16"/>
  <c r="J393" i="16" l="1"/>
  <c r="O393" i="16" s="1"/>
  <c r="N412" i="16"/>
  <c r="H158" i="16" l="1"/>
  <c r="N223" i="16"/>
  <c r="N268" i="16"/>
  <c r="N262" i="16"/>
  <c r="N263" i="16"/>
  <c r="N264" i="16"/>
  <c r="N265" i="16"/>
  <c r="N266" i="16"/>
  <c r="N267" i="16"/>
  <c r="N253" i="16"/>
  <c r="N254" i="16"/>
  <c r="N255" i="16"/>
  <c r="N256" i="16"/>
  <c r="N257" i="16"/>
  <c r="N258" i="16"/>
  <c r="N259" i="16"/>
  <c r="N260" i="16"/>
  <c r="N261" i="16"/>
  <c r="N247" i="16"/>
  <c r="N248" i="16"/>
  <c r="N249" i="16"/>
  <c r="N250" i="16"/>
  <c r="N251" i="16"/>
  <c r="N252" i="16"/>
  <c r="N270" i="16"/>
  <c r="E246" i="16"/>
  <c r="N98" i="16" l="1"/>
  <c r="N89" i="16"/>
  <c r="N90" i="16"/>
  <c r="E342" i="16"/>
  <c r="G342" i="16"/>
  <c r="H342" i="16"/>
  <c r="N342" i="16"/>
  <c r="I343" i="16"/>
  <c r="J343" i="16" s="1"/>
  <c r="N343" i="16"/>
  <c r="I344" i="16"/>
  <c r="J344" i="16" s="1"/>
  <c r="N344" i="16"/>
  <c r="I345" i="16"/>
  <c r="J345" i="16" s="1"/>
  <c r="N345" i="16"/>
  <c r="I346" i="16"/>
  <c r="J346" i="16" s="1"/>
  <c r="G64" i="16"/>
  <c r="G89" i="16"/>
  <c r="G135" i="16"/>
  <c r="G158" i="16"/>
  <c r="G178" i="16"/>
  <c r="G198" i="16"/>
  <c r="G270" i="16"/>
  <c r="G282" i="16"/>
  <c r="G318" i="16"/>
  <c r="G330" i="16"/>
  <c r="I342" i="16" l="1"/>
  <c r="J342" i="16" s="1"/>
  <c r="O342" i="16" s="1"/>
  <c r="N391" i="16"/>
  <c r="N159" i="16" l="1"/>
  <c r="H135" i="16" l="1"/>
  <c r="N330" i="16" l="1"/>
  <c r="N331" i="16"/>
  <c r="H330" i="16"/>
  <c r="I330" i="16" l="1"/>
  <c r="E82" i="16"/>
  <c r="N192" i="16" l="1"/>
  <c r="H178" i="16"/>
  <c r="H89" i="16" l="1"/>
  <c r="I89" i="16" s="1"/>
  <c r="I91" i="16"/>
  <c r="I92" i="16"/>
  <c r="I93" i="16"/>
  <c r="I90" i="16"/>
  <c r="I199" i="16" l="1"/>
  <c r="J199" i="16" s="1"/>
  <c r="N199" i="16"/>
  <c r="N246" i="16" l="1"/>
  <c r="N269" i="16" s="1"/>
  <c r="N244" i="16" l="1"/>
  <c r="N243" i="16"/>
  <c r="N242" i="16"/>
  <c r="N177" i="16" l="1"/>
  <c r="N341" i="16" l="1"/>
  <c r="N322" i="16" l="1"/>
  <c r="I322" i="16"/>
  <c r="J322" i="16" s="1"/>
  <c r="N321" i="16"/>
  <c r="I321" i="16"/>
  <c r="J321" i="16" s="1"/>
  <c r="N320" i="16"/>
  <c r="I320" i="16"/>
  <c r="J320" i="16" s="1"/>
  <c r="N319" i="16"/>
  <c r="I319" i="16"/>
  <c r="J319" i="16" s="1"/>
  <c r="N318" i="16"/>
  <c r="N329" i="16" s="1"/>
  <c r="H318" i="16"/>
  <c r="E318" i="16"/>
  <c r="I318" i="16" l="1"/>
  <c r="J318" i="16" s="1"/>
  <c r="O318" i="16" s="1"/>
  <c r="N283" i="16" l="1"/>
  <c r="N284" i="16"/>
  <c r="N285" i="16"/>
  <c r="N286" i="16"/>
  <c r="N287" i="16"/>
  <c r="N288" i="16"/>
  <c r="N282" i="16"/>
  <c r="I286" i="16"/>
  <c r="J286" i="16" s="1"/>
  <c r="I285" i="16"/>
  <c r="J285" i="16" s="1"/>
  <c r="I284" i="16"/>
  <c r="J284" i="16" s="1"/>
  <c r="I283" i="16"/>
  <c r="J283" i="16" s="1"/>
  <c r="N317" i="16" l="1"/>
  <c r="I282" i="16"/>
  <c r="J282" i="16" s="1"/>
  <c r="N332" i="16"/>
  <c r="O282" i="16" l="1"/>
  <c r="N334" i="16"/>
  <c r="I334" i="16"/>
  <c r="J334" i="16" s="1"/>
  <c r="N333" i="16"/>
  <c r="I333" i="16"/>
  <c r="J333" i="16" s="1"/>
  <c r="I332" i="16"/>
  <c r="J332" i="16" s="1"/>
  <c r="I331" i="16"/>
  <c r="J331" i="16" s="1"/>
  <c r="E330" i="16"/>
  <c r="N187" i="16"/>
  <c r="N178" i="16"/>
  <c r="N197" i="16" l="1"/>
  <c r="H198" i="16" l="1"/>
  <c r="I200" i="16"/>
  <c r="I249" i="16"/>
  <c r="N271" i="16" l="1"/>
  <c r="N272" i="16"/>
  <c r="N273" i="16"/>
  <c r="N274" i="16"/>
  <c r="H270" i="16"/>
  <c r="N280" i="16"/>
  <c r="N279" i="16"/>
  <c r="N278" i="16"/>
  <c r="N277" i="16"/>
  <c r="N276" i="16"/>
  <c r="N275" i="16"/>
  <c r="I274" i="16"/>
  <c r="J274" i="16" s="1"/>
  <c r="I273" i="16"/>
  <c r="J273" i="16" s="1"/>
  <c r="I272" i="16"/>
  <c r="J272" i="16" s="1"/>
  <c r="I271" i="16"/>
  <c r="J271" i="16" s="1"/>
  <c r="E270" i="16"/>
  <c r="N112" i="16"/>
  <c r="N113" i="16"/>
  <c r="N114" i="16"/>
  <c r="N115" i="16"/>
  <c r="N116" i="16"/>
  <c r="N117" i="16"/>
  <c r="N118" i="16"/>
  <c r="N119" i="16"/>
  <c r="N120" i="16"/>
  <c r="N121" i="16"/>
  <c r="N122" i="16"/>
  <c r="N123" i="16"/>
  <c r="N124" i="16"/>
  <c r="N125" i="16"/>
  <c r="N126" i="16"/>
  <c r="N127" i="16"/>
  <c r="N128" i="16"/>
  <c r="N129" i="16"/>
  <c r="N130" i="16"/>
  <c r="N131" i="16"/>
  <c r="N132" i="16"/>
  <c r="N133" i="16"/>
  <c r="N108" i="16"/>
  <c r="N109" i="16"/>
  <c r="N110" i="16"/>
  <c r="N111" i="16"/>
  <c r="N136" i="16"/>
  <c r="N137" i="16"/>
  <c r="N138" i="16"/>
  <c r="N139" i="16"/>
  <c r="N140" i="16"/>
  <c r="N141" i="16"/>
  <c r="N142" i="16"/>
  <c r="N143" i="16"/>
  <c r="N144" i="16"/>
  <c r="N145" i="16"/>
  <c r="N146" i="16"/>
  <c r="N147" i="16"/>
  <c r="N148" i="16"/>
  <c r="N149" i="16"/>
  <c r="N150" i="16"/>
  <c r="N135" i="16"/>
  <c r="N151" i="16" s="1"/>
  <c r="E135" i="16"/>
  <c r="I135" i="16"/>
  <c r="I136" i="16"/>
  <c r="I137" i="16"/>
  <c r="I138" i="16"/>
  <c r="I270" i="16" l="1"/>
  <c r="J270" i="16" s="1"/>
  <c r="J135" i="16"/>
  <c r="N281" i="16"/>
  <c r="N65" i="16"/>
  <c r="N66" i="16"/>
  <c r="N68" i="16"/>
  <c r="N69" i="16"/>
  <c r="N70" i="16"/>
  <c r="N72" i="16"/>
  <c r="N73" i="16"/>
  <c r="O135" i="16" l="1"/>
  <c r="O270" i="16"/>
  <c r="I66" i="16"/>
  <c r="I67" i="16"/>
  <c r="I68" i="16"/>
  <c r="I65" i="16"/>
  <c r="H64" i="16"/>
  <c r="E64" i="16"/>
  <c r="I64" i="16" l="1"/>
  <c r="J64" i="16" s="1"/>
  <c r="N92" i="16"/>
  <c r="N93" i="16"/>
  <c r="N94" i="16"/>
  <c r="N95" i="16"/>
  <c r="N96" i="16"/>
  <c r="N97" i="16"/>
  <c r="N99" i="16"/>
  <c r="N100" i="16"/>
  <c r="N101" i="16"/>
  <c r="N91" i="16"/>
  <c r="N107" i="16"/>
  <c r="E89" i="16"/>
  <c r="J89" i="16" s="1"/>
  <c r="N43" i="16" l="1"/>
  <c r="N44" i="16"/>
  <c r="N45" i="16"/>
  <c r="N46" i="16"/>
  <c r="N47" i="16"/>
  <c r="N48" i="16"/>
  <c r="N49" i="16"/>
  <c r="N50" i="16"/>
  <c r="N51" i="16"/>
  <c r="N52" i="16"/>
  <c r="N53" i="16"/>
  <c r="N54" i="16"/>
  <c r="N55" i="16"/>
  <c r="N56" i="16"/>
  <c r="N57" i="16"/>
  <c r="N58" i="16"/>
  <c r="N59" i="16"/>
  <c r="N60" i="16"/>
  <c r="N37" i="16"/>
  <c r="N38" i="16"/>
  <c r="N39" i="16"/>
  <c r="N40" i="16"/>
  <c r="N41" i="16"/>
  <c r="N63" i="16" l="1"/>
  <c r="N222" i="16"/>
  <c r="N221" i="16"/>
  <c r="N220" i="16"/>
  <c r="N219" i="16"/>
  <c r="N218" i="16"/>
  <c r="N217" i="16"/>
  <c r="N216" i="16"/>
  <c r="N215" i="16"/>
  <c r="I219" i="16"/>
  <c r="J219" i="16" s="1"/>
  <c r="I218" i="16"/>
  <c r="J218" i="16" s="1"/>
  <c r="I217" i="16"/>
  <c r="J217" i="16" s="1"/>
  <c r="I216" i="16"/>
  <c r="J216" i="16" s="1"/>
  <c r="I215" i="16"/>
  <c r="E215" i="16"/>
  <c r="N236" i="16" l="1"/>
  <c r="J215" i="16"/>
  <c r="O215" i="16" l="1"/>
  <c r="I250" i="16"/>
  <c r="J250" i="16" s="1"/>
  <c r="I248" i="16"/>
  <c r="J248" i="16" s="1"/>
  <c r="I247" i="16"/>
  <c r="J247" i="16" s="1"/>
  <c r="I246" i="16"/>
  <c r="J246" i="16" l="1"/>
  <c r="O246" i="16" s="1"/>
  <c r="N241" i="16"/>
  <c r="I241" i="16"/>
  <c r="J241" i="16" s="1"/>
  <c r="I240" i="16"/>
  <c r="J240" i="16" s="1"/>
  <c r="N239" i="16"/>
  <c r="I239" i="16"/>
  <c r="J239" i="16" s="1"/>
  <c r="N238" i="16"/>
  <c r="I238" i="16"/>
  <c r="J238" i="16" s="1"/>
  <c r="N237" i="16"/>
  <c r="I237" i="16"/>
  <c r="E237" i="16"/>
  <c r="N245" i="16" l="1"/>
  <c r="J237" i="16"/>
  <c r="N213" i="16"/>
  <c r="N212" i="16"/>
  <c r="N211" i="16"/>
  <c r="N210" i="16"/>
  <c r="N209" i="16"/>
  <c r="N208" i="16"/>
  <c r="N207" i="16"/>
  <c r="N206" i="16"/>
  <c r="N205" i="16"/>
  <c r="N204" i="16"/>
  <c r="N203" i="16"/>
  <c r="N202" i="16"/>
  <c r="I202" i="16"/>
  <c r="J202" i="16" s="1"/>
  <c r="N201" i="16"/>
  <c r="I201" i="16"/>
  <c r="J201" i="16" s="1"/>
  <c r="N200" i="16"/>
  <c r="J200" i="16"/>
  <c r="N198" i="16"/>
  <c r="N214" i="16" s="1"/>
  <c r="I198" i="16"/>
  <c r="E198" i="16"/>
  <c r="O237" i="16" l="1"/>
  <c r="J198" i="16"/>
  <c r="O198" i="16" s="1"/>
  <c r="I182" i="16"/>
  <c r="I181" i="16"/>
  <c r="J181" i="16" s="1"/>
  <c r="I180" i="16"/>
  <c r="J180" i="16" s="1"/>
  <c r="I179" i="16"/>
  <c r="J179" i="16" s="1"/>
  <c r="I178" i="16"/>
  <c r="E178" i="16"/>
  <c r="J178" i="16" l="1"/>
  <c r="O178" i="16" s="1"/>
  <c r="N161" i="16"/>
  <c r="N175" i="16"/>
  <c r="N174" i="16"/>
  <c r="N173" i="16"/>
  <c r="N172" i="16"/>
  <c r="N171" i="16"/>
  <c r="N170" i="16"/>
  <c r="N169" i="16"/>
  <c r="N168" i="16"/>
  <c r="N167" i="16"/>
  <c r="N166" i="16"/>
  <c r="N165" i="16"/>
  <c r="N164" i="16"/>
  <c r="N163" i="16"/>
  <c r="N162" i="16"/>
  <c r="I162" i="16"/>
  <c r="I161" i="16"/>
  <c r="J161" i="16" s="1"/>
  <c r="N160" i="16"/>
  <c r="I160" i="16"/>
  <c r="J160" i="16" s="1"/>
  <c r="I159" i="16"/>
  <c r="J159" i="16" s="1"/>
  <c r="I158" i="16"/>
  <c r="E158" i="16"/>
  <c r="J158" i="16" l="1"/>
  <c r="N156" i="16"/>
  <c r="I156" i="16"/>
  <c r="J156" i="16" s="1"/>
  <c r="N155" i="16"/>
  <c r="I155" i="16"/>
  <c r="J155" i="16" s="1"/>
  <c r="N154" i="16"/>
  <c r="I154" i="16"/>
  <c r="J154" i="16" s="1"/>
  <c r="N153" i="16"/>
  <c r="I153" i="16"/>
  <c r="J153" i="16" s="1"/>
  <c r="I152" i="16"/>
  <c r="E152" i="16"/>
  <c r="J152" i="16" l="1"/>
  <c r="O158" i="16" s="1"/>
  <c r="O152" i="16" l="1"/>
  <c r="I124" i="16"/>
  <c r="J124" i="16" s="1"/>
  <c r="I123" i="16"/>
  <c r="J123" i="16" s="1"/>
  <c r="I122" i="16"/>
  <c r="J122" i="16" s="1"/>
  <c r="I121" i="16"/>
  <c r="J121" i="16" s="1"/>
  <c r="I107" i="16"/>
  <c r="E107" i="16"/>
  <c r="J107" i="16" l="1"/>
  <c r="N87" i="16" l="1"/>
  <c r="N86" i="16"/>
  <c r="J85" i="16"/>
  <c r="N88" i="16"/>
  <c r="I82" i="16"/>
  <c r="E7" i="16" l="1"/>
  <c r="H7" i="16"/>
  <c r="N7" i="16"/>
  <c r="I8" i="16"/>
  <c r="J8" i="16" s="1"/>
  <c r="N8" i="16"/>
  <c r="I9" i="16"/>
  <c r="J9" i="16" s="1"/>
  <c r="N9" i="16"/>
  <c r="I10" i="16"/>
  <c r="J10" i="16" s="1"/>
  <c r="N10" i="16"/>
  <c r="I11" i="16"/>
  <c r="J11" i="16" s="1"/>
  <c r="N11" i="16"/>
  <c r="N12" i="16"/>
  <c r="N13" i="16"/>
  <c r="N14" i="16"/>
  <c r="N15" i="16"/>
  <c r="N16" i="16"/>
  <c r="E24" i="16"/>
  <c r="I24" i="16"/>
  <c r="N24" i="16"/>
  <c r="I25" i="16"/>
  <c r="J25" i="16" s="1"/>
  <c r="N25" i="16"/>
  <c r="I26" i="16"/>
  <c r="J26" i="16" s="1"/>
  <c r="N26" i="16"/>
  <c r="I27" i="16"/>
  <c r="J27" i="16" s="1"/>
  <c r="I28" i="16"/>
  <c r="J28" i="16" s="1"/>
  <c r="E37" i="16"/>
  <c r="I37" i="16"/>
  <c r="I38" i="16"/>
  <c r="J38" i="16" s="1"/>
  <c r="I39" i="16"/>
  <c r="J39" i="16" s="1"/>
  <c r="I40" i="16"/>
  <c r="J40" i="16" s="1"/>
  <c r="I41" i="16"/>
  <c r="J41" i="16" s="1"/>
  <c r="N64" i="16"/>
  <c r="N74" i="16"/>
  <c r="N75" i="16"/>
  <c r="N76" i="16"/>
  <c r="N77" i="16"/>
  <c r="N78" i="16"/>
  <c r="N79" i="16"/>
  <c r="N23" i="16" l="1"/>
  <c r="N35" i="16"/>
  <c r="O64" i="16"/>
  <c r="J24" i="16"/>
  <c r="I7" i="16"/>
  <c r="J7" i="16" s="1"/>
  <c r="J37" i="16"/>
  <c r="O37" i="16" s="1"/>
  <c r="O7" i="16" l="1"/>
  <c r="O24" i="16"/>
  <c r="J330" i="16"/>
  <c r="O330" i="16" s="1"/>
  <c r="N105" i="16" l="1"/>
  <c r="O89" i="16" s="1"/>
</calcChain>
</file>

<file path=xl/sharedStrings.xml><?xml version="1.0" encoding="utf-8"?>
<sst xmlns="http://schemas.openxmlformats.org/spreadsheetml/2006/main" count="435" uniqueCount="283">
  <si>
    <t>№ п/п</t>
  </si>
  <si>
    <t>Целевые показатели</t>
  </si>
  <si>
    <t>Ответственные исполнители              (Ф.И.О.  телефон)</t>
  </si>
  <si>
    <t>Источники финансирования</t>
  </si>
  <si>
    <t>% исполнения к плану</t>
  </si>
  <si>
    <t>план</t>
  </si>
  <si>
    <t>всего:</t>
  </si>
  <si>
    <t>Федеральный бюджет</t>
  </si>
  <si>
    <t>бюджет автономного округа</t>
  </si>
  <si>
    <t>бюджет муниципального образования</t>
  </si>
  <si>
    <t>Привлеченные средства</t>
  </si>
  <si>
    <t>в т.ч.     КАПы</t>
  </si>
  <si>
    <t xml:space="preserve">Наименование  муниципальной  программы </t>
  </si>
  <si>
    <t>Наименование мероприятий программы</t>
  </si>
  <si>
    <t>план на 2014 год</t>
  </si>
  <si>
    <t>на 01.01.2014</t>
  </si>
  <si>
    <t>Кассовое исполнение</t>
  </si>
  <si>
    <t xml:space="preserve">Причины отклонения </t>
  </si>
  <si>
    <t>Остаток 2013 года</t>
  </si>
  <si>
    <t>= гр.7/гр.6*100</t>
  </si>
  <si>
    <t>% финансирования к плану</t>
  </si>
  <si>
    <t>= гр.8/гр.7*100</t>
  </si>
  <si>
    <t>= гр.8/гр.6*100</t>
  </si>
  <si>
    <t>Исполнение 
(% исполнения к плану)</t>
  </si>
  <si>
    <t>Приложение №2</t>
  </si>
  <si>
    <t>Нефтеюганского района</t>
  </si>
  <si>
    <t>от "_____"____________2014 №________</t>
  </si>
  <si>
    <t>Главный бухгалтер</t>
  </si>
  <si>
    <t>Руководитель</t>
  </si>
  <si>
    <t>Исполнитель</t>
  </si>
  <si>
    <t>№ телефона</t>
  </si>
  <si>
    <t>% исполнения к  лимиту финансированию</t>
  </si>
  <si>
    <t>Отчет о ходе реализации  муниципальных программ  и ведомственных  целевых программ   Нефтеюганского района.</t>
  </si>
  <si>
    <t>Результаты реализации,  причины отклонения, проблемные вопросы (по каждому мероприятию)</t>
  </si>
  <si>
    <t>Лимит финансирования</t>
  </si>
  <si>
    <t xml:space="preserve">к письму  администрации </t>
  </si>
  <si>
    <t xml:space="preserve">Наименование муниципальной  программы </t>
  </si>
  <si>
    <t>Число выполненных основных мероприятий, единиц</t>
  </si>
  <si>
    <t>Степень реализации основных мероприятий, %</t>
  </si>
  <si>
    <t>4=3/2*100%</t>
  </si>
  <si>
    <t>Оценка использования финансовых средств</t>
  </si>
  <si>
    <t>8=7/6*100%</t>
  </si>
  <si>
    <t>Степень соответствия запланированному уровню затрат, %</t>
  </si>
  <si>
    <t>Оценка эффективности использования средств, %</t>
  </si>
  <si>
    <t>9=4/8*100%</t>
  </si>
  <si>
    <t>Информация по целевым индикаторам муниципальной программы</t>
  </si>
  <si>
    <t>Степень достижения целевого значений, %</t>
  </si>
  <si>
    <t>13=12/11*100%</t>
  </si>
  <si>
    <t>Уровень эффективности реализации программы</t>
  </si>
  <si>
    <t>Наименование показателя,             единица измерения</t>
  </si>
  <si>
    <t>Итого общая степень достижения целей программы</t>
  </si>
  <si>
    <t>Вывод об эффективности реализации муниципальной программы                                                                                                                                                                            (более 100% - высокоэффективная;                                                                                                                                                                                                                                   от 80 до 100% - эффективная;                                                                                                                                                                                                                                           от 50 до 79% - удовлетворительный уровень эффективности;                                                                                                                                                                                         менее 50 % - неэффективная)</t>
  </si>
  <si>
    <t>респуб-кий бюджет</t>
  </si>
  <si>
    <t>федеральный бюджет</t>
  </si>
  <si>
    <t xml:space="preserve">местный бюджет </t>
  </si>
  <si>
    <t>внебюджетные средства</t>
  </si>
  <si>
    <t xml:space="preserve"> </t>
  </si>
  <si>
    <t>эффективная</t>
  </si>
  <si>
    <t>высокоэффективная</t>
  </si>
  <si>
    <t>Доля граждан, положительно оценивающих состояние межнациональных отношений, в общем количестве жителей Кадошкинского муниципального района</t>
  </si>
  <si>
    <t>Уровень толерантного отношения к представителям другой национальности</t>
  </si>
  <si>
    <t>Численность участников мероприятий, направленных на этнокультурное развитие народов России и поддержку языкового многообразия</t>
  </si>
  <si>
    <t>Количество программ по гармонизации межэтнических и межконфессиональных отношений в Кадошкинском муниципальном районе</t>
  </si>
  <si>
    <t>Количество мероприятий регионального и районного значения, проведенных Кадошкинским муниципальным районом и направленных на гармонизацию межнациональных отношений, этнокультурное развитие, профилактику этнического и религиозно-политического экстремизма, снижение уровня межэтнической и религиозной напряженности</t>
  </si>
  <si>
    <t>Повышение эффективности управления финансами в Кадошкинском муниципальном районе</t>
  </si>
  <si>
    <t xml:space="preserve">Муниципальная  программа
 «Гармонизация межнациональных и межконфессиональных отношений в  Кадошкинском  муниципальном районе на 2014-2020 годы» 
</t>
  </si>
  <si>
    <t>Динамика (снижение) нарушений на муниципальной службе, в том числе коррупционной направленности %</t>
  </si>
  <si>
    <t>Доля граждан, которые удовлетворены деятельностью органов местного самоуправления (не менее) %</t>
  </si>
  <si>
    <t>Доля граждан, которые удовлетворены качеством муниципальных услуг (не менее) %</t>
  </si>
  <si>
    <t>Число субъкектов малого и среднего предпринимательства в расчете на 10 тыс. чел. населения. Ед.</t>
  </si>
  <si>
    <t>Оброт предприятий малого и средего предпринимательства, млн. рублей</t>
  </si>
  <si>
    <t>14= общая степень  достижения цели*9столбец/100%</t>
  </si>
  <si>
    <t>Количество проводимых мероприятий в год</t>
  </si>
  <si>
    <t>Участие граждан в мероприятиях по патриотическому воспитанию (от общей численности населения Кадошкинского муниципального района)</t>
  </si>
  <si>
    <t>Охват детей программными мероприятиями по патриотическому воспитанию от общей численности детей в возрасте от 6 до 14 лет</t>
  </si>
  <si>
    <t>Охват молодежи программными мероприятиями от общей численности молодежи района</t>
  </si>
  <si>
    <t>Количество исполнителей, привлеченных для участия в подготовке мероприятий по патриотическому воспитанию населения;</t>
  </si>
  <si>
    <t>Количество действующих на территории Кадошкинского муниципального района молодежных организаций и объединений, патриотических, добровольческих, духовно- нравственных клубов, центров, организаций;</t>
  </si>
  <si>
    <t>Количество республиканских, межмуниципальных  мероприятий, в которых принимает участие молодежь</t>
  </si>
  <si>
    <t>Доля подростков вовлеченных в социально-экономическую деятельность.</t>
  </si>
  <si>
    <t>Уровень доступности образования в соответствии с современными стандартами для всех категорий граждан независимо от местожительства, социального и имущественного статуса и состояния здоровья</t>
  </si>
  <si>
    <t>Уровень соответствия образования современным стандартам</t>
  </si>
  <si>
    <t>Удельный вес численности детей, охваченных дошкольным образованием</t>
  </si>
  <si>
    <t>Доля муниципальных дошкольных образовательных учреждений, здания которых находятся в аварийном состоянии или требуют капитального ремонта, в общем числе муниципальных дошкольных образовательных учреждений</t>
  </si>
  <si>
    <t>Удельный вес лиц, сдавших единый государственный экзамен от числа выпускников участвовавших в нем</t>
  </si>
  <si>
    <t>Доля учащихся,  не получивших аттестаты о среднем (полном) общем образовании</t>
  </si>
  <si>
    <t>3. Отклонение исполнения бюджета Кадошкинского муниципального района по доходам к утвержденному уровню</t>
  </si>
  <si>
    <t>4. Соблюдение порядка и сроков составления и утверждения проекта бюджета Кадошкинского муниципального района</t>
  </si>
  <si>
    <t>да</t>
  </si>
  <si>
    <t>5.Соблюдение установленных бюджетным законодательством требований о составе отчетности об исполнении бюджета Кадошкинского муниципального района</t>
  </si>
  <si>
    <t>6. Объем просроченной кредиторской задолженности по выплате заработной платы и пособий по социальной помощи населению за счет средств бюджета Кадошкинского муниципального района</t>
  </si>
  <si>
    <t>7. Уровень просроченной кредиторской задолженности бюджета Кадошкинского муниципального района</t>
  </si>
  <si>
    <t>не более 0,5</t>
  </si>
  <si>
    <t>9. Темп роста налоговых и неналоговых доходов бюджета Кадошкинского муниципального района (по отношению к предыдущему году) не менее 10 % в сопоставимых условиях</t>
  </si>
  <si>
    <t xml:space="preserve">да </t>
  </si>
  <si>
    <t>доля населения, систематически занимающегося физической культурой и спортом</t>
  </si>
  <si>
    <t>уровень обеспеченности населения спортивными сооружениями</t>
  </si>
  <si>
    <t>Протяженность вновь построенных и реконструированных автомобильных дорог</t>
  </si>
  <si>
    <t xml:space="preserve">  - Консультирование субъектов малого и среднего предпринимательства по вопросам ведения предпринимательской деятельности 
- Мероприятия по информированию бизнес - сообщества об объектах инфраструктуры поддержки малого и среднего предпринимательства
- Оказание имущественной поддержки субъектам малого и среднего предпринимательства 
- Оказание информационной поддержки субъектам малого и среднего предпринимательства
- Формирование и ведение сводного реестра субъектов малого и среднего предпринимательства - получателей поддержки
- Организация проведения семинаров, «круглых столов», совещаний по вопросам предпринимательской деятельности
- Формирование благоприятной социальной среды для малого и среднего предпринимательства
- Проведение профессиональных праздников «День российского предпринимательства», «День торговли»
- Отбор кандидатов среди предпринимателей района в ежегодном республиканском конкурсе "Лучшие товары Мордовии" регионального этапа Всероссийского конкурса Программ «100 лучших товаров России»
- Публикация в средствах массовой информации (районной газете) материалов о работе и достижениях представителей малого и среднего бизнеса
- Организация участия представителей малого и среднего бизнеса на ярмарках, проводимых на территории Республики Мордовия. Мониторинг обеспеченности населения услугами торговли с выявлением «проблемных зон», которые необходимо охватить выездной торговлей
- Мониторинг цен на потребительские товары и услуги
- Проведение оперативного мониторинга и контроля за состоянием рынка сельскохозяйственной продукции, сырья и продовольствия
</t>
  </si>
  <si>
    <t>оценить невозможно из-за отсутствия финансирования</t>
  </si>
  <si>
    <t>Удельный вес педагогических и управленческих кадров общеобразовательных учреждений, прошедших повышение квалификации для работы в соответствии с федеральными государственными образовательными стандартами</t>
  </si>
  <si>
    <t>Доля детей-инвалидов, получающих общее образование на дому в дистанционной форме, от общей численности детей-инвалидов, которым это показано</t>
  </si>
  <si>
    <t xml:space="preserve">Доля детей, оставшихся без попечения родителей, переданных на воспитание в семьи граждан Российской Федерации (усыновление, опека, приемная семья), </t>
  </si>
  <si>
    <t>Доля одаренных детей, участвующих в мероприятиях республиканского, всероссийского и международного уровней (от общего количества детей школьного возраста)</t>
  </si>
  <si>
    <t>Доля обучающихся, охваченных дополнительным образованием (от общего количества детей школьного возраста)</t>
  </si>
  <si>
    <t>Доля призеров и победителей республиканского этапа всероссийской олимпиады школьников от общего числа участников данного этапа</t>
  </si>
  <si>
    <t>Доля педагогических работников, применяющих инновационные образовательные технологии в процессе обучения и воспитания учащихся</t>
  </si>
  <si>
    <t>Удельный вес количества преподавателей, использующих электронные образовательные ресурсы в профессиональной деятельности</t>
  </si>
  <si>
    <t>Удельный вес количества педагогических кадров, прошедших повышение квалификации в сфере информационно-коммуникационных технологий в течение трех лет</t>
  </si>
  <si>
    <t>Доля руководителей и специалистов управленческого корпуса системы образования, прошедших повышение квалификации в области методов управления в системе образования, соответствующих современным требованиям</t>
  </si>
  <si>
    <t>Доля учреждений, охваченных независимой системой оценки качества образования</t>
  </si>
  <si>
    <t>Доля обучающихся, систематически занимающихся физической культурой и спортом, в общей численности обучающихся</t>
  </si>
  <si>
    <t xml:space="preserve">Удельный вес учащихся, которым предоставлена возможность пользоваться современными столовыми, в том числе получать качественное горячее питание, </t>
  </si>
  <si>
    <t>Доля  молодых  педагогов от общего числа педагогических работников (до 35 лет</t>
  </si>
  <si>
    <t>Доля муниципальных общеобразовательных учреждений, здания которых находятся в аварийном состоянии или требуют капитального ремонта, в общем количестве муниципальных общеобразовательных учреждений</t>
  </si>
  <si>
    <t>Удельный вес количества обучающихся, охваченных  разного вида занятостью  и отдыхом в оздоровительных лагерях в каникулярное время</t>
  </si>
  <si>
    <t xml:space="preserve">Среднемесячная заработная плата педагогических работников муниципальных общеобразовательных учреждений </t>
  </si>
  <si>
    <t xml:space="preserve">Среднемесячная заработная плата педагогических работников дошкольных образовательных учреждений </t>
  </si>
  <si>
    <t>Количество общественных организаций, взаимодействующих при реализации Программы</t>
  </si>
  <si>
    <t xml:space="preserve">Среднемесячная номинальная начисленная заработная плата работников муниципальных учреждений культуры </t>
  </si>
  <si>
    <t>Уровень фактической обеспеченности учреждениями культуры от нормативной потребности клубами и учреждениями клубного типа</t>
  </si>
  <si>
    <t>Уровень фактической обеспеченности учреждениями культуры от нормативной потребности библиотеками</t>
  </si>
  <si>
    <t>Доля муниципальных учреждений культуры, здания которых находятся в аварийном состоянии или требуют капитального ремонта, в общем количестве муниципальных учреждений культуры</t>
  </si>
  <si>
    <t>Количество мероприятий</t>
  </si>
  <si>
    <t>Увеличение общего количества граждан (зрителей), вовлечённых в мероприятиях</t>
  </si>
  <si>
    <t>Количество клубных формирований</t>
  </si>
  <si>
    <t>Увеличение количества участников клубных формирований</t>
  </si>
  <si>
    <t>Число пользователей библиотеки</t>
  </si>
  <si>
    <t>Число книговыдачи</t>
  </si>
  <si>
    <t>Увеличение количества посещений МБУК «Центральная библиотека Кадошкинского муниципального района»</t>
  </si>
  <si>
    <t>Динамика объема (всего) фонда библиотеки</t>
  </si>
  <si>
    <t>Увеличение количества обучающихся в МБУДО «Кадошкинская школа искусств»</t>
  </si>
  <si>
    <t>1. Формирование земельных участков для регистрации права собственности муниципального образования Кадошкинский муниципальный район    2. Администрирование доходов  от аренды, продажи земельных участков и от использования муниципального имущества                                          3. Проведение претензионно-исковой работы по взысканию платежей за использование земельными участками и муниципальным имуществом                 4. Подготовка документации для определения рыночной стоимости объектов оценки для совершения сделок                                                          5. Приватизация  муниципального имущества в количестве и в соответствии, установленным планом (программой)приватизации муниципального имущества на соответствующий год   (не имелось востребованности в имуществе)                                 6. Инфоромационное обеспечения вовлечения объектов муниципальной собственности в хозяйственный оборот                                                  7.   Организация работы по проведению торгов по продаже права на заключение договоров аренды муниципального имущества  (не имелось востребованности в имуществе)                                                        8. Ведение реестра муниципального имущества Кадошкинского муниципального района                      9. Организация проведения технической инвентаризации объектов муниципальной собственности                                                               10. Организация работы по регистрации права собственности муниципального образования Кадошкинский муниципальный район на муниципальное имущество и земельные участки (в т.ч. объекты ЛЭП)</t>
  </si>
  <si>
    <t>1.Количество сформированных земельных участков для предоставления юридическим и физическим лицам, ед.</t>
  </si>
  <si>
    <t>2. Количество проведенных аукционов на право заключения договоров аренды земельных участков и по продаже земельных участков,ед.</t>
  </si>
  <si>
    <t>3.Сумма доходов, планируемых к поступлению в бюджет Кадошкинского муниципального района от аренды земельных участков и от продажи земельных участков, администрируемых ОМС, тыс.руб.</t>
  </si>
  <si>
    <t>4. Отношение количества направленных претензий к количеству плательщиков, имеющих задолженность за пользование земельными участками, %</t>
  </si>
  <si>
    <t>5.Публикация информационных сообщений о возможном и намечаемом предоставлении земельных участков в аренду и в собственность за плату в официальном печатном издании и информационно-телекоммуниукационной сети "Интернет"</t>
  </si>
  <si>
    <t xml:space="preserve">6.Количество земельных участков, прошедших государственную регистрацию права собственности муниципального образования Кадошкинский муниципальный район, ед. </t>
  </si>
  <si>
    <t>7. Количество объектов муниципального имущества, в отношении которых проведена рыночная оценка, ед.</t>
  </si>
  <si>
    <t>8. Соотношение приватизированных объектов к общему количеству, включенных в Прогнозный план (программу) приватизации, %</t>
  </si>
  <si>
    <t>9. Количество проведенных торгов по продаже права  на заключение договоров аренды муниципального имущества, ед.</t>
  </si>
  <si>
    <t>10. Сумма доходов от использования муниципального имущества, поступивших в бюджет муниципального образования Кадошкинский муниципальный район, администрируемых ОМС, тыс.руб.</t>
  </si>
  <si>
    <t xml:space="preserve">В течение года в рамках данной программы проводились следующие мероприятия:
- проведение ежегодного мониторинга межэтнической и межконфессиональной ситуации в Кадошкинском муниципальном районе;
- анкетирование подростков,  нуждающихся в социальной реабилитации, по проблемам межличностных и межнациональных отношений, по развитию самооценки и коммуникативных навыков;
- проведение информационной кампании, направленной на формирование общегражданской идентичности и межэтнической толерантности в Кадошкинском муниципальном районе;
- информационное сопровождение мероприятий в сфере образования, культуры, физической культуры, спорта и иных, в том числе массовых, направленных на профилактику экстремизма, развитие национальных культур и формирование толерантности в Кадошкинском муниципальном районе;
- поддержка республиканских газет "Мокшень правда", литературно-художественных журналов "Мокша" и детских национальных изданий в работе по повышению национального самосознания мордовского народа, проживающих на территории Кадошкинского  муниципального района;
- проведение муниципального этапа республиканской  олимпиады школьников по татарскому  языку и татарской литературе;
- освещение в средствах массовой информации значимых этнических и религиозных праздников;
- распространение полиграфической продукции, электронных презентаций по вопросам межнациональных и межконфессиональных отношений в Кадошкинском муниципальном районе;
- подготовка цикла публикаций, формирующих уважительное отношение к представителям различных национальностей, проживающим в Кадошкинском муниципальном районе;
- проведение информационных кампаний, направленных на формирование общегражданской идентичности; 
- проведение районных совещаний с участием правоохранительных и других государственных органов по вопросам предупреждения межнациональных конфликтов, профилактики экстремизма на национальной и религиозной почве;
- привлечение к работе в совете по межнациональным и межконфессиональным отношениям при главе Кадошкинского  муниципального района представителей общественных объединений и религиозных организаций;
- проведение районных семинаров-совещаний работников учреждений культуры и образования по профилактике и предупреждению межнациональных конфликтов;
- обеспечение повышения эффективности взаимодействия учреждений культуры, образования, спорта, социальной защиты с ветеранской организацией, общественными объединениями, а также привлечение к воспитательному процессу представителей различных народов района, известных своими достижениями в профессиональной и общественной деятельности;
- анализ деятельности Совета по межнациональным и межконфессиональным отношения при главе Кадошкинского  муниципального района;
- проведение комплекса мероприятий (уроки "толерантности", классные часы, круглые столы, родительские собрания и т. д.) по профилактике и противодействию этническому и религиозному экстремизму;
- организация прохождения курсовой подготовки учителей родных языков и литературы на базе МРИО г. Саранск;
- организация и проведение спортивно-массовых мероприятий с подростками;
- организация и проведение для подростков, конкурсов детского творчества в рамках Дней национальной культуры, мероприятий по развитию традиционного народного искусства и ремесел разных национальностей, мероприятий, посвященных Международному дню толерантности, а также лекториев по вопросам профилактики ксенофобии, противодействия дискриминации и экстремизму;
- проведение  районного мероприятия, посвященного Дню мордовских языков;
- проведение церемоний государственной регистрации заключения брака и регистрации рождения (имянаречения) с элементами национального обряда и использованием сотрудниками ЗАГС администрации района костюмов с элементами национальной одежды;
- участие в Республиканском фестивале народного творчества "Шумбрат, Мордовия!";
- организация и проведение районной выставки народных умельцев Кадошкинского  муниципального района;
- организован  Круглый стол "Женщина в современном мире" с участием религиозных организаций;
- организация и проведение комплекса мероприятий, посвященных русскому языку;
- участие в социологическом мониторинге состояния межнациональных отношений в Кадошкинском муниципальном районе по вопросам формирования общероссийской гражданской нации;
- распространение среди читателей на базе библиотек информационных материалов, содействующих повышению уровня толерантного сознания населения района;
- оформление информационных стендов в образовательных учреждениях, учреждениях дополнительного образования, спортивно-развлекательных учреждениях по профилактике национального  экстремизма среди подростков и молодежи;
- организована рубрика в районной газете "Возрождение" по этнонациональным и этноконфессиональным вопросам.
</t>
  </si>
  <si>
    <t>Снижение количества пострадавших при пожарах, чел.</t>
  </si>
  <si>
    <t>Снижение количества пожаров, ед.</t>
  </si>
  <si>
    <t>Закупка оборудования для ЕДДС,%</t>
  </si>
  <si>
    <t>Уровень преступности в расчете на 10 тыс. населения</t>
  </si>
  <si>
    <t>Количество выявленных экономических преступлений</t>
  </si>
  <si>
    <t>Количество преступлений совершенных на улицах и в общественных местах</t>
  </si>
  <si>
    <t>Динамика преступлений совершенных ранее судимыми</t>
  </si>
  <si>
    <t>Степень безопасности граждан и их собственности(количество преступлений против личности)</t>
  </si>
  <si>
    <t>Годовой объем ввода жилья, тыс. кв.м.</t>
  </si>
  <si>
    <t>Обеспеченность населения жильем, кв. метров на человека</t>
  </si>
  <si>
    <t>Доля семей, имеющих возможность приобрести жилье, соответствующее стандартам обеспечения жилыми помещениями, с помощью собственных и заемных средств, %</t>
  </si>
  <si>
    <t>Коэффициент доступности жилья (соотношение средней рыночной стоимости стандартной квартиры общей площадью 54 кв. метра и среднего годового совокупного денежного дохода семьи, состоящей из 3 человек), лет</t>
  </si>
  <si>
    <t>Доля детей-сирот, детей, оставшихся без попечения родителей, лиц из их числа, обеспеченных благоустроенными жилыми помещениями специализированного жилищного фонда по договорам найма специализированных жилых помещений, к общей численности, %</t>
  </si>
  <si>
    <t>Муниципальная программа развития сельского хозяйства и регулирования рынков сельскохозяйственной продукции, сырья и продовольствия Кадошкинского муниципального района Республики Мордовия на 2013-2025 годы</t>
  </si>
  <si>
    <t>1.Индекс производства продукции сельского хозяйства в хозяйствах всех категорий (в сопоставимых ценах), %</t>
  </si>
  <si>
    <t>2.Индекс производства продукции растениеводства (в сопоставимых ценах), %</t>
  </si>
  <si>
    <t>3.Индекс производства продукции животноводства (в сопоставимых ценах), %</t>
  </si>
  <si>
    <t>4.Рентабельность сельскохозяйственных организаций, %</t>
  </si>
  <si>
    <t>5.Индекс физического объема инвестиций в основной капитал сельского хозяйства, %</t>
  </si>
  <si>
    <t>6.Индекс производительности труда, %</t>
  </si>
  <si>
    <t>7.Колличество высокопроизводительных рабочих мест, единиц</t>
  </si>
  <si>
    <t>8.Производство продукции растениеводства в хозяйствах всех категорий:             зерновые валовый сбор, тыс.тонн</t>
  </si>
  <si>
    <t>9.Производство скота и птицы на убой в хозяйствах всех категорий (в живом весе)</t>
  </si>
  <si>
    <t>10.Количество крестьянских (фермерских) хозяйств, начинающих фермеров, осуществивших проекты создания и развития своих хозяйств с помощью государственной поддержки</t>
  </si>
  <si>
    <t>11.Производство молока в хозяйствах всех категорий, тыс.тонн</t>
  </si>
  <si>
    <t>12.Продуктивность коров  в сельскохозяйственных организациях, крестьянских (фермерских) хозяйствах, включая индивидуальных предпринимателей, килограмм</t>
  </si>
  <si>
    <t>13.Количество новых постоянных рабочих мест, созданных в крестьянских (фермерских) хозяйствах, осуществивших проекты создания и развития своих хозяйств с помощью государственной поддержки, человек</t>
  </si>
  <si>
    <t>14.Поголовье крупного рогатого скота специализированных мясных пород и помесного скота, полученного от скрещивания со специализированными мясными породами, в сельскохоз. организациях, крестьянских (фермерских) хозяйствах, включая индивидуальных предприним.,тыс. голов</t>
  </si>
  <si>
    <t>15.Уровень обеспечения сельскохозяйственных организаций квалифицированными специалистами,%</t>
  </si>
  <si>
    <t>16.Количество специалистов, прошедших профессиональную подготовку, переподготовку и повышение квалификации по аграрным направлениям, человек</t>
  </si>
  <si>
    <t>17.Доля молодых специалистов, в общей численности квалифицированных специалистов сельскохозяйственных организаций, %</t>
  </si>
  <si>
    <t>18.Количество студентов, заключивших в текущем году договора о предоставлении аграрной стипендии в соответствии с Постановлением Правительства Республики Мордовия от 22 июня 2015г. №381, человек</t>
  </si>
  <si>
    <t>19.Количество молодых специалистов, заключивших в текущем году договора о предоставлении молодому специалисту пособия и подъемные в соответствии с Постановлением Правительства Республики Мордовия от 22 июня 2015г. №381, человек</t>
  </si>
  <si>
    <t>20.Колличество абитуриентов, направленных для поступления в текущем году на сельскохозяйственные специальности и направления подготовки: "Агрономия", "Зоотехния", "Ветеринария", "Технология производства и переработки сельскохозяйственной продукции", Агроинженерия", "Механизация сельского хозяйства",человек</t>
  </si>
  <si>
    <t>1. Доля бюджетных расходов бюджета Кадошкинского муниципального района, формируемых в рамках муниципальных программ, в общем объеме расходов бюджета Кадошкинского муниципального района в отчетном финансовом годумуниципального района</t>
  </si>
  <si>
    <t>2.Отклонение исполнения бюджета Кадошкинского муниципального района по расходам к утвержденному уровню</t>
  </si>
  <si>
    <t>не более 6</t>
  </si>
  <si>
    <t>8.Использование муниципальными учреждениями Кадошкинского муниципального района нормативно-подушевого финансирования услуг</t>
  </si>
  <si>
    <t xml:space="preserve">10. Собираемость налогов и сборов </t>
  </si>
  <si>
    <t>11. Доля основных этапов бюджетного процесса, формируемых в автоматизированной системе управления бюджетным процессом</t>
  </si>
  <si>
    <t>12.Соблюдение соответствия параметров муниципального долга Кадошкинского муниципального района бюджетным ограничениям, определяемым законодательством Российской Федерации</t>
  </si>
  <si>
    <t xml:space="preserve"> 13. Просроченная задолженность по муниципальным долговым обязательствам Кадошкинского муниципального района
</t>
  </si>
  <si>
    <t>14. Соответствие показателя "Доля расходов на обслуживание муниципального долга Кадошкинского муниципального района в общем объеме расходов бюджета Кадошкинского муниципального района" требованиям Бюджетного кодекса Российской Федерации</t>
  </si>
  <si>
    <t>15.Отношение объема муниципального долга Кадошкинского муниципального района к доходам Кадошкинского муниципального района без учета объема безвозмездных поступлений</t>
  </si>
  <si>
    <t>16.Отношение фактического объема предоставленной дотации на выравнивание бюджетной обеспеченности к утвержденным бюджетным ассигнованиям в размере 100%</t>
  </si>
  <si>
    <t>Доля респондентов удовлетворенных деятельностью руководителей органов местного самоуправления</t>
  </si>
  <si>
    <t>Доля респондентов удовлетворенных  качеством автомобильных дорог</t>
  </si>
  <si>
    <t>Доля респондентов удовлетворенных  организацией транспортного обслуживания</t>
  </si>
  <si>
    <t>Доля респондентов удовлетворенных  уровнем организации теплоснабжения (снабжение населения топливом)</t>
  </si>
  <si>
    <t>Доля респондентов удовлетворенных  уровнем организации водоснабжения (водоотведения)</t>
  </si>
  <si>
    <t>Доля респондентов удовлетворенных  уровнем организации электроснабжения</t>
  </si>
  <si>
    <t>Доля респондентов удовлетворенных  уровнем организации газоснабжения</t>
  </si>
  <si>
    <t xml:space="preserve">Проведение встреч Главы Кадошкинского муниципального района, его заместителей и руководителей структурных подразделений районной администрации с жителями сельских  и городского поселений  (в том числе личный прием граждан Главой района)
Информирование населения через СМИ о деятельности Главы Кадошкинского муниципального района  и администрации Кадошкинского муниципального района 
Размещение в доступной для граждан форме аналитических материалов о социально-экономическом развитии района, «Бюджет для граждан» и пр. (в рамках реализации положений Федерального закона от 09.02.2009г. № 8-ФЗ «Об обеспечении доступа к информации о деятельности органов государственной власти и местного самоуправления»)
Техническое сопровождение официального сайта администрации Кадошкинского муниципального района
Проведение общественных обсуждений, публичных слушаний проектов нормативных-правовых актов  
Подготовка качественных и своевременных ответов на поступающие обращения граждан
Критерий удовлетворенности населения качеством автомобильных дорог 
Проведение ежегодной оценки состояния дорог в Кадошкинском муниципальном 
районе
Проведение мониторинга обращений граждан по необходимости ремонта, капитального ремонта, реконструкции и строительства автомобильных дорог общего пользования местного значения
Реализация муниципальной программы  Кадошкинского муниципального района «Развитие транспортной инфраструктуры и транспортного обслуживания на 2019-2021 годы»                                                             Участие в национальном проекте «Безопасные и качественные автомобильные дороги» 
Критерий удовлетворенности населения транспортным обслуживанием
Выполнение утверждённого графика  организации  пассажирских перевозок общественным транспортом 
Снижение количества невыполненных рейсов по причинам технических неисправностей  общественного транспорта
Критерий удовлетворенности населения качеством жилищно-коммунальных услуг
Проведение ежегодной оценки деятельности муниципального унитарного предприятия 
Участие в национальном проекте «Экология» (реализация проекта «Чистая вода») 
Мониторинг качества предоставляемых населению коммунальных услуг 
Организация оперативного устранения возникающих аварийных ситуаций
</t>
  </si>
  <si>
    <t>Муниципальная программа «Повышение результативности деятельности органов местного самоуправления Кадошкинского муниципального района Республики Мордовия»</t>
  </si>
  <si>
    <t>Объем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t>
  </si>
  <si>
    <t>Темп роста объема  отгруженных товаров собственного производства, выполненных работ и услуг собственными силами по видам экономической деятельности «Обрабатывающие производства», «Обеспечение электрической энергией, газом и паром; кондиционирование воздуха», «Водоснабжение, водоотведение, организация сбора и утилизации отходов, деятельность по ликвидации загрязнений»;</t>
  </si>
  <si>
    <t>Производительность труда в обрабатывающих производствах</t>
  </si>
  <si>
    <t>Объем инвестиций в основной капитал за счет всех источников финансирования</t>
  </si>
  <si>
    <t>Объем инвестиций в основной капитал (за исключением бюджетных средств</t>
  </si>
  <si>
    <t>Количество действующих субъектов малого  и среднего предпринимательства, включая микропредприятия</t>
  </si>
  <si>
    <t>Число субъектов малого и среднего предпринимательства в расчете на 10 тыс. человек населения;</t>
  </si>
  <si>
    <t>Объем оборота розничной торговли во всех каналах реализации</t>
  </si>
  <si>
    <t>Доля закупок у субъектов малого и среднего предпринимательства в общем годовом стоимостном объеме закупок, осуществляемых в соответствии с Федеральным законом №44 «О контрактной системе в сфере закупок товаров, работ, услуг для обеспечения государственных и муниципальных нужд»</t>
  </si>
  <si>
    <t>Удельный вес общего количества выполненных задач к количеству задач, запланированных в ежегодных планах мероприятий по реализации документов стратегического планирования социально-экономического развития муниципальных образований</t>
  </si>
  <si>
    <t xml:space="preserve"> Муниципальная  программа
«Экономическое развитие  Кадошкинского муниципального района 
Республики Мордовия до 2025 года»
</t>
  </si>
  <si>
    <t>«Развитие дорожного хозяйства, автомобильных до-рог и транспортного обслуживания Кадошкинского муниципального района 
на 2019-2024 годы»</t>
  </si>
  <si>
    <t>Муниципальная программа "Повышение безопасности дорожного движения в Кадошкинском муниципальном районе на 2019 - 2024 годы"</t>
  </si>
  <si>
    <t>Сокращение количества лиц, погибших и пострадавших в результате дорожно-транспортных происшествий, чел</t>
  </si>
  <si>
    <t>Снижение количества дорожно-транспортных происшествий, кол-во</t>
  </si>
  <si>
    <t>Муниципальная программа «Профилактика терроризма и экстремизма, а также минимизация и (или) ликвидация последствий проявлений терроризма и экстремизма на территории Кадошкинского муниципального района на 2019-2024 годы»</t>
  </si>
  <si>
    <t>Количество проведенных лекций, семинаров, выступлений, форумов, направленных на формирование активной жизненной позиции по непринятию экстремистских направлений</t>
  </si>
  <si>
    <t>Количество приобретённых (изготовленных) в целях распространения листовок, плакатов, памяток (установка баннеров) антиэкстремистской и антитеррористической направленности</t>
  </si>
  <si>
    <t xml:space="preserve">Муниципальная программа "Развитие жилищного строительства на территории Кадошкинского муниципального района на 2019 - 2024 годы" </t>
  </si>
  <si>
    <t xml:space="preserve">Муниципальная программа  "Управление муниципальным имуществом и земельными ресурсами на территории Кадошкинского муниципального района Республики Мордовия на 2017-2024 гг."  </t>
  </si>
  <si>
    <t>1.Назначение и выплата пенсии за выслугу лет бывшим работникам органов местного самоуправления</t>
  </si>
  <si>
    <t xml:space="preserve">2. Выплата субсидии социально ориентированным некоммерческим организациям </t>
  </si>
  <si>
    <t>Количество муниципальных служащих и лиц, замещающих мун. Должности на построянной основе, направленных на профессиональную переподготовку и повышение квалификации</t>
  </si>
  <si>
    <t>Количество муниципальных служащих и лиц, замещающих мун. должности на построянной основе,  принявших участие в семинарах трениннгах и других формах краткосрочного обучения</t>
  </si>
  <si>
    <t>Доля вакантных должностей муниципальной службы, замещаемых на конкурсной основе</t>
  </si>
  <si>
    <t>Доля вакантных должностей муниципальной службы, замещаемых на основе назначения из кадрового резерва</t>
  </si>
  <si>
    <t>Доля мун. служащих в возрасте до 30 лет, имеющих стаж мун. службы более трех лет</t>
  </si>
  <si>
    <t>Программа Кадошкинского муниципального района «Развитие муниципальной службы в Кадошкинском муниципальном район на 2019-2024 годы"</t>
  </si>
  <si>
    <t>создание КФХ</t>
  </si>
  <si>
    <t>Создание рабочих мест в КФХ</t>
  </si>
  <si>
    <t>Количество построенных или реконструированных семейных ферм</t>
  </si>
  <si>
    <t>Программа "Развитие физической культуры и спорта в Кадошкинсом муниципальном районе Республики Мордовия на 2019-2024 годы</t>
  </si>
  <si>
    <t xml:space="preserve">  Муниципальная программа «Развитие образования в Кадошкинском муниципальном районе Республики Мордовия на 2016 - 2025 годы»</t>
  </si>
  <si>
    <t>«Реализация молодежной политики и патриотическое воспитание в Кадошкинском муниципальном районе (на 2016-2024 гг.)</t>
  </si>
  <si>
    <t>Муниципальная программа "Развитие культуры и туризма в Кадошкинском муниципальном районе" на 2017 - 2024 годы</t>
  </si>
  <si>
    <t>Целевое значение на 2020 г.</t>
  </si>
  <si>
    <t>Фактическое значение за 2020 г.</t>
  </si>
  <si>
    <t>Фактически освоенный объем финансирования программы за 2020 г., тыс. рублей</t>
  </si>
  <si>
    <t>Объем финансовых средств, запланированный по программе на                                                                                                                                                                                          2020 г., тыс. рублей</t>
  </si>
  <si>
    <t>Число основных мероприятий, запланированных к реализации в 2020 г., единиц</t>
  </si>
  <si>
    <t>Информация по выполнению основных мероприятий за 2020 год</t>
  </si>
  <si>
    <t>За 2020 год выплачено пенсии  муниципальным служащим на сумму 456,7 тысяч рублей, что составляет 100 % от планового назначения.
В 2020 году была выплачена субсидия социально ориентированной некоммерческой организации (АНО «Редакция газеты «Возрождение») в сумме 1550,0 тысяч рублей, что составляет 100 % от планового назначения</t>
  </si>
  <si>
    <t xml:space="preserve">1. Совершенствование бюджетного процесса, формирование бюджета Кадошкинского муниципального района на очередной финансовый год и на плановый период. 
1.1. Переход к программному бюджету.  В 2020 году составление и исполнение бюджета осуществлялось в "программном формате". 
1.2. Совершенствование бюджетного планирования.  Принимаемые расходные обязательства полностью обеспечиваются финансовыми средствами; 
1.3. Формирование проекта решения Совета депутатов о бюджете Кадошкинского муниципального района на очередной финансовый год, подготовка проектов о внесении изменений в утвержденный бюджет. Проект бюджета на очередной финансовый год ежегодно утверждается Советом депутатов, по мере внесения изменения в бюджет вносятся и соответствующие изменения в проект решения о бюджете Кадошкинского муниципального района; 
1.4.  Совершенствование процедур исполнения бюджета и отчетности о его исполнении. В 2020 году бюджетные обязательства исполнены на 95,7 % в связи с перераспределением финансирования. Отчет об исполнении бюджета сдается строго по графику (до 8 числа каждого месяца) 
Бюджет Кадошкинского  муниципального района  за 2020 год исполнен по доходам в сумме 120809,9 тыс. рублей, или на 94,4 % к годовым плановым назначениям, по расходам - в сумме 121068,4 тыс. рублей  или на 94,0 %, дефицит бюджета составил 258,56 тыс. рублей. 
Налоговые и неналоговые доходы бюджета Кадошкинского муниципального района  исполнены в сумме 25087,4 тыс. рублей, что составляет 102,6 % к годовым плановым назначениям. 
  2.  Развитие контроля за соблюдением бюджетного законодательства. 2.1.  осуществление внутреннего муниципального финансового контроля, финансового контроля в сфере закупок. Ведется работа по предупреждению нецелевого и неэффективного использования бюджетных средств.  
3. Совершенствование предоставления муниципальных услуг. 3.1. Повышение качества муниципальных услуг.    Бюджет района просчитывается строго по методике расчета доходной и расходной частей бюджета. Проект бюджета предусматривает сокращение расходов.  
4. Наращивание доходного потенциала, оптимизация бюджетных расходов. 4.1. Оптимизация бюджетных расходов.  В связи с тем, что в районе имеются малокомплектные школы неэффективные расходы остаются; 4.2.  Наращивание доходного потенциала. Налоговые и неналоговые доходы Кадошкинского  муниципального района исполнены за 2020 год на 102,6 %.    
5. Развитие информационных систем и ресурсов.  5.1. Оптимизация работы бесперебойной электронной сети финансового управления. В управлении поддерживается требуемый уровень надежности хранения данных; 5.2. Автоматизация процессов проектирования бюджета. В 2020 году продолжается работа с программой КС Хранилище; 5.3. Развитие автоматизированной информационной системы управления общественными финансами. В 2020 году продолжается работа по  внедрению "электронного бюджета"; 5.4. Укрепление материально-технической базы с целью реализации намеченных программ. В 2020 году приобреталась компьютерная техника на сумму 65,0 тыс.руб.
  </t>
  </si>
  <si>
    <t>Доля построенных, реконструированных и отремонтированных автомобильных дорог в общей протяженности дорог,%</t>
  </si>
  <si>
    <t>Ежегодное финансирование содержания автомобильных дорог Кадошкинского муниципального района, тыс. руб.</t>
  </si>
  <si>
    <t>Количество дорожно-транспортных происшествий (ДТП) по причинам неудовлетворительного состояния дорог, ед.</t>
  </si>
  <si>
    <t>удовлетворительный уровень эффективности</t>
  </si>
  <si>
    <t>"Безопасность жизнедеятельности населения Кадошкинского муниципального района Республики Мордовия на 2020 - 2024 годы"</t>
  </si>
  <si>
    <t>Количество происшествий, связанных с проявлением экстремизма и терроризма</t>
  </si>
  <si>
    <t>Программа Кадошкинского муниципального района «Укрепление общественного здоровья населения Кадошкинского муниципального района" на 2020-2024 годы</t>
  </si>
  <si>
    <t xml:space="preserve">розничные продажи алкогольной продукции на душу населения </t>
  </si>
  <si>
    <t>смертность мужчин в возрасте 16-59 лет</t>
  </si>
  <si>
    <t>смертность женщин в возрасте 16-54 лет</t>
  </si>
  <si>
    <t xml:space="preserve">увеличение доли населения, ведущего здоровый образ жизни, от общей численности жителей городского поселения </t>
  </si>
  <si>
    <t xml:space="preserve"> оценить программу невозможно в связи с отсуствием финансирования </t>
  </si>
  <si>
    <t xml:space="preserve">1. Установка уличных тренажеров и спортивных снарядов - выполнено                                                  2. Обеспечение постоянной эксплуатации системы обеспечения вызова экстренных оперативных служб по единому номеру "112" - выполнено                                       3. Благоустройство общественных и дворовых территорий - выполнено                                               4. Подготовка и функционирование мест массового катания на коньках и лыжах - выполнено                                                   5.  Проведение спортивно-массовых мероприятий среди населения Кадошкинского муниципального района - выполнено                                                   6. Проведение Зимнего и Летнего Фестивалей  ГТО - выполнено                                                                     7. Проведение физкультурно-спортивных мероприятий, направленных на общение и ведение здорового образа - выполнено    8. Проведение Уроков здоровья для обучающихся 1 - 11 классов муниципальных общеобразовательных организаций района  - выполнено                                                                     9.Проведение летней спартакиады среди инвалидов - не выполнено                                                             10. Создание здоровьесберегающей и безбарьерной среды для обучающихся и педагогов муниципальных образовательных организаций района  - выполнено                                                    11. Обеспечение детей, посещающих дошкольные образовательные организации, полноценным и рациональным питанием с учетом принципов здорового питания - выполнено                                                 12. Предоставление горячего питания детям с ограниченными возможностями здоровья, обучающимся в муниципальных общеобразовательных организациях- выполнено                        13. Ежегодная спартакиада "Старты надежд" среди несовершеннолетних, находящихся в социально-опасном положении - не выполнено                          14. Содействие организации мероприятий, направленных на борьбу со злоупотреблением алкоголя и его суррогатов, в том числе с самогоноварением- не выполнено                                                         15. Мониторинг создания и реализации корпоративных программ по укреплению общественного здоровья и формированию здорового образа жизни. - выполнено                                                                           16. Мониторинг качества услуг по предоставлению горячего питания обучающимся и воспитанникам муниципальных образовательных организаций - выполнено                                                           17. Размещение информации, направленной на мотивирование граждан к ведению здорового образа жизни, включая здоровое питание и отказ от вредных привычек, в печатных и электронных средствах массовой информации- выполнено                                                        18. Организация родительских собраний по вопросам формирования здорового образа жизни у обучающихся и воспитанников муниципальных образовательных организаций- выполнено </t>
  </si>
  <si>
    <t xml:space="preserve"> В 2020 году Реестр туристических ресурсов Кадошкинского муниципального района Республики Мордовия.Создание интернет-сайта района  с полным обзором туристических мест перенесен на 2021 год.                          В связи с неблагоприятной эпидемиологической обстановкой было приостановлено проведение массовых мероприятний.В связи с этим 10 мероприятий программы не были проведины.                                                    Остальные мероприятия проходили в онлайн-режиме:                                             1.Республиканский фестиваль народного творчества "Шумбрат,Мордовия!";               2.Массово народное гуляние "Широкая масленица";                                                   3.Творческий конкурс "Мисс и Мистер района";                                                          4.Зональный фестиваль военно-патриотической песни "Афганское эхо";     5.Конкурсно-развлекательная программа,посвященная международному дню защиты детей;                                         6.Мероприятие,посвященное Дню семьи,любви и верности;                                 7.День защитника Отечества;                        8.Международный женский день;                  9.День работника сельского хозяйства и перерабатывающей промышленности;       10.День пожилых людей;                             11.День Нородного единства;                     12.День матери;                                           13.Мероприятия,посвященное празднованию Дня Победы в ВОв 1941-1945гг;                                                         14.Встреча Нового города;                         15.Конкурсно- развлекательная программа "Старый новый год. В 2020 году были выделены деньги МБУК "Центральная библиотека Кадошкинского муниципального района" на подключение к информационно- телекоммуникационной сети. Интернет в сумме 151496-05 тыс.руб.(сто пятьдесят одна тысяча четыреста девяносто шесть рублей пять копеек).                                                                                             </t>
  </si>
  <si>
    <t>удовлетворительный</t>
  </si>
  <si>
    <t>эффективный уровень</t>
  </si>
  <si>
    <t>эффективность реализации программы оценить невозможно, в связи с отсутствием финансирования</t>
  </si>
  <si>
    <t>Программа «Развитие малого и среднего предпринимательства в Кадошкинском муниципальном районе Республики Мордовия на 2019-2024 годы»</t>
  </si>
  <si>
    <t xml:space="preserve">Развитие представленных в экономике района видов экономической деятельности и создание условий для формирования новых высокотехнологичных производств;
Производство продукции с высокой добавленной стоимостью, способствующие устойчивому экономическому росту;
Модернизация производства и внедрение инновационных технологий на АО "КЭТЗ";
Увеличение объема инвестиций в экономику Кадошкинского муниципального района и создание новых рабочих мест;
Строительство второй очереди тепличного комплекса ООО "Мир цветов ТК",
Публикации информации об инвестиционной ситуации в Кадошкинском муниципальном районе на официальном сайте администрации  Кадошкинского муниципального района в разделе «Инвестиции и развитие конкуренции».
Актуализация и размещение в открытом доступе на официальном сайте администрации Кадошкинского муниципального района и на инвестиционном портале Корпорации Развития Республики Мордовия информации об инвестиционных площадках на территории Кадошкинского муниципального района
Совершенствование внешней среды развития малого и среднего предпринимательства
Развитие механизмов финансово-имущественной поддержки субъектов малого и среднего предпринимательства
Повышение качества и конкурентоспособности производимых и реализуемых товаров и услуг
Развитие конкурентной среды на приоритетных рынках с учетом муниципальной специфики, анализа результатов мониторинга состояния и развития конкурентной среды на рынках товаров, работ и услуг
Проведение мероприятий по информированию субъектов предпринимательской деятельности о состоянии конкурентной среды и деятельности по содействию развитию конкуренции («круглых столов», семинаров, работы со средствами массовой информации и т.д
Участие в обучающих мероприятиях, тренингах, вебинарах, заседаниях, проводимых Уполномоченным органом - Министерством экономики, торговли и предпринимательства Республики Мордовия
Организация и координация реализации Стратегии социально-экономического развития  Кадошкинского муниципального района
Поддержание в актуальном состоянии Стратегии социально-экономического развития Кадошкинского муниципального района и контроль ее выполнения». 
Ежегодная разработка Плана мероприятий по реализации Стратегии социально- экономического развития на очередной год и контроль его выполнения
Проведение мониторинга реализации муниципальных программ на территории  Кадошкинского муниципального района
Организация и координация разработки прогнозов социально-экономического развития Кадошкинского муниципального  района
</t>
  </si>
  <si>
    <t xml:space="preserve">Фактически организовано и проведено 23 спортивных мероприятий и соревнований. Среди них:
Открытый районный турнир по настольному теннису на призы спортивной школы - январь.Районый турнир по шашкам и шахматам.                      
Районая массовая лыжная гонка "Лыжня России-2020"-февраль.                        Районый  турнир по волейболу,посвещенный "Дню защитника Отечества"-февраль. Первенство РМ по футболу среди взрослых, молодежных команд и команд ветеранов. Фестиваль ГТО среди учащихся 2-3 ступени.                                                                                                                                                  </t>
  </si>
  <si>
    <t>неэффнктивная</t>
  </si>
  <si>
    <t>Дополнительные меры социальной поддержки, социальной помощи на 2019-2024 годы</t>
  </si>
  <si>
    <t xml:space="preserve">Муниципальная программа «Комплексная программа по усилению борьбы с преступностью и профилактике правонарушений» на 2020-2024 годы» 
</t>
  </si>
  <si>
    <t xml:space="preserve">по результатам проведения мониторинга общественного мнения об эффективности муниципальной службы и результативности профессиональной служебной деятельности муниципальных служащих доля граждан, доверяющих муниципальным служащим увеличилась до 78 %;
- в течении года, в районной газете «Возрождение» было 3 публикации о деятельности органа местного самоуправления;
- глава Кадошкинского муниципального района Чаткин Андрей Викторович принимал участие в семинарах-совещаниях с руководителями органов местного самоуправления в Республике Мордовия;
- проведено 8 заседаний комиссии по соблюдению требований к служебному поведению муниципальных служащих администрации Кадошкинского муниципального района и урегулированию конфликта интересов;
- в 2020 году было проведено 2 семинара по вопросам борьбы с проявлениями коррупции на муниципальной службе;
- проводились учеба-семинары по изучению муниципальными служащими Кодекса этики и служебного поведения муниципальных служащих. </t>
  </si>
  <si>
    <t xml:space="preserve">1. При администрации Кадошкинского муниципального района  создана антитеррористическая комиссия. Обязанности, за участие органов местного самоуправления в деятельности по профилактике терроризма и экстремизма на территории Кадошкинского муниципального района возложены на председателя антитеррористической комиссии, Главу Кадошкинского муниципального района Республики Мордовия.
2. Председатель комиссии принимал участие в заседании  межведомственной рабочей группы по борьбе с проявлениями экстремистской деятельности.
3. В установленном порядке комиссия получает необходимые материалы и информацию в территориальных органах федеральных органов исполнительной власти, исполнительных органов государственной власти, правоохранительных органов, объединений, организаций и должностных лиц.
4. Члены комиссии принимают участие в осуществлении территориального обхода на предмет выявления и ликвидации последствий экстремистской деятельности, которые проявляются в виде нанесения на архитектурные сооружения символов и знаков экстремистской направленности, в ходе рейдов данные нарушения не выявлены.
5. Совместно с правоохранительными органами, сотрудниками комитета молодежи, представителей комиссии по делам несовершеннолетних осуществлялся обход территорий городского и сельских поселений на предмет выявления мест концентрации молодежи. 
6. За отчетный период осуществлялся контроль за соблюдением законодательства о розничной торговле, о применении контрольно-кассовых машин на территории Кадошкинского муниципального района, фактов распространения информационных материалов экстремистского характера. Нарушений не выявлено.
7. Информацию для жителей Кадошкинского муниципального района о тактике действий при угрозе возникновения террористических актов, посредством размещения информации в средствах массовой информации Кадошкинского муниципального района в отчетном периоде не проводили.
8. Подготовка проектов, изготовление, приобретение буклетов, плакатов, памяток за отчетный период не проводилась из-за отсутствия должного финансирования.  Рекомендации для учреждений,  предприятий,  организаций расположенных на территории Кадошкинского муниципального района по антитеррористической тематике направлялись.
9. В местах массового пребывания граждан размещались информационные материалы о действиях в случае возникновения угроз террористического характера, а также размещалась соответствующая информация на стендах в школах района, на вокзале, в торговых точках.
10. Адресное размещение на территории Кадошкинского муниципального района (на информационных стендах)  информации для требований действующего миграционного законодательства, а также контактных телефонов о том, куда следует обращаться в случаях совершения в отношении них противоправных действий, организовано.
 11. За проверяемый период проведено 60 тематических мероприятия: фестивалей, конкурсов, викторин, с целью формирования у граждан уважительного отношения к традициям и обычаям различных народов и национальностей.
12. Проводилось анкетирование  в коллективах учащихся образовательных учреждений, расположенных на территории Кадошкинского муниципального района на предмет выявления и обнаружения степени распространения экстремистских идей и настроений.
13. В школах района организованы круглые столы, семинары, с привлечением должностных лиц и специалистов по мерам предупредительного характера при угрозах террористической и экстремистской направленности.
14. В р.п. Кадошкино предоставлялась информация граждан о наличии в Кадошкинском муниципальном районе телефонных линий для сообщения фактов экстремистской и террористической деятельности (на дверях многоквартирных домов расклеивались листовки о номерах телефонов экстренных оперативных служб).
15. Поддержка лиц, пострадавшим в результате террористического акта, с целью их социальной адаптации не оказывалась в виду отсутствия таковых.
</t>
  </si>
  <si>
    <t xml:space="preserve">Муниципальная программа направлена на обеспечение защиты населения и территории Кадошкинского муниципального района от чрезвычайных ситуаций природного и техногенного характера.
Целью программы является повышение уровня безопасности жизнедеятельности населения Кадошкинского муниципального района.
Основными целевыми показателями являются:
Снижение количества пострадавших при пожарах до 1 чел. в 2020 году (показатель выполнен на 100%);
Снижение количества пожаров до 85 в 2020 году (показатель выполнен на 132,8%);
Закупка оборудования для ЕДДС в 2020 году (показатель выполнен на 140,0%).
</t>
  </si>
  <si>
    <t xml:space="preserve">Муниципальная программа "Развитие жилищного строительства на территории Кадошкинского муниципального района на 2019 - 2024 годы" утверждена постановлением администрации Кадошкинского муниципального района 29 ноября 2019 года № 482-П.
Главной целью Программы  является  повышение доступности жилья и качества жилищного обеспечения населения; комплексное решение проблемы по обеспечению жилыми помещениями детей-сирот и детей, оставшихся без попечения родителей, лиц из числа детей-сирот и детей, оставшихся без попечения родителей. Для реализации этой цели необходимо решение следующих задач:
 вовлечение в оборот земельных участков в целях жилищного строительства, в том числе строительства жилья экономического класса;
создание условий для активного участия в жилищном строительстве жилищных некоммерческих объединений граждан и индивидуальных застройщиков;
формирование специализированного жилищного фонда для обеспечения жилыми помещениями детей-сирот и детей, оставшихся без попечения родителей, лиц из числа детей-сирот и детей, оставшихся без попечения родителей;
 Финансовые средства в 2020 году выделялись из уровней федерального и республиканского бюджетов. На закупку жилого помещения (квартиры или дома) в муниципальную собственность Кадошкинского муниципального района Республики Мордовия с целью его предоставления по договорам найма специализированных жилых помещений детям-сиротам и детям, оставшимся без попечения родителей было выделено 1312,967 тыс. руб., в том числе из федерального бюджета 1042,774 тыс. руб., из республиканского бюджета 270,193 тыс. руб.
Степень реализации основных мероприятий за 2020 год составила 100,0%;  эффективность использования финансовых средств составила 100,0 %; степень достижения целевых значений равна 86,3 %, общий уровень эффективности реализации Программы за 2020 год составил 86,3%
</t>
  </si>
  <si>
    <t xml:space="preserve">Муниципальная программа направлена на формирование законопослушного поведения участников дорожного движения и профилактика дорожно-транспортных происшествий; совершенствование контрольно-надзорной деятельности в сфере обеспечения безопасности дорожного движения; совершенствование организации движения транспорта и пешеходов в районе.
Основными целевыми показателями являются:
Сокращение количества дорожно-транспортных происшествий до 23 в 2020 году (показатель выполнен на 60,5%);
Сокращение количества лиц, погибших и пострадавших в результате дорожно-транспортных происшествий до 7 в 2020 году (показатель выполнен на 77,8%).
Степень реализации основных мероприятий за 2020 год составила 100,0%;  степень достижения целевых значений равна 69,2 %, эффективность использования финансовых средств и общий уровень эффективности реализации Программы за 2020 год рассчитать невозможно в связи с отсутствием затраченных финансовых средств.
</t>
  </si>
  <si>
    <t xml:space="preserve">Муниципальная программа «Развитие дорожного хозяйства, автомобильных дорог и транспортного обслуживания Кадошкинского муниципального района на 2019-2024 годы» утверждена постановлением администрации Кадошкинского муниципального района  29ноября 2019 г № 483-П.
         Главной целью Программы  является  развитие дорожной сети  и приведение ее  в соответствие с нормативными требованиями. Для реализации этой цели необходимо решение следующих задач:
 обеспечение реконструкции и ремонта существующей дорожной сети; увеличение протяженности автомобильных дорог за счет строительства новых, обеспечения подъездов с твердым покрытием к населенным пунктам и инвентаризации автомобильных дорог с  последующей передачей их в сеть общего пользования;  
            организация содержания автомобильных дорог общего пользования  в соответствии с нормативными требованиями; 
           обеспечение непрерывного и безопасного дорожного движения, сокращение числа дорожно-транспортных происшествий.
 Финансовые средства в 2020 году выделялись из местного бюджета. На содержание и ремонт дорог местного значения из местного бюджета было выделено 8601,3 тыс. руб. 
Степень реализации основных мероприятий за 2020 год составила 70,0%;  эффективность использования финансовых средств составила 93,4 %; степень достижения целевых значений равна 61,0 %, общий уровень эффективности реализации Программы за 2020 год составил 56,9%.
</t>
  </si>
  <si>
    <t>Муниципальная программа «Развитие сельского хозяйства и регулирование рынков сельскохозяйственной продукции, сырья и продовольствия Кадошкинского муниципального района на 2013-2025 годы» утверждена Постановлением администрации Кадошкинского муниципального района от 13 мая 2013 года № 174-П, Постановлением администрации Кадошкинского муниципального района от 03.08.2017 года №135-П внесены изменения в программу.
Целями Государственной программы являются:
обеспечение роста объемов производства основных видов продукции агропромышленного комплекса района;
повышение конкурентоспособности сельскохозяйственной продукции, производимой районными сельхозтоваропроизводителями, на внутреннем и внешнем рынках;
повышение финансовой устойчивости предприятий агропромышленного комплекса Кадошкинского муниципального района Республики Мордовия;
воспроизводство и повышение эффективности использования в сельском хозяйстве земельных и других ресурсов.
Для достижения этих целей в Государственной программе предусматривается решение следующих задач, реализуемых в рамках республиканских целевых программ и подпрограмм, включенных в Государственную программу:
стимулирование роста производства основных видов сельскохозяйственной продукции, производства пищевых продуктов;
поддержка малых форм хозяйствования;
повышение уровня рентабельности в сельском хозяйстве для обеспечения его устойчивого развития;
повышение качества жизни сельского населения;
обеспечение эффективной деятельности органов государственной власти Кадошкинского муниципального района Республики Мордовия в сфере развития сельского хозяйства и регулирования рынков сельскохозяйственной продукции, сырья и продовольствия;
создание условий для эффективного использования земель сельскохозяйственного назначения, повышение и сохранение плодородия почв;
Согласно запланированным мероприятиям в 2020 году:
1) реализация мероприятия по поддержке доходов сельскохозяйственных производителей в области растениеводства направлена на повышение доходов сельскохозяйственного производства, повышение уровня его экологической безопасности и повышение плодородия и качества почв.
В результате реализации мероприятия «Поддержка доходов сельскохозяйственных производителей в области растениеводства» сельскохозяйственным товаропроизводителям района были выделены субсидии на оказание несвязанной поддержки в области растениеводства в размере 529,3 тыс. руб.
2) в результате реализации мероприятия «Развитие элитного семеноводства» достигнут показатель: (посевная площадь зерновых культур составила 2831 га, засеяно элитными семенами 200 га, доля засеваемой площади составила 7,06%);
3) реализация мероприятия по поддержке доходов сельскохозяйственных товаропроизводителей в области животноводства направлена на повышение производства продукции животноводства, снижение рисков, возникающих в результате роста цен на корма, повышение доходов сельскохозяйственного производства и инвестиционной привлекательности отрасли животноводства.
В рамках мероприятия «Поддержка доходов сельскохозяйственных производителей в области животноводства» сельскохозяйственным предприятиям выделялись субсидии на повышения продуктивности в молочном скотоводстве в размере 411,5 тыс. руб., а также субсидии на возмещение части затрат ,связанных с приобретением племенного молодняка в размере 1260 тыс. руб.
4) в рамках мероприятия «Обновление парка сельскохозяйственной техники» приобретен ИП ГКФХ Киселев В.А. колесный трактор марки «Кировец» через АО «Росагролизинг» в сумме 7284,7 тыс.рублей;
5) целевым индикатором подпрограммы «Развитие кадрового потенциала в АПК» является уровень обеспечения сельскохозяйственных организаций квалифицированными специалистами
В целях привлечения кадров в агропромышленный комплекс предлагается использовать меры государственной поддержки и стимулирующие механизмы для закрепления молодежи в сельхозпроизводстве, в том числе поддержку будущего специалиста еще со студенческой скамьи.
В рамках мероприятия «Стимулирование обучения и закрепления молодых специалистов в сельскохозяйственном производстве» из средств бюджета Республики Мордовия за счет предоставления субвенций бюджету Кадошкинского муниципального района студентам поступившим на сельскохозяйственные специальности была предоставлена социальная выплата в виде доплаты к стипендиям в размере 38,0 тыс. руб. Также в рамках данного мероприятия из бюджета Республики Мордовия за счет предоставления субвенций бюджету Кадошкинского муниципального района молодым специалистам трудоустроившимся в сельскохозяйственные организации предоставлялась компенсационная выплата в размере 200,0 тыс. руб. и ежемесячное пособие в размере 177,5 тыс. руб.
Субвенции, запланированные в рамках данного мероприятия на 2020 год, и в соответствии с условиями Программы, по предоставлению стипендии студентам составили 73,4 тыс. руб., по предоставлению ежемесячной
денежной выплаты- 265,0 тыс. руб., по предоставлению компенсационной выплаты – 271,0 тыс.рублей.
Обоснованность вышеуказанного мероприятия заключается в следующем: количество заявленных участников на 2020 год превышает фактическое количество молодых специалистов и студентов. Так, заявлено студентов с высшим и средним образованием в количестве 4 человек, фактически осуществляют обучение 2 человека; по выплате ежемесячных пособий молодым специалистам предусмотрено 3 чел., факт- 2 чел.; на компенсационные выплаты заявлено 3 чел., фактически получили выплаты за отчетный год -2 чел. Следовательно, расчет лимита произведен с учетом заявленных участников мероприятия.
В 2020 году по действующей программе в районе были достигнуты следующие результаты:
Индекс производства продукции сельского хозяйства составил 118,8% в т. ч. в растениеводстве 119,6%, в животноводстве – 107%.
Индекс физического объема инвестиций в основной капитал сельхозпредприятий составил 1348,8 – (ввод в эксплуатацию 4-ой очереди тепличного комплекса ООО «Мир цветов ТК»).
Индекс производительности труда составил 101 %.
Проведенная оценка эффективности реализации Программы за 2020 год показала, что степень реализации основных мероприятий программы составила 100%; эффективность использования финансовых средств составила 146,7%; степень достижения целевых значений равна 79,1% свидетельствует об удовлетворительном уровне эффективности реализации Программы.
Предложения по дальнейшей реализации муниципальной программы:
1. Повышение эффективности сельскохозяйственного производства – выполнение доведенных прогнозных показателей по производству и реализации всех видов продукции.
2. Максимальное участие в доведенных подпрограммах по привлечению средств из Республиканского и Федерального бюджетов.</t>
  </si>
  <si>
    <t xml:space="preserve">
      За 2020 год проведены следующие мероприятия:
1) В муниципальную образовательную сеть Кадошкинского муниципального района входят 7 учреждений. Количество образовательных организаций осталась неизменной. В системе образования района в 2020 году работало 176человек, в том числе 96педагогических работников.
Дошкольное образование является основополагающим уровнем системы общего образования, поэтому основное внимание в 2020 году так же было уделено выполнению приоритетных направлений государственной политики в сфере дошкольного образования с учетом запросов населения на образовательные услуги.
Финансирование МБДОУ с 01.01.2014 производится из средств республиканского бюджета на реализацию общеобразовательной программы дошкольного образования, муниципального бюджета на содержание зданий учреждений и их территорий и внебюджетных средств (родительская плата за присмотр и уход за ребёнка в МБДОУ).
Условия обучения в МБДОУ: в 2 –х типовых зданиях функционирует 1 МБДОУ; в приспособленных – 1 дошкольная группа при МБОУ «Адашевская СОШ». Централизованное отопление имеют оба здания МБДОУ, автономное – 1 дошкольная группа. Во всех дошкольных учреждениях имеется канализация, все обеспечены горячим водоснабжением - установлены водонагревательные баки. Все МБДОУ имеют пищеблоки, соответствующие санитарным нормативам. Услугу дошкольного образования в районе в истекшем году получали – 214 чел., или 58% от общей численности детей в возрасте от 1 до 7 лет. Из них 198 в детском саду Теремок, 2 в дошкольной группе при Адашевской СОШ и 14 в группах кратковременного пребывания. Анализ соответствия численности воспитанников детского сада к уровню расчетной мощности позволяет сделать вывод, что средняя наполняемость муниципального дошкольного учреждения составила 92%.
В прошедшем году сеть групп изменилась и составила 11 единиц: из них 1 разновозрастная в Адашевской школе, 2 группы в возрасте от 1 года до 3 лет, 7 групп в возрасте от 3 до 7 лет и в сентябре 2019г. открыта группа
кратковременного пребывания для детей, не посещающих детский сад в возрасте от 1 до 3 лет. Группа кратковременного пребывания детей создана с целью оказания образовательной услуги детям раннего дошкольного возраста, не посещающих ДОУ, повышения охвата детей дошкольным образованием; оказания методической, диагностической и коррекционной помощи семье в воспитании и обучении; раннего выявления способностей ребенка.
Средняя наполняемость групп – 21 чел. (в прошлом году. – 23 чел.). Ежегодно ведется учет родителей, желающих определить своего ребенка в дошкольное учреждение.
Важной составляющей доступности дошкольного образования для всех категорий граждан является размер родительской платы за содержание детей в детском саду. Оплата за содержание детей в МБДОУ «Теремок» в январе 2020 года увеличилась с 60 рублей до 76,05 рублей в день.
С целью обеспечения доступности дошкольного образования для всех слоев населения предусмотрена система льгот по родительской плате.
Компенсацию части родительской платы в размере 20% получали 52чел., что составляет 34% от общего количества получателей компенсации; в размере 55% - 84чел.(39%); в размере 70% - 14 чел. (9%) родителей. Удовлетворенность потребности населения в услугах дошкольного образования составляет 100%.
Муниципальные общеобразовательные учреждения финансируются из бюджета района (содержание зданий и сооружений) и бюджета Республики Мордовия (заработная плата, учебные расходы).
Средняя наполняемость классов составила 11,8 чел, в том числе в общеобразовательных учреждениях расположенных в городской местности - 19,4человек, в сельской местности–4,9. Численность обучающихся, приходящихся на 1 педагогического работника в 2020 году составила 6,7 человек.
В 2020 году на школьных маршрутах работали 3 единицы школьного автотранспорта, которые ежедневно перевозили к месту учебы 36 детей (7,3% от общей численности) по 5-ти школьным маршрутам. Согласно требованиям законодательства все школьные машины, которые осуществляют перевозки детей, оснащены тахографами с системой ГЛОНАС.
Протяженность маршрутов 158 км. На содержание в рабочем состоянии школьных автобусов ежегодно с местного бюджета выделяется дополнительно около 500тыс. рублей. Взамен автобусов сроком эксплуатации более 10 лет, Правительство Республики предоставляет новые. В прошлом году был заменен автобус в Латышовской школе.
100% школьников 1-9-х классов обучается по ФГОС НОО. В районе достаточное количество спортивных объектов для занятий физической культурой и спортом.Это 6 спортивных залов, 7 спортивных площадок, поле с искусственным покрытием. Во всех общеобразовательных учреждениях реализуется 3-часовая программа по физкультуре. На традиционной основе проводятся районные спортивные соревнования, количество участников
которых стабильно высокое. В рамках Федерального проекта «Спорт – норма жизни» Государственной программы «Развитие физической культуры и спорта» установлена универсальная спортивная площадка на стадионе «Электротехник», где можно будет не только тренироваться, но и выполнять испытания «ГТО».
Все общеобразовательные учреждения имеют оснащенные согласно СанПиН столовые. Всешкольникиполучают горячие завтраки и обеды. Создание современных условий на пищеблоках позволяет на протяжении нескольких лет обеспечить 100%-ный охват горячим питанием детей. С 1 сентября 2020 года учащиеся начальных классов в количестве 169 человек получают бесплатное горячее питание.Всего среднегодовое количество учащихся в ОУ составило – 515 чел.
На территории Кадошкинского муниципального района в 2020 году продолжилась реализации региональных проектов «Современная школа», «Успех каждого ребёнка», «Поддержка семей, имеющих детей», «Цифровая образовательная среда» национального проекта «Образование».
2) Одним из приоритетных направлений деятельности муниципальной системы образования является приведение существующих зданий образовательных учреждений в соответствие с современными требованиями. Таким мероприятием традиционно является подготовка образовательных учреждений к началу нового учебного года. Итогом всей проделанной работы стало, что 100% образовательных учреждений района были приняты к новому учебному году.
На отчетный год доля общеобразовательных учреждений, соответствующих современным требованиям обучения, составляет 83,3%.
В рамках модернизации системы общего образования на укрепление материально-технической базы общеобразовательных учреждений из муниципального бюджета в 2020 г. выделено 400,0 тыс. рублей. Проведены текущие ремонтные работы в МБОУ «Кадошкинская СОШ», МБОУ «Адашевская СОШ», МБОУ «Латышовская СОШ».
Во все школы районы были закуплены рециркуляторы для обеззараживания воздуха.
По разным муниципальным программам выделяются средства на антитеррористическую защищенность образовательных учреждений. На сегодня все школы, детский сад и учреждения дополнительного образования оборудованы камерами видеонаблюдения, противопожарными сигнализациями и оборудованием передачи сигнала о срабатывании системы пожарной сигнализации на пульт подразделения пожарной охраны без участия работников объекта и транспортирующий этот сигнал организации. На мероприятия по пожарной и антитеррористической защищенности образовательных учреждений затрачено около 600 тыс. рублей.
На обеспечение общеобразовательных учреждений учебниками и учебными пособиямибыло потрачено1327,8 рублей.
3)Внутренний контроль качества освоения школьной программы учащихся переводных классов является компетенцией самой образовательной организации в рамках промежуточной аттестации обучающихся. По итогам 2019-2020 учебного года успеваемость по району составила 100%, качественный показатель повысился с 60%, в прошлом году, до 62,2%.Уровень освоения основных образовательных программ - важнейший критерий качества образования в образовательной организации.
Полученная в ходе государственной итоговой аттестации информация позволяет проанализировать различные стороны подготовки выпускников и на этой основе выявить сильные и слабые стороны преподавания отдельных предметов, наметить пути совершенствования образовательного процесса с целью повышения его качества.
В 2019-2020 учебном году в связи со сложившейся обстановкой из-за пандемии все выпускники 9-х и 11-х классов получили аттестаты по итоговым оценкам и промежуточной аттестации.
Девятиклассники в 2020 году экзамены не сдавали. Из 66 выпускников 9-х классов 18 получили аттестаты с отличием, что составляет 27,3%.
Из 23выпускников 11 класса6 были награждены медалью «За особые успехи в учении» (4 человека и Кадошкинской СОШ и 2 из Латышовской).
В Едином государственном экзамене наши выпускники принимали участие по 8 предметам. Как всегда наибольшей популярностью пользовались такие предметы по выбору, как обществознание, физика, биология. В 2020 году получили самые высокие баллы (от 80 и выше) 7 выпускников. Результаты: средний балл по русскому языку составил 64,3 (в прошлом году 66) .
По математике профильного уровня – 61(в прошлом году 43).Самый распространённый предмет по выбору – обществознание. Всего этот предмет сдавали 17 человек, средний балл составил 55,5(в прошлом году – 50,2). Биологию в районе сдавали 6 выпускников. Средний балл по району составил -51, в прошлом году – 48,6.Физику сдавали – 10 выпускников, средний балл по району составил 58,5, в прошлом году – 46.
В целях повышения качества образования район принимает участие в Всероссийских проверочных работах. В 2020 году ВПР прошли только по географии и истории 11 кл. Результаты выполнения ВПР по учебным предметам показывают наличие существенной доли хорошо подготовленных обучающихся.
Особое место среди интеллектуальных конкурсов занимает Всероссийская олимпиада школьников. В муниципальном этапе олимпиады в прошедшем учебном году приняли участие 196 победителей и призеров школьных олимпиад из 4 школ района. Из них 30 стали победителями и 32 призерами, 15 человек направлены на региональный этап.
По итогам регионального этапа олимпиады 6 человек нашего района стали призерами и 1 человек - победителем. Это хорошая динамика за последние 3года.
По физической культуре победителем стал Квашнин Юрий, ученик 10 кл. Кадошкинкой СОШ, учитель Солдаткин Александр Михайлович, по
экологиипризером сталаСоничкина Валерия, ученица 10 класса МБОУ «Кадошкинкой СОШ, учитель Кузнецов Сергей Александрвич.Призеров по ОБЖ Лисенкову Веронику и Квашнина Юрия, по физической культуре Квашнина Вячеслава, Грозунова Никиту, Тимарину Елизавету, учащихся Кадошкинской СОШ подготовил учитель Солдаткин А.М.
В межрегиональной олимпиаде школьников по родной (мордовской) литературе призером в творческой секции стал Шичинов Александр с Адашевской школы (учитель Шиндякова Н.А.).В республиканской олимпиаде по татарскому языку и литературе победителем по родному языку стал Бадамшин Марат, а призерами 2-ой степени Байчурин Амир Эдуардович и Байчурин Амир Ильданович, учащиеся Латышовской СОШ (учитель Поташова Светлана Равильевна).ДолотказинаДиляра, ученица Большеполянской ООШ стала призером3-ой степени, (учитель Кильдеева ЗяйнябХусаиновна.).
4)Задачи воспитания подрастающего поколения решались через реализацию программ развития воспитания образовательных учреждений, программ и проектов по воспитательной деятельности, планов традиционных районных мероприятий.
В образовательных учреждениях происходит обновление содержания воспитательной работы путем внедрения новых технологий, форм и методов воспитательной работы, используются новые формы воспитательной деятельности.
Учащиеся общеобразовательных школ района принимают участие в конкурсах, спортивных состязаниях федерального и республиканского уровней,
активные участники многочисленных акций: гражданско - патриотических, экологических, оздоровительных.
Патриотическое воспитание остается приоритетным направлением в основе воспитательных систем образовательных учреждений района. Основными целями и задачами патриотического воспитания являются развитие у детей гражданственности и патриотизма, важнейших духовно- нравственных и социальных ценностей, формирование качеств защитников Отечества, воспитание ответственности конституционному и воинскому долгу.
В ознаменование 75-летия Победы в Великой Отечественной войне 2020 год объявлен Указом Президентом Российской Федерации Годом памяти и славы. Много мероприятий запланировано и проведено по этой тематике.
В районе осуществляется социально-патриотический проект «Создание книги памяти «Достойны имени героя»». Жители района пишут сочинения о героях войны своих семей.
В январе 2020 года прошла Всероссийская акция «Блокадный хлеб». В рамках этой акции прошла раздача информационного материала о мужестве и отваге жителей Ленинграда в блокадные дни. Прошли уроки мужества, просмотры фильмов, раздача кусочков «блокадного хлеба».
В рамках Всероссийского проекта «Памяти героев», сняты видеоролики о Героях Советского Союза уроженцев Кадошкинского района.
Проведены Уроки мужества, посвящённые выводу войск из Афганистана.
Команда Адашевской средней школы принимала участие в зимней Республиканской спартакиаде допризывной молодёжи Республики Мордовия.
В районе на базе образовательных учреждений работают 5 волонтерских отрядов, объединяющих 89 неравнодушных, активных ребят. Волонтеры активные участники всех патриотических проектов.
Добровольцы и волонтеры района приняли участие во Всероссийской акции «Письмо Победы». Ребята с письмами благодарности за мужество, стойкость и Победу посетили ветеранов ВОВ, которые проживают на территории района. Волонтеры приняли участие во Всероссийском конкурсе «Добровлец России-2020».
Молодёжь района принимала участие в военно-патриотических акциях «Дорога памяти», «Лица Победы», во Всероссийской акции «Юные герои Великой Победы», «Верни герою имя».
Волонтеры Всероссийской акции взаимопомощи #МЫВМЕСТЕ участвовали в социально-значимом проекте «Мои родные!». В рамках проекта волонтёры поздравили ветеранов ВОВ с 75-летием Великой Победы и доставили ветеранам подарочные наборы.
Ко Дню Победы проведены патриотические акции «Георгиевская ленточка», «Свеча памяти», «Бессмертный полк».
5)Важную роль в выявлении, развитии и поддержке одаренных детей играет система дополнительного образования, являющаяся важнейшей составляющей образовательного пространства Кадошкинского муниципального района, которая сочетает в себе воспитание, обучение, социализацию детей, формирует здоровый образ жизни и осуществляет профилактику асоциальных явлений в детско-юношеской среде. На сегодняшний день систему дополнительного образования Кадошкинского района представляют 2 учреждения. Одним из изменений системы дополнительного образования является переход к новым принципам управления, заложенным в федеральном проекте «Успех каждого ребенка» национального проекта «Образование».
С января 2019 года в Мордовии началось внедрение системы персонифицированного финансирования дополнительного образования детей. Тогда в пилотный проект включились 11 районов республики, с 2020 года подключились все остальные, в том числе Кадошкинский район.
На базе МБУ ДО «Дом творчества» Кадошкинского муниципального района создан муниципальный опорный центр по внедрению ПФДО, который является ядром системы персонифицированного дополнительного образования в Кадошкинском районе.
На конец 2020 года выдано всего 661 сертификат дополнительного образования детей. Процент охвата детей дополнительным образованием составляет 63,7 % от общего числа детей в возрасте от 5 до 18 лет в районе.
В рамках данного проекта открыто 90 новых мест по дополнительному образованию детей:
в МБУ ДО «Дом творчества» Кадошкинского муниципального района РМ - 60 мест. Открыты объединения «Занимательная физика», «Основы
видеомонтажа», «Выжигание», получено оборудование на сумму 414299 рублей;
в МБУ ДО «Спортивная школа» открыто 30 новых мест на базе Латышовской и Адашевской средних школ. Для реализации программ и проведения учебно-тренировочных занятий поступило оборудование на общую сумму- 144722 рубля. Целью деятельности педагогического коллектива Дома творчества в 2020 году явилось развитие мотивации к познанию и творчеству, удовлетворению социальных и личностно-значимых потребностей средствами дополнительных образовательных программ и услуг.
Главная задача Дома творчества - дать растущему ребенку возможность проявить себя, пережить ситуацию успеха, а особенно для неуверенных в себе детей, имеющих те или иные комплексы, испытывающих трудности в освоении школьных дисциплин.
В Доме творчества создана система, которая позволяет каждой личности при всей её многоплановости, найти себя.
Вся деятельность Дома творчества осуществляется с учетом запросов детей, потребностей семьи, особенностей национально – культурных традиций в объединениях посредством образовательных программ по пяти направлениям:
Всего функционировали 22 кружка, в 30 группах. Шесть групп с охватом дополнительным образованием работали на базе детского сада Теремок и 1 группа кружка «Радиоэлектроника» на базе Кадошкинского электротехнического завода.
В течение 2020 года обучающиеся детских объединений разной направленности принимали активное участие в конкурсах, выставках, фестивалях, соревнованиях и других мероприятиях разного уровня и достигли хороших результатов.
Муниципальный уровень - 76 победителей и призеров
Республиканский уровень – 48 победителей и призеров
Федеральный уровень – 42 победителей и призеров
Также педагоги участвовали в различных конкурсах и также достигли хороших результатов.
Республиканский уровень: 8 победителей и призеров
Международный уровень: 10 победителей и призеров
В спортивной школе работают 3 основных педагогических работника и 9 тренеров-преподавателей по совместительству. Районная спортивная школа имеет филиалы, которые расположены на базе Кадошкинской, Латышовской, Адашевской и Большеполянской общеобразовательных школ района. Спортивные секции представлены занятиями по баскетболу, волейболу, настольному теннису, легкой атлетике, футболу и групп общей физической подготовки. В 2020 году функционировало 16 групп.
Учащиеся спортивной школы традиционно занимают призовые места и вРеспубликанских соревнованиях. Юные футболисты 2008-09 и 2006-07 г.р. заняли 3 места в Республиканском турнире «Мини-футбол в школу».
Участники школьной баскетбольной лиги «КЭС-Баскет» 2002-03 г.р. и «ЛОКО-Баскет» 2007-08 г.р. прошли все отборочные этапы и вышли в «финал четырех».
На базе общеобразовательных школ – Кадошкинской, Латышовской и Адашевской – работают физкультурно-спортивные клубы для учащихся.
В рамках внедрения комплекса ГТО на базе физкультурно-оздоровительного комплекса состоялся зимний Фестиваль ГТО среди учащихся общеобразовательных школ.
6)Традиционной формой отдыха являются пришкольные детские оздоровительные лагеря с дневным пребыванием.
К сожалению из-за сложившейся в 2020 году эпидемиологической обстановки работа лагерей не была организована.
Организация воспитательной работы с детьми осуществлялась в соответствии с программами школ на лето. Трудоустроено было 20 подростков. Ребята трудились на заводе, а так же были привлечены к благоустройству территорий поселений.
В результате реализации мероприятий, предусмотренных программой, удалось обеспечить достижение следующих целевых показателей: Уровень доступности образования в соответствии с современными стандартами для всех категорий граждан независимо от местожительства, социального и имущественного статуса и состояния здоровья, % -100; Уровень соответствия образования современным стандартам, % - 95; Удельный вес численности детей, охваченных дошкольным образованием,%-58; Доля муниципальных дошкольных образовательных учреждений, здания которых находятся в аварийном состоянии или требуют капитального ремонта, в общем числе муниципальных дошкольных образовательных учреждений,% - 100 Удельный вес лиц, сдавших единый государственный экзамен от числа выпускников участвовавших в нем, % - 100; Доля учащихся, не получивших аттестаты о среднем (полном) общем образовании, %-0; Удельный вес педагогических и управленческих кадров общеобразовательных учреждений, прошедших повышение квалификации для работы в соответствии с федеральными государственными образовательными стандартами, % - 100;
Доля детей-инвалидов, получающих общее образование на дому в дистанционной форме, от общей численности детей-инвалидов, которым это показано, чел - 0; Доля детей, оставшихся без попечения родителей, переданных на воспитание в семьи граждан Российской Федерации (усыновление, опека, приемная семья), % -100; Доля одаренных детей, участвующих в мероприятиях республиканского, всероссийского и международного уровней (от общего количества детей школьного возраста), % - 63; Доля обучающихся, охваченных дополнительным образованием (от общего количества детей школьного возраста), % - 99,9; Доля призеров и победителей республиканского этапа всероссийской олимпиады школьников от общего числа участников данного этапа, % -40; Доля педагогических работников, применяющих инновационные образовательные технологии в процессе обучения и воспитания учащихся, % - 80; Удельный вес количества преподавателей, использующих электронные образовательные ресурсы в профессиональной деятельности, % - 80; Удельный вес количества педагогических кадров, прошедших повышение квалификации в сфере информационно-коммуникационных технологий в течение трех лет, % - 80; Доля руководителей и специалистов управленческого корпуса системы образования, прошедших повышение квалификации в области методов управления в системе образования, соответствующих современным требованиям, % - 100; Доля учреждений, охваченных независимой системой оценки качества образования, % - 100; Доля обучающихся, систематически занимающихся физической культурой и спортом, в общей численности обучающихся, % - 96; Удельный вес учащихся, которым предоставлена возможность пользоваться современными столовыми, в том числе получать качественное горячее питание, % - 92; Доля молодых педагогов от общего числа педагогических работников (до 35 лет), % - 10; Доля муниципальных общеобразовательных учреждений, здания которых находятся в аварийном состоянии или требуют капитального ремонта, в общем количестве муниципальных общеобразовательных учреждений% - 25;
Удельный вес количества обучающихся, охваченных разного вида занятостью и отдыхом в оздоровительных лагерях в каникулярное время, % - 0%; Среднемесячная заработная плата педагогических работников муниципальных общеобразовательных учреждений – 26175,7руб. Среднемесячная заработная плата педагогических работников дошкольных образовательных учреждений – 22617,6руб. На 2020 год для реализации мероприятий Программы было запланировано финансирование в размере 82460,5тыс. рублей, исполнение за отчетный год составило 79323,7тыс. рублей (96,2%), в том числе: федеральный бюджет – 1608,3тыс.руб., исполнение - 1530,1тыс.руб (95.1%); республиканский бюджет – 53839,6тыс.руб., исполнение 53760,7тыс.руб. (99,9%); местный бюджет 24145,6тыс. рублей, исполнение 22328,3, тыс. рублей (92,5%), внебюджетные средства – 2867тыс.руб., исполнение 1704,6тыс. рублей (59,5%). Проведенная оценка эффективности реализации Программы за 2020год показала, что степень реализации основных мероприятий программы составила 72,7%; эффективность использования финансовых средств составила 75,6 %; степень достижения целевых значений равна 106,3%; общий уровень эффективности реализации Программы за 2020 год 80,4% - эффективный.</t>
  </si>
  <si>
    <t xml:space="preserve">За 2020 год проведены следующие мероприятия:
         Важнейшим условием патриотического воспитания является единство обучения и воспитания. В Кадошкинском муниципальном районе ежегодно проводятся мероприятия, посвященные Дню Защитника Отечества, празднованию Дня Победы в Великой Отечественной Войне.  Стали традиционными празднования дней воинской славы, дней призывника, митинги в память о погибших в годы ВОВ и в горячих точках.  В учебных заведениях проходят уроки мужества, встречи с ветеранами войн и военных конфликтов, проводятся спортивные соревнования, спартакиады, «Школа безопасности».  Особенно велика роль и ответственность учителей истории, призванных передавать новым поколениям память о событиях минувших эпох.     Ветеран педагогического труда, учитель истории, основатель музея Кадошкинской СОШ Сапунова Т.В., провела ряд встреч по патриотическому воспитанию в МБОУ «Кадошкинская средняя общеобразовательная школа».
        Наряду с традиционными формами работы вводятся и такие как круглые столы, интеллектуальные марафоны, шефство над ветеранами. 
Способствуют воспитанию патриотизма многочисленные поездки и экскурсии  учеников и учителей. Ежегодно  выезжают в музей Боевой Славы города Саранска,  посещают республиканский краеведческий музей и музей Эрьзи,  после чего ребята по-новому смотрят на тот уголок земли, где они родились и живут.  
Мероприятия патриотической направленности широко освещаются в средствах массовой информации, в районной газете «Возрождение».
Проведено уроков мужества и встреч ветеранов с учащимися – 37.
Проведено бесед на патриотическую тему – 25.
На базе МБУ ДО «Дом творчества», общеобразовательных учреждений работали волонтёрские отряды. Направление работы – социально-педагогическое (патриотическое, краеведческое). Итоги работы отрядов:
Муниципальный уровень
- Создание базы данных «Память» по  участникам Великой Отечественной войны: информация о пришедших с войны, погибших, пропавших без вести. Работа в этом направлении продолжается.
- Районный социально-патриотический проект «Создание книги памяти «Достойны имени героя» 
- Районная волонтёрская акция «Поздравь ветерана!», посвящённая Дню защитника Отечества и  Дню Победы в ВОВ. (Волонтёры в составе районной делегации поздравляли   участников ВОВ с Днём защитника Отечества (февраль) и Днём Победы (май)
- Районная волонтёрская акция «Бессмертный полк», посвящённая памяти участников ВОВ (май). Сбор информации, изготовление фототранспорантов  и привлечению жителей  принять участие в акции п.Кадошкино ( апрель-  декабрь ).
- Районные волонтёрские акции: «Помоги ветерану», «Ветеран живёт рядом», (волонтёры проводили шефскую работу с ветеранами ВОВ и труда, вдовами участников ВОВ. Было охвачено 5 населённых пунктов: Кадошкино, Пушкино, Латышовка, Адашево, Большие Полянки.)
- Районные экологические акции «Сделаем! 2019», «Чистый посёлок».
- Районная добровольческая акция «100 добрых дел»
- Районный конкурс  «Мы помним, мы гордимся!»
- Районный конкурс «Волонтёр Кадошкинского района – 2019»
Республиканский уровень
- Республиканский конкурс «Лучший волонтёрский отряд РМ»
- Республиканский конкурс сочинений «Подвиг в датах и числах»
- Республиканская акция « Теплые окна». Утепление окон ветеранов ВОВ.       
 - Республиканский проект «Парта Героя»
</t>
  </si>
  <si>
    <t>За 2020 год проведены следующие мероприятия:
Ежеквартально проводились заседания межведомственной комиссии при администрации Кадошкинского муниципального района по профилактике правонарушений на территории района.
В международный день ребенка «День правовой помощи детям» проведены различные мероприятия, в том числе во всех образовательных учреждениях района проведены тематические родительские собрания и «круглые столы», а также организована консультативная правовая помощь несовершеннолетним и их законным представителям.
На постоянной основе в районе проводится комплекс оздоровительных, физкультурно-спортивных и агитационно-пропагандистских мероприятий (спартакиад, фестивалей, летних и зимних игр, походов и слетов, спортивных праздников и вечеров, олимпиад, экскурсий, дней здоровья и спорта и т. д.) (в том числе награждение победителей и призеров ценными призами и подарками) по плану мероприятий управления по работе с учреждениями образования, опеки и попечительства несовершеннолетних администрации Кадошкинского муниципального района (п. 2.5).
Комиссия по делам несовершеннолетних и защите их прав Кадошкинского муниципального района, в каникулярное время, провела 4 спортивных мероприятия с несовершеннолетними, состоящими на учетах в правоохранительных органах
Комиссия по делам несовершеннолетних и защите их прав Кадошкинского муниципального района совместно с сотрудниками ПП № 10 ММО МВД «Ковылкинский» провели 4 семинара и прочитали 2 лекции для обучающихся в образовательных учреждениях о профилактике и борьбе с незаконным оборотом и употреблением наркотиков, пьянством и алкоголизмом (п. 2.6)
В мае и октябре 2020 года проведен «День призывника» (п.2.8)
В целях предупреждения совершения правонарушений в общественных местах населенных пунктов на территории Кадошкинского муниципального района создано общественное объединение правоохранительной направленности, в состав объединения входит 8 членов, которые еженедельно по выходным дням патрулируют улицы поселка, а также сельских поселений, обходят места скопления молодежи, в том числе дискотеки. В целях ознакомления граждан с информацией о деятельности администрации Кадошкинского муниципального района управлением по организационной и кадровой работе администрации Кадошкинского муниципального района регулярно публикуется и обновляется информация о противодействии коррупции как на официальном сайте администрации, так и на информационном стенде администрации района (п.2.3.)
За 2020 год проведено 1 выездное заседание Комиссии по делам несовершеннолетних и защите их прав Кадошкинского муниципального района (2.11)
Во исполнение п. 2.16 с целью выявления родителей, уклоняющихся от воспитания и содержания детей, регулярно проводятся совместные с органами системы профилактики рейды по неблагополучным семьям. В 2020г. проведено более 80 рейдов. В период с 15 июня по 15 июля 2020г. проведена акция «Неблагополучная семья». За 2020г. привлечены к административной ответственности, предусмотренной ч.1 ст. 5.35 КоАП РФ за ненадлежащее исполнение родительских обязанностей 28 родителей. Подано в суд 1 исковое заявления на ограничение родительских прав.
КДН и ЗП на постоянной основе ведет базу данных на несовершеннолетних, находящихся в социально опасном положении. На 01.01.2020. на учете состоит 15 несовершеннолетних, с которыми проводится индивидуально профилактическая работа.
С целью выявления несовершеннолетних не посещающих образовательные организации без уважительной причины в период с 10 сентября по 10 октября 2020г. проведена акция «Всеобуч». В 2020г. всего выявлено и поставлено на учет 3 несовершеннолетних, находящихся в социально опасном положении.
1 июня 2020 года прошли мероприятия ко Дню защиты детей «Мир детства под защитой» в режиме онлайн (п. 2.20)
Проведено 2 расширенных заседания КДН и ЗП (п. 2.12)
По организации и проведению на территории Кадошкинского муниципального района комплекса мероприятий по пресечению бродяжничества и попрошайничества несовершеннолетних, выявлению детей склонных к совершению правонарушений, взрослых лиц, вовлекающих подростков в преступную деятельность проведены операции «Алкоголь и подросток», «Подросток 2020», «Полиция и дети». В рамках вышеуказанных мероприятий проведено более 35 рейдовых мероприятий, в том числе в вечернее и ночное время. Привлечены к административной ответственности 8 несовершеннолетних. Выявлен 1 взрослый, вовлекающий несовершеннолетних в распитие спиртных напитков. Сотрудники полиции проводят разъяснительную работу среди граждан по соблюдению ими общественного порядка и запрете распития, потребления алкогольной продукции в общественных местах, а также предпринимателям разъясняют об ответственности за нарушение правил торговли. Вопросы взаимодействия органов и учреждений системы профилактики по комплексному подходу предупреждения детской безнадзорности, беспризорности, преступности и алкоголизма регулярно рассматриваются на заседаниях комиссии по делам несовершеннолетних и защите их прав. За 12 месяцев 2020 года рассмотрено 12 теоретических вопросов, из них: 4 по воспитательно - профилактической работе, 6 по защите прав и законных интересов несовершеннолетних, заслушано отчетов опекунов — 1, рассмотрено представлений — 1
Проведены мероприятия социально-реабилитационные и оздоровительные для подростков и молодежи «групп риска», методические
семинары, «Круглые столы» образовательными учреждениями Кадошкинского муниципального района применяются различные формы и методы работы с учащимися, родителями, общественностью.
Среди учащихся 7-9 классов было проведено анкетирование, целью которого было определить отношение подростков к жизни. Вопросы профилактики обсуждались и на заседаниях педагогических советов и совещаниях при директоре. Были проведены классные и общешкольные родительские собрания.
В 2020 году проводились профилактические мероприятия операция «Быт» и «Неблагополучная семья».
На территории Кадошкинского муниципального района молодёжных неформальных групп не выявлено. Экстремистских настроенных граждан и организаций также не выявлено.
Органами и учреждениями системы профилактики безнадзорности и правонарушений несовершеннолетних регулярно публикуются в районной газете «Возрождение» информация по профилактике и пресечению правонарушений и преступлений, разъяснению действующего законодательства, антиалкогольной и антинаркотической направленности, по пропаганде семейных ценностей, патриотического воспитания. За 2020г. опубликовано 25 материалов. (п. 2.4)
В течение года в школах в рамках программы проводились акции: «Как живешь ветеран?» (уборка снега около домов ветерана, оказание посильной помощи); «Поздравляем с праздником!» (поздравление женщин – фронтовиков, ветеранов педагогического труда с 8 марта.)
В 2020 году ежеквартально проходили заседания комиссии по социальной адаптации лиц, освободившихся из мест лишения свободы и осужденных к наказаниям и мерам уголовно-правового характера без изоляции от общества, в ГКУ РМ «Центр занятости населения по Рузаевскому району» обратилось 2 человека, освобожденные из мест лишения свободы и осужденные к обязательным и исправительным работам. На конец отчетного периода на учете в ГКУ РМ «Центр занятости населения по Рузаевскому району» граждане данной категории не зарегистрированы.
С целью всестороннего учета, оказания своевременной помощи, активизации профилактической работы в районе создан единый банк данных о семьях группы риска, в которых проживают несовершеннолетние, о подростках, помещенных специалистами органов и учреждений муниципальной системы профилактики безнадзорности и правонарушений несовершеннолетних в различные социальные и медицинские учреждения, о подростках, совершивших правонарушения и преступления. Обо всех случаях выявления семей группы риска и подростков, склонных к совершению правонарушений, сотрудниками ПДН направляются сообщения во все субъекты системы профилактики безнадзорности и правонарушений несовершеннолетних.
В 2020 году на постоянной основе в том числе с использованием интернет ресурса проводилось информирование населения о состоянии правопорядка на территории Кадошкинского муниципального района и
основных результатах деятельности ПП №10 ММО МВД РФ «Ковылкинский», а также о способах и средствах правомерной защиты от преступных и иных посягательств.
Коллективы школ, организации и предприятия района привлекали учащихся, к трудовой деятельности, во внешкольный период. 35 детей были трудоустроены через Центр занятости населения и получали оплату за свой труд (благоустройство территории школы и поселения, памятников) (п. 2.14)
Из 44 мероприятий программы исполнено 40. Степень реализации основных мероприятий составила 90,9%.
Программой предусмотрен объем финансирования на 2020 год из бюджета Кадошкинского муниципального района 163,7 тыс. руб. Фактический расход составил 163,7 тыс. руб., или 100% запланированного объема. Вывод о признании организации распределения и расходования бюджетных средств, предусмотренных на реализацию Программы, считается эффективной.
Средняя степень достижения целевых значений за 2020 год - 100%. Уровень эффективности реализации программы составляет 90,9 %. В целом программа «Комплексная программа по усилению борьбы с преступностью и профилактике правонарушений» 2020-2024 годы за 2020 год эффективная.</t>
  </si>
  <si>
    <t>Уровень эффективности реализации программы рассчитать невозможно из-за отсутствия финансирования</t>
  </si>
  <si>
    <t xml:space="preserve">"Комплексное развитие сельских территорий Кадошкинского муниципального района Республики Мордовия на 2020 - 2025 гг."
</t>
  </si>
  <si>
    <t>Ввод жилых помещений (жилых домов) для граждан, проживающих на сельских территориях</t>
  </si>
  <si>
    <t>-</t>
  </si>
  <si>
    <t>Количество предоставленных жилищных (ипотечных) кредитов (займов) гражданам, для строительства (приобретения) жилых помещений (жилых домов) на сельских территориях</t>
  </si>
  <si>
    <t>Количество общественно-значимых проектов по благоустройству территорий</t>
  </si>
  <si>
    <t>Ввод в действие локальных водопроводов</t>
  </si>
  <si>
    <t xml:space="preserve">
Главной целью Программы является сохранение доли сельского населения в общей численности населения Кадошкинского муниципального района Республики Мордовия на уровне - 37,3%. Для реализации этой цели необходимо решение следующих задач:
- улучшение жилищных условий сельского населения на основе развития институтов субсидирования строительства и покупки жилья, а также ипотечного кредитования;
обеспечение создания комфортных условий жизнедеятельности в сельской местности за счет:
- развития инженерной инфраструктуры на сельских территориях;
- развития социальной инфраструктуры на сельских территориях;
- благоустройства сельских территорий.
Финансовые средства в 2020 году выделялись из республиканского и местного бюджета, а также привлекались из внебюджетных источников. Введено 127,3 кв.м. метра жилых помещений для граждан, стоимостью 1880,55 тыс.руб., в том числе 1853,685 республиканский бюджет и 26,865 местный бюджет. Предоставлено 4 жилищных (ипотечных) кредита (займа) гражданам, для строительства (приобретения) жилых помещений (жилых домов) на общую сумму 4860,0 тыс. руб. Реализован 1 общественно-значимый проект по благоустройству территорий 384,92 тыс. руб. Введено в действие 0,88 км локальных водопроводов, стоимостью 758,354 тыс. руб.
Степень реализации основных мероприятий за 2020 год составила 50,0%; эффективность использования финансовых средств составила 189,393%; степень достижения целевых значений равна 66,3 %, общий уровень эффективности реализации Программы за 2020 год составил 125,6%</t>
  </si>
  <si>
    <t xml:space="preserve"> Сводный годовой отчет об эффективности реализации муниципальных программ Кадошкинского муниципального района Республики Мордовия  за 2020 год</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</si>
</sst>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_р_._-;\-* #,##0.00_р_._-;_-* &quot;-&quot;??_р_._-;_-@_-"/>
    <numFmt numFmtId="164" formatCode="#,##0.0_ ;\-#,##0.0\ "/>
    <numFmt numFmtId="165" formatCode="0.0"/>
    <numFmt numFmtId="166" formatCode="_(* #,##0.00_);_(* \(#,##0.00\);_(* &quot;-&quot;??_);_(@_)"/>
    <numFmt numFmtId="167" formatCode="_-* #,##0.0_р_._-;\-* #,##0.0_р_._-;_-* &quot;-&quot;?_р_._-;_-@_-"/>
    <numFmt numFmtId="168" formatCode="_-* #,##0.00_р_._-;\-* #,##0.00_р_._-;_-* &quot;-&quot;?_р_._-;_-@_-"/>
    <numFmt numFmtId="169" formatCode="0.0%"/>
    <numFmt numFmtId="170" formatCode="0.0000"/>
    <numFmt numFmtId="171" formatCode="#,##0.00_ ;\-#,##0.00\ "/>
    <numFmt numFmtId="172" formatCode="0.000"/>
  </numFmts>
  <fonts count="4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color indexed="8"/>
      <name val="Times New Roman"/>
      <family val="1"/>
      <charset val="204"/>
    </font>
    <font>
      <sz val="12"/>
      <name val="Times New Roman"/>
      <family val="1"/>
      <charset val="204"/>
    </font>
    <font>
      <b/>
      <sz val="12"/>
      <name val="Times New Roman"/>
      <family val="1"/>
      <charset val="204"/>
    </font>
    <font>
      <sz val="11"/>
      <color indexed="8"/>
      <name val="Calibri"/>
      <family val="2"/>
      <charset val="204"/>
    </font>
    <font>
      <sz val="13"/>
      <name val="Times New Roman"/>
      <family val="1"/>
      <charset val="204"/>
    </font>
    <font>
      <sz val="12"/>
      <color indexed="10"/>
      <name val="Calibri"/>
      <family val="2"/>
      <charset val="204"/>
    </font>
    <font>
      <sz val="12"/>
      <name val="Calibri"/>
      <family val="2"/>
      <charset val="204"/>
    </font>
    <font>
      <sz val="10"/>
      <name val="Arial"/>
      <family val="2"/>
      <charset val="204"/>
    </font>
    <font>
      <sz val="16"/>
      <color indexed="8"/>
      <name val="Times New Roman"/>
      <family val="1"/>
      <charset val="204"/>
    </font>
    <font>
      <sz val="12"/>
      <color indexed="8"/>
      <name val="Times New Roman"/>
      <family val="1"/>
      <charset val="204"/>
    </font>
    <font>
      <sz val="14"/>
      <color indexed="8"/>
      <name val="Times New Roman"/>
      <family val="1"/>
      <charset val="204"/>
    </font>
    <font>
      <sz val="11"/>
      <color indexed="8"/>
      <name val="Calibri"/>
      <family val="2"/>
    </font>
    <font>
      <sz val="14"/>
      <color indexed="8"/>
      <name val="Calibri"/>
      <family val="2"/>
    </font>
    <font>
      <sz val="16"/>
      <color indexed="8"/>
      <name val="Calibri"/>
      <family val="2"/>
    </font>
    <font>
      <sz val="12"/>
      <color indexed="8"/>
      <name val="Calibri"/>
      <family val="2"/>
    </font>
    <font>
      <sz val="12"/>
      <color indexed="9"/>
      <name val="Calibri"/>
      <family val="2"/>
    </font>
    <font>
      <sz val="12"/>
      <color indexed="8"/>
      <name val="Calibri"/>
      <family val="2"/>
      <charset val="204"/>
    </font>
    <font>
      <b/>
      <sz val="12"/>
      <color indexed="8"/>
      <name val="Times New Roman"/>
      <family val="1"/>
      <charset val="204"/>
    </font>
    <font>
      <sz val="11"/>
      <color theme="1"/>
      <name val="Calibri"/>
      <family val="2"/>
      <charset val="204"/>
      <scheme val="minor"/>
    </font>
    <font>
      <b/>
      <sz val="22"/>
      <color indexed="8"/>
      <name val="Times New Roman"/>
      <family val="1"/>
      <charset val="204"/>
    </font>
    <font>
      <b/>
      <sz val="16"/>
      <name val="Times New Roman"/>
      <family val="1"/>
      <charset val="204"/>
    </font>
    <font>
      <b/>
      <sz val="16"/>
      <color indexed="8"/>
      <name val="Times New Roman"/>
      <family val="1"/>
      <charset val="204"/>
    </font>
    <font>
      <b/>
      <sz val="18"/>
      <name val="Times New Roman"/>
      <family val="1"/>
      <charset val="204"/>
    </font>
    <font>
      <b/>
      <sz val="18"/>
      <color indexed="8"/>
      <name val="Times New Roman"/>
      <family val="1"/>
      <charset val="204"/>
    </font>
    <font>
      <sz val="18"/>
      <color theme="1"/>
      <name val="Times New Roman"/>
      <family val="1"/>
      <charset val="204"/>
    </font>
    <font>
      <sz val="18"/>
      <name val="Times New Roman"/>
      <family val="1"/>
      <charset val="204"/>
    </font>
    <font>
      <sz val="18"/>
      <color indexed="8"/>
      <name val="Times New Roman"/>
      <family val="1"/>
      <charset val="204"/>
    </font>
    <font>
      <sz val="18"/>
      <color theme="1"/>
      <name val="Calibri"/>
      <family val="2"/>
      <scheme val="minor"/>
    </font>
    <font>
      <sz val="18"/>
      <color indexed="8"/>
      <name val="Calibri"/>
      <family val="2"/>
      <charset val="204"/>
    </font>
    <font>
      <b/>
      <sz val="18"/>
      <color theme="1"/>
      <name val="Times New Roman"/>
      <family val="1"/>
      <charset val="204"/>
    </font>
    <font>
      <sz val="18"/>
      <color indexed="8"/>
      <name val="Calibri"/>
      <family val="2"/>
    </font>
    <font>
      <sz val="18"/>
      <color rgb="FF000000"/>
      <name val="Calibri"/>
      <family val="2"/>
      <charset val="204"/>
    </font>
    <font>
      <sz val="18"/>
      <color rgb="FF000000"/>
      <name val="Times New Roman"/>
      <family val="1"/>
      <charset val="204"/>
    </font>
    <font>
      <b/>
      <sz val="18"/>
      <color rgb="FF000000"/>
      <name val="Times New Roman"/>
      <family val="1"/>
      <charset val="204"/>
    </font>
    <font>
      <b/>
      <sz val="18"/>
      <color rgb="FF000000"/>
      <name val="Calibri"/>
      <family val="2"/>
      <charset val="204"/>
    </font>
    <font>
      <vertAlign val="superscript"/>
      <sz val="18"/>
      <color indexed="8"/>
      <name val="Times New Roman"/>
      <family val="1"/>
      <charset val="204"/>
    </font>
    <font>
      <b/>
      <sz val="18"/>
      <color indexed="8"/>
      <name val="Calibri"/>
      <family val="2"/>
      <charset val="204"/>
    </font>
    <font>
      <b/>
      <sz val="18"/>
      <color theme="1"/>
      <name val="Calibri"/>
      <family val="2"/>
      <scheme val="minor"/>
    </font>
    <font>
      <sz val="20"/>
      <color indexed="8"/>
      <name val="Times New Roman"/>
      <family val="1"/>
      <charset val="204"/>
    </font>
    <font>
      <sz val="20"/>
      <color indexed="8"/>
      <name val="Calibri"/>
      <family val="2"/>
      <charset val="204"/>
    </font>
    <font>
      <sz val="20"/>
      <name val="Times New Roman"/>
      <family val="1"/>
      <charset val="204"/>
    </font>
    <font>
      <sz val="22"/>
      <color indexed="8"/>
      <name val="Times New Roman"/>
      <family val="1"/>
      <charset val="204"/>
    </font>
    <font>
      <sz val="16"/>
      <name val="Times New Roman"/>
      <family val="1"/>
      <charset val="204"/>
    </font>
    <font>
      <sz val="11"/>
      <color indexed="8"/>
      <name val="Calibri"/>
      <family val="2"/>
      <charset val="1"/>
    </font>
  </fonts>
  <fills count="7">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51"/>
        <bgColor indexed="64"/>
      </patternFill>
    </fill>
    <fill>
      <patternFill patternType="solid">
        <fgColor theme="0"/>
        <bgColor indexed="64"/>
      </patternFill>
    </fill>
    <fill>
      <patternFill patternType="solid">
        <fgColor theme="0"/>
        <bgColor indexed="26"/>
      </patternFill>
    </fill>
  </fills>
  <borders count="7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style="thick">
        <color rgb="FF000000"/>
      </left>
      <right style="medium">
        <color rgb="FF000000"/>
      </right>
      <top/>
      <bottom/>
      <diagonal/>
    </border>
    <border>
      <left style="thick">
        <color rgb="FF000000"/>
      </left>
      <right style="medium">
        <color rgb="FF000000"/>
      </right>
      <top/>
      <bottom style="thick">
        <color rgb="FF000000"/>
      </bottom>
      <diagonal/>
    </border>
    <border>
      <left style="medium">
        <color rgb="FF000000"/>
      </left>
      <right style="medium">
        <color rgb="FF000000"/>
      </right>
      <top/>
      <bottom/>
      <diagonal/>
    </border>
    <border>
      <left style="medium">
        <color rgb="FF000000"/>
      </left>
      <right style="medium">
        <color rgb="FF000000"/>
      </right>
      <top/>
      <bottom style="thick">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ck">
        <color rgb="FF000000"/>
      </right>
      <top/>
      <bottom/>
      <diagonal/>
    </border>
    <border>
      <left style="medium">
        <color rgb="FF000000"/>
      </left>
      <right style="thick">
        <color rgb="FF000000"/>
      </right>
      <top/>
      <bottom style="thick">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thick">
        <color rgb="FF000000"/>
      </bottom>
      <diagonal/>
    </border>
    <border>
      <left/>
      <right/>
      <top/>
      <bottom style="thick">
        <color rgb="FF000000"/>
      </bottom>
      <diagonal/>
    </border>
    <border>
      <left/>
      <right style="medium">
        <color rgb="FF000000"/>
      </right>
      <top/>
      <bottom style="thick">
        <color rgb="FF000000"/>
      </bottom>
      <diagonal/>
    </border>
    <border>
      <left style="medium">
        <color rgb="FF000000"/>
      </left>
      <right/>
      <top style="medium">
        <color rgb="FF000000"/>
      </top>
      <bottom style="thick">
        <color rgb="FF000000"/>
      </bottom>
      <diagonal/>
    </border>
    <border>
      <left/>
      <right/>
      <top style="medium">
        <color rgb="FF000000"/>
      </top>
      <bottom style="thick">
        <color rgb="FF000000"/>
      </bottom>
      <diagonal/>
    </border>
    <border>
      <left/>
      <right style="medium">
        <color rgb="FF000000"/>
      </right>
      <top style="medium">
        <color rgb="FF000000"/>
      </top>
      <bottom style="thick">
        <color rgb="FF000000"/>
      </bottom>
      <diagonal/>
    </border>
    <border>
      <left style="thick">
        <color rgb="FF000000"/>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thick">
        <color rgb="FF000000"/>
      </right>
      <top style="medium">
        <color indexed="64"/>
      </top>
      <bottom/>
      <diagonal/>
    </border>
    <border>
      <left/>
      <right style="thin">
        <color indexed="64"/>
      </right>
      <top/>
      <bottom style="thin">
        <color indexed="64"/>
      </bottom>
      <diagonal/>
    </border>
    <border>
      <left style="medium">
        <color rgb="FF000000"/>
      </left>
      <right style="medium">
        <color rgb="FF000000"/>
      </right>
      <top/>
      <bottom style="medium">
        <color rgb="FF000000"/>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ck">
        <color rgb="FF000000"/>
      </top>
      <bottom/>
      <diagonal/>
    </border>
    <border>
      <left style="thin">
        <color indexed="64"/>
      </left>
      <right style="medium">
        <color indexed="64"/>
      </right>
      <top style="thick">
        <color rgb="FF000000"/>
      </top>
      <bottom/>
      <diagonal/>
    </border>
  </borders>
  <cellStyleXfs count="406">
    <xf numFmtId="0" fontId="0" fillId="0" borderId="0"/>
    <xf numFmtId="0" fontId="1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7" fillId="0" borderId="0"/>
    <xf numFmtId="0" fontId="11"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6" fontId="11" fillId="0" borderId="0" applyFont="0" applyFill="0" applyBorder="0" applyAlignment="0" applyProtection="0"/>
    <xf numFmtId="43" fontId="7" fillId="0" borderId="0" applyFont="0" applyFill="0" applyBorder="0" applyAlignment="0" applyProtection="0"/>
    <xf numFmtId="166" fontId="11" fillId="0" borderId="0" applyFont="0" applyFill="0" applyBorder="0" applyAlignment="0" applyProtection="0"/>
    <xf numFmtId="166" fontId="1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cellStyleXfs>
  <cellXfs count="523">
    <xf numFmtId="0" fontId="0" fillId="0" borderId="0" xfId="0"/>
    <xf numFmtId="0" fontId="22" fillId="0" borderId="0" xfId="2"/>
    <xf numFmtId="0" fontId="4" fillId="2" borderId="1" xfId="2" applyFont="1" applyFill="1" applyBorder="1" applyAlignment="1">
      <alignment horizontal="center" vertical="center" wrapText="1"/>
    </xf>
    <xf numFmtId="0" fontId="6" fillId="3" borderId="2" xfId="2" applyFont="1" applyFill="1" applyBorder="1" applyAlignment="1">
      <alignment horizontal="center" vertical="center" textRotation="90" wrapText="1"/>
    </xf>
    <xf numFmtId="164" fontId="6" fillId="4" borderId="2" xfId="106" applyNumberFormat="1" applyFont="1" applyFill="1" applyBorder="1" applyAlignment="1">
      <alignment horizontal="center" vertical="center"/>
    </xf>
    <xf numFmtId="165" fontId="6" fillId="4" borderId="2" xfId="106" applyNumberFormat="1" applyFont="1" applyFill="1" applyBorder="1" applyAlignment="1">
      <alignment horizontal="center" vertical="center" wrapText="1"/>
    </xf>
    <xf numFmtId="2" fontId="6" fillId="4" borderId="2" xfId="106" applyNumberFormat="1" applyFont="1" applyFill="1" applyBorder="1" applyAlignment="1">
      <alignment horizontal="center" vertical="center"/>
    </xf>
    <xf numFmtId="16" fontId="5" fillId="3" borderId="2" xfId="2" applyNumberFormat="1" applyFont="1" applyFill="1" applyBorder="1" applyAlignment="1">
      <alignment horizontal="center" vertical="center" textRotation="90" wrapText="1"/>
    </xf>
    <xf numFmtId="164" fontId="5" fillId="3" borderId="2" xfId="106" applyNumberFormat="1" applyFont="1" applyFill="1" applyBorder="1" applyAlignment="1">
      <alignment horizontal="center" vertical="center" wrapText="1"/>
    </xf>
    <xf numFmtId="164" fontId="5" fillId="0" borderId="2" xfId="106" applyNumberFormat="1" applyFont="1" applyBorder="1" applyAlignment="1">
      <alignment horizontal="center" vertical="center" wrapText="1"/>
    </xf>
    <xf numFmtId="165" fontId="6" fillId="3" borderId="2" xfId="106" applyNumberFormat="1" applyFont="1" applyFill="1" applyBorder="1" applyAlignment="1">
      <alignment horizontal="center" vertical="center" wrapText="1"/>
    </xf>
    <xf numFmtId="2" fontId="6" fillId="3" borderId="2" xfId="106" applyNumberFormat="1" applyFont="1" applyFill="1" applyBorder="1" applyAlignment="1">
      <alignment horizontal="center" vertical="center"/>
    </xf>
    <xf numFmtId="164" fontId="5" fillId="0" borderId="2" xfId="106" applyNumberFormat="1" applyFont="1" applyBorder="1" applyAlignment="1">
      <alignment horizontal="center" vertical="center"/>
    </xf>
    <xf numFmtId="2" fontId="5" fillId="3" borderId="2" xfId="106" applyNumberFormat="1" applyFont="1" applyFill="1" applyBorder="1" applyAlignment="1">
      <alignment horizontal="center" vertical="center"/>
    </xf>
    <xf numFmtId="0" fontId="5" fillId="3" borderId="2" xfId="2" applyFont="1" applyFill="1" applyBorder="1" applyAlignment="1">
      <alignment horizontal="center" vertical="center" textRotation="90" wrapText="1"/>
    </xf>
    <xf numFmtId="0" fontId="4" fillId="0" borderId="3" xfId="2" applyFont="1" applyBorder="1" applyAlignment="1">
      <alignment horizontal="center" vertical="center" wrapText="1"/>
    </xf>
    <xf numFmtId="2" fontId="6" fillId="3" borderId="3" xfId="106" applyNumberFormat="1" applyFont="1" applyFill="1" applyBorder="1" applyAlignment="1">
      <alignment horizontal="center" vertical="center"/>
    </xf>
    <xf numFmtId="2" fontId="6" fillId="3" borderId="4" xfId="106" applyNumberFormat="1" applyFont="1" applyFill="1" applyBorder="1" applyAlignment="1">
      <alignment horizontal="center" vertical="center"/>
    </xf>
    <xf numFmtId="49" fontId="4" fillId="2" borderId="1" xfId="2" applyNumberFormat="1" applyFont="1" applyFill="1" applyBorder="1" applyAlignment="1">
      <alignment horizontal="center" vertical="center" wrapText="1"/>
    </xf>
    <xf numFmtId="0" fontId="13" fillId="0" borderId="0" xfId="0" applyFont="1" applyAlignment="1">
      <alignment vertical="top"/>
    </xf>
    <xf numFmtId="0" fontId="13" fillId="0" borderId="0" xfId="0" applyFont="1" applyAlignment="1">
      <alignment vertical="center"/>
    </xf>
    <xf numFmtId="2" fontId="6" fillId="3" borderId="1" xfId="106" applyNumberFormat="1" applyFont="1" applyFill="1" applyBorder="1" applyAlignment="1">
      <alignment horizontal="center" vertical="center"/>
    </xf>
    <xf numFmtId="0" fontId="5" fillId="3" borderId="3" xfId="2" applyFont="1" applyFill="1" applyBorder="1" applyAlignment="1">
      <alignment horizontal="center" vertical="center"/>
    </xf>
    <xf numFmtId="0" fontId="14" fillId="0" borderId="0" xfId="0" applyFont="1"/>
    <xf numFmtId="0" fontId="4" fillId="0" borderId="1" xfId="2" applyFont="1" applyBorder="1" applyAlignment="1">
      <alignment horizontal="center" vertical="center" wrapText="1"/>
    </xf>
    <xf numFmtId="0" fontId="4" fillId="0" borderId="4" xfId="2" applyFont="1" applyBorder="1" applyAlignment="1">
      <alignment horizontal="center" vertical="center" wrapText="1"/>
    </xf>
    <xf numFmtId="0" fontId="4" fillId="2" borderId="2" xfId="57" applyFont="1" applyFill="1" applyBorder="1" applyAlignment="1">
      <alignment horizontal="center" vertical="center" wrapText="1"/>
    </xf>
    <xf numFmtId="0" fontId="16" fillId="0" borderId="0" xfId="0" applyFont="1"/>
    <xf numFmtId="167" fontId="17" fillId="0" borderId="0" xfId="0" applyNumberFormat="1" applyFont="1"/>
    <xf numFmtId="0" fontId="17" fillId="0" borderId="0" xfId="0" applyFont="1"/>
    <xf numFmtId="0" fontId="18" fillId="0" borderId="0" xfId="0" applyFont="1"/>
    <xf numFmtId="0" fontId="19" fillId="0" borderId="0" xfId="0" applyFont="1"/>
    <xf numFmtId="0" fontId="20" fillId="0" borderId="0" xfId="2" applyFont="1"/>
    <xf numFmtId="0" fontId="19" fillId="0" borderId="0" xfId="2" applyFont="1"/>
    <xf numFmtId="167" fontId="19" fillId="0" borderId="0" xfId="2" applyNumberFormat="1" applyFont="1"/>
    <xf numFmtId="0" fontId="4" fillId="2" borderId="5" xfId="57" applyFont="1" applyFill="1" applyBorder="1" applyAlignment="1">
      <alignment horizontal="center" vertical="center" wrapText="1"/>
    </xf>
    <xf numFmtId="0" fontId="4" fillId="2" borderId="0" xfId="57" applyFont="1" applyFill="1" applyBorder="1" applyAlignment="1">
      <alignment horizontal="center" vertical="center" wrapText="1"/>
    </xf>
    <xf numFmtId="0" fontId="19" fillId="0" borderId="0" xfId="2" applyFont="1" applyBorder="1"/>
    <xf numFmtId="0" fontId="20" fillId="0" borderId="0" xfId="2" applyFont="1" applyBorder="1"/>
    <xf numFmtId="0" fontId="4" fillId="0" borderId="0" xfId="57" applyFont="1" applyFill="1" applyBorder="1" applyAlignment="1">
      <alignment horizontal="center" vertical="center" wrapText="1"/>
    </xf>
    <xf numFmtId="0" fontId="4" fillId="0" borderId="2" xfId="57" applyFont="1" applyFill="1" applyBorder="1" applyAlignment="1">
      <alignment horizontal="center" vertical="center" wrapText="1"/>
    </xf>
    <xf numFmtId="0" fontId="4" fillId="0" borderId="6" xfId="57" applyFont="1" applyFill="1" applyBorder="1" applyAlignment="1">
      <alignment horizontal="center" vertical="center" wrapText="1"/>
    </xf>
    <xf numFmtId="0" fontId="4" fillId="0" borderId="5" xfId="57" applyFont="1" applyFill="1" applyBorder="1" applyAlignment="1">
      <alignment horizontal="center" vertical="center" wrapText="1"/>
    </xf>
    <xf numFmtId="0" fontId="4" fillId="0" borderId="7" xfId="57" applyFont="1" applyFill="1" applyBorder="1" applyAlignment="1">
      <alignment horizontal="center" vertical="center" wrapText="1"/>
    </xf>
    <xf numFmtId="0" fontId="0" fillId="0" borderId="0" xfId="0"/>
    <xf numFmtId="0" fontId="0" fillId="0" borderId="0" xfId="0"/>
    <xf numFmtId="0" fontId="0" fillId="0" borderId="0" xfId="0"/>
    <xf numFmtId="0" fontId="4" fillId="0" borderId="0" xfId="2" applyFont="1" applyFill="1" applyBorder="1" applyAlignment="1">
      <alignment horizontal="center" vertical="top" wrapText="1"/>
    </xf>
    <xf numFmtId="0" fontId="21" fillId="5" borderId="0" xfId="2" applyFont="1" applyFill="1" applyBorder="1" applyAlignment="1">
      <alignment horizontal="center" vertical="top" wrapText="1"/>
    </xf>
    <xf numFmtId="0" fontId="0" fillId="0" borderId="0" xfId="0"/>
    <xf numFmtId="0" fontId="0" fillId="5" borderId="0" xfId="0" applyFill="1" applyBorder="1"/>
    <xf numFmtId="0" fontId="21" fillId="5" borderId="0" xfId="57" applyFont="1" applyFill="1" applyBorder="1" applyAlignment="1">
      <alignment horizontal="left" vertical="center" wrapText="1"/>
    </xf>
    <xf numFmtId="0" fontId="5" fillId="5" borderId="0" xfId="2" applyFont="1" applyFill="1" applyBorder="1" applyAlignment="1">
      <alignment horizontal="center" vertical="top" wrapText="1"/>
    </xf>
    <xf numFmtId="0" fontId="20" fillId="5" borderId="0" xfId="2" applyFont="1" applyFill="1" applyBorder="1" applyAlignment="1">
      <alignment horizontal="center" vertical="top"/>
    </xf>
    <xf numFmtId="0" fontId="4" fillId="5" borderId="0" xfId="2" applyFont="1" applyFill="1" applyBorder="1" applyAlignment="1">
      <alignment horizontal="left" vertical="top" wrapText="1"/>
    </xf>
    <xf numFmtId="0" fontId="24" fillId="5" borderId="2" xfId="2" applyFont="1" applyFill="1" applyBorder="1" applyAlignment="1">
      <alignment horizontal="center" vertical="center" wrapText="1"/>
    </xf>
    <xf numFmtId="0" fontId="25" fillId="0" borderId="2" xfId="57" applyFont="1" applyFill="1" applyBorder="1" applyAlignment="1">
      <alignment horizontal="center" vertical="center" wrapText="1"/>
    </xf>
    <xf numFmtId="0" fontId="24" fillId="0" borderId="2" xfId="57" applyFont="1" applyFill="1" applyBorder="1" applyAlignment="1">
      <alignment horizontal="center" vertical="center" wrapText="1"/>
    </xf>
    <xf numFmtId="0" fontId="24" fillId="0" borderId="2" xfId="2" applyFont="1" applyFill="1" applyBorder="1" applyAlignment="1">
      <alignment horizontal="center" vertical="center" wrapText="1"/>
    </xf>
    <xf numFmtId="167" fontId="26" fillId="5" borderId="2" xfId="106" applyNumberFormat="1" applyFont="1" applyFill="1" applyBorder="1" applyAlignment="1">
      <alignment horizontal="center" vertical="center" wrapText="1"/>
    </xf>
    <xf numFmtId="0" fontId="26" fillId="5" borderId="29" xfId="106" applyNumberFormat="1" applyFont="1" applyFill="1" applyBorder="1" applyAlignment="1">
      <alignment horizontal="center" vertical="center" wrapText="1"/>
    </xf>
    <xf numFmtId="16" fontId="26" fillId="5" borderId="5" xfId="2" applyNumberFormat="1" applyFont="1" applyFill="1" applyBorder="1" applyAlignment="1">
      <alignment horizontal="center" vertical="center" textRotation="90" wrapText="1"/>
    </xf>
    <xf numFmtId="0" fontId="26" fillId="5" borderId="5" xfId="2" applyFont="1" applyFill="1" applyBorder="1" applyAlignment="1">
      <alignment horizontal="center" vertical="center" textRotation="90" wrapText="1"/>
    </xf>
    <xf numFmtId="167" fontId="27" fillId="5" borderId="2" xfId="2" applyNumberFormat="1" applyFont="1" applyFill="1" applyBorder="1" applyAlignment="1">
      <alignment horizontal="center" vertical="center" wrapText="1"/>
    </xf>
    <xf numFmtId="0" fontId="28" fillId="5" borderId="2" xfId="0" applyFont="1" applyFill="1" applyBorder="1"/>
    <xf numFmtId="167" fontId="26" fillId="5" borderId="29" xfId="106" applyNumberFormat="1" applyFont="1" applyFill="1" applyBorder="1" applyAlignment="1">
      <alignment horizontal="center" vertical="center" wrapText="1"/>
    </xf>
    <xf numFmtId="0" fontId="28" fillId="5" borderId="39" xfId="0" applyFont="1" applyFill="1" applyBorder="1" applyAlignment="1">
      <alignment horizontal="left" vertical="center" wrapText="1"/>
    </xf>
    <xf numFmtId="0" fontId="29" fillId="5" borderId="2" xfId="403" applyFont="1" applyFill="1" applyBorder="1" applyAlignment="1">
      <alignment horizontal="center" vertical="center" wrapText="1"/>
    </xf>
    <xf numFmtId="0" fontId="30" fillId="5" borderId="2" xfId="403" applyFont="1" applyFill="1" applyBorder="1" applyAlignment="1">
      <alignment horizontal="center" vertical="center" wrapText="1"/>
    </xf>
    <xf numFmtId="0" fontId="29" fillId="5" borderId="2" xfId="2" applyFont="1" applyFill="1" applyBorder="1" applyAlignment="1">
      <alignment horizontal="center" vertical="top" wrapText="1"/>
    </xf>
    <xf numFmtId="167" fontId="30" fillId="5" borderId="2" xfId="2" applyNumberFormat="1" applyFont="1" applyFill="1" applyBorder="1" applyAlignment="1">
      <alignment horizontal="center" vertical="top"/>
    </xf>
    <xf numFmtId="0" fontId="30" fillId="5" borderId="2" xfId="2" applyFont="1" applyFill="1" applyBorder="1" applyAlignment="1">
      <alignment horizontal="left" vertical="top" wrapText="1"/>
    </xf>
    <xf numFmtId="16" fontId="29" fillId="5" borderId="5" xfId="2" applyNumberFormat="1" applyFont="1" applyFill="1" applyBorder="1" applyAlignment="1">
      <alignment horizontal="center" vertical="center" textRotation="90" wrapText="1"/>
    </xf>
    <xf numFmtId="167" fontId="30" fillId="5" borderId="2" xfId="2" applyNumberFormat="1" applyFont="1" applyFill="1" applyBorder="1" applyAlignment="1">
      <alignment horizontal="center" vertical="center" wrapText="1"/>
    </xf>
    <xf numFmtId="0" fontId="28" fillId="5" borderId="40" xfId="0" applyFont="1" applyFill="1" applyBorder="1" applyAlignment="1">
      <alignment horizontal="left" vertical="center" wrapText="1"/>
    </xf>
    <xf numFmtId="0" fontId="30" fillId="5" borderId="2" xfId="2" applyFont="1" applyFill="1" applyBorder="1" applyAlignment="1">
      <alignment horizontal="center" vertical="top"/>
    </xf>
    <xf numFmtId="1" fontId="30" fillId="5" borderId="2" xfId="403" applyNumberFormat="1" applyFont="1" applyFill="1" applyBorder="1" applyAlignment="1">
      <alignment horizontal="center" vertical="center" wrapText="1"/>
    </xf>
    <xf numFmtId="0" fontId="27" fillId="5" borderId="2" xfId="57" applyFont="1" applyFill="1" applyBorder="1" applyAlignment="1">
      <alignment horizontal="left" vertical="center" wrapText="1"/>
    </xf>
    <xf numFmtId="0" fontId="29" fillId="5" borderId="5" xfId="2" applyFont="1" applyFill="1" applyBorder="1" applyAlignment="1">
      <alignment horizontal="center" vertical="center" textRotation="90" wrapText="1"/>
    </xf>
    <xf numFmtId="0" fontId="31" fillId="5" borderId="2" xfId="0" applyFont="1" applyFill="1" applyBorder="1"/>
    <xf numFmtId="168" fontId="26" fillId="5" borderId="2" xfId="106" applyNumberFormat="1" applyFont="1" applyFill="1" applyBorder="1" applyAlignment="1">
      <alignment horizontal="center" vertical="center" wrapText="1"/>
    </xf>
    <xf numFmtId="165" fontId="26" fillId="5" borderId="29" xfId="106" applyNumberFormat="1" applyFont="1" applyFill="1" applyBorder="1" applyAlignment="1">
      <alignment horizontal="center" vertical="center" wrapText="1"/>
    </xf>
    <xf numFmtId="165" fontId="26" fillId="5" borderId="2" xfId="106" applyNumberFormat="1" applyFont="1" applyFill="1" applyBorder="1" applyAlignment="1">
      <alignment horizontal="center" vertical="center" wrapText="1"/>
    </xf>
    <xf numFmtId="0" fontId="26" fillId="5" borderId="2" xfId="106" applyNumberFormat="1" applyFont="1" applyFill="1" applyBorder="1" applyAlignment="1">
      <alignment horizontal="center" vertical="center" wrapText="1"/>
    </xf>
    <xf numFmtId="0" fontId="26" fillId="5" borderId="2" xfId="106" applyNumberFormat="1" applyFont="1" applyFill="1" applyBorder="1" applyAlignment="1">
      <alignment vertical="top" wrapText="1"/>
    </xf>
    <xf numFmtId="0" fontId="29" fillId="5" borderId="2" xfId="106" applyNumberFormat="1" applyFont="1" applyFill="1" applyBorder="1" applyAlignment="1">
      <alignment horizontal="left" wrapText="1"/>
    </xf>
    <xf numFmtId="0" fontId="29" fillId="5" borderId="2" xfId="2" applyFont="1" applyFill="1" applyBorder="1" applyAlignment="1">
      <alignment horizontal="center" vertical="center" wrapText="1"/>
    </xf>
    <xf numFmtId="0" fontId="30" fillId="5" borderId="2" xfId="2" applyFont="1" applyFill="1" applyBorder="1" applyAlignment="1">
      <alignment horizontal="center" vertical="center" wrapText="1"/>
    </xf>
    <xf numFmtId="2" fontId="32" fillId="5" borderId="2" xfId="2" applyNumberFormat="1" applyFont="1" applyFill="1" applyBorder="1"/>
    <xf numFmtId="0" fontId="30" fillId="6" borderId="31" xfId="0" applyFont="1" applyFill="1" applyBorder="1" applyAlignment="1">
      <alignment horizontal="left" wrapText="1"/>
    </xf>
    <xf numFmtId="0" fontId="33" fillId="5" borderId="40" xfId="0" applyFont="1" applyFill="1" applyBorder="1" applyAlignment="1">
      <alignment horizontal="left" vertical="center" wrapText="1"/>
    </xf>
    <xf numFmtId="0" fontId="29" fillId="5" borderId="2" xfId="2" applyFont="1" applyFill="1" applyBorder="1" applyAlignment="1">
      <alignment vertical="center" wrapText="1"/>
    </xf>
    <xf numFmtId="0" fontId="30" fillId="5" borderId="2" xfId="2" applyFont="1" applyFill="1" applyBorder="1" applyAlignment="1">
      <alignment vertical="center" wrapText="1"/>
    </xf>
    <xf numFmtId="0" fontId="33" fillId="5" borderId="39" xfId="0" applyFont="1" applyFill="1" applyBorder="1" applyAlignment="1">
      <alignment horizontal="left" vertical="center" wrapText="1"/>
    </xf>
    <xf numFmtId="0" fontId="31" fillId="5" borderId="8" xfId="0" applyFont="1" applyFill="1" applyBorder="1"/>
    <xf numFmtId="0" fontId="31" fillId="5" borderId="9" xfId="0" applyFont="1" applyFill="1" applyBorder="1"/>
    <xf numFmtId="0" fontId="31" fillId="5" borderId="10" xfId="0" applyFont="1" applyFill="1" applyBorder="1"/>
    <xf numFmtId="0" fontId="31" fillId="5" borderId="11" xfId="0" applyFont="1" applyFill="1" applyBorder="1"/>
    <xf numFmtId="0" fontId="31" fillId="5" borderId="0" xfId="0" applyFont="1" applyFill="1" applyBorder="1"/>
    <xf numFmtId="0" fontId="31" fillId="5" borderId="12" xfId="0" applyFont="1" applyFill="1" applyBorder="1"/>
    <xf numFmtId="0" fontId="31" fillId="5" borderId="13" xfId="0" applyFont="1" applyFill="1" applyBorder="1"/>
    <xf numFmtId="0" fontId="31" fillId="5" borderId="14" xfId="0" applyFont="1" applyFill="1" applyBorder="1"/>
    <xf numFmtId="0" fontId="31" fillId="5" borderId="15" xfId="0" applyFont="1" applyFill="1" applyBorder="1"/>
    <xf numFmtId="165" fontId="29" fillId="5" borderId="25" xfId="2" applyNumberFormat="1" applyFont="1" applyFill="1" applyBorder="1" applyAlignment="1">
      <alignment horizontal="center" vertical="top" wrapText="1"/>
    </xf>
    <xf numFmtId="0" fontId="28" fillId="5" borderId="2" xfId="0" applyFont="1" applyFill="1" applyBorder="1" applyAlignment="1">
      <alignment wrapText="1"/>
    </xf>
    <xf numFmtId="2" fontId="34" fillId="5" borderId="2" xfId="2" applyNumberFormat="1" applyFont="1" applyFill="1" applyBorder="1"/>
    <xf numFmtId="165" fontId="28" fillId="5" borderId="0" xfId="0" applyNumberFormat="1" applyFont="1" applyFill="1" applyAlignment="1">
      <alignment horizontal="center" vertical="center"/>
    </xf>
    <xf numFmtId="0" fontId="33" fillId="5" borderId="64" xfId="0" applyFont="1" applyFill="1" applyBorder="1" applyAlignment="1">
      <alignment horizontal="left" vertical="top" wrapText="1"/>
    </xf>
    <xf numFmtId="0" fontId="33" fillId="5" borderId="45" xfId="0" applyFont="1" applyFill="1" applyBorder="1" applyAlignment="1">
      <alignment horizontal="right" vertical="center" wrapText="1"/>
    </xf>
    <xf numFmtId="0" fontId="37" fillId="5" borderId="45" xfId="0" applyFont="1" applyFill="1" applyBorder="1" applyAlignment="1">
      <alignment horizontal="right" vertical="center" wrapText="1"/>
    </xf>
    <xf numFmtId="0" fontId="35" fillId="5" borderId="0" xfId="0" applyFont="1" applyFill="1" applyBorder="1" applyAlignment="1">
      <alignment horizontal="right" vertical="center" wrapText="1"/>
    </xf>
    <xf numFmtId="0" fontId="33" fillId="5" borderId="45" xfId="0" applyFont="1" applyFill="1" applyBorder="1" applyAlignment="1">
      <alignment horizontal="left" vertical="top" wrapText="1"/>
    </xf>
    <xf numFmtId="0" fontId="37" fillId="5" borderId="45" xfId="0" applyFont="1" applyFill="1" applyBorder="1" applyAlignment="1">
      <alignment horizontal="left" vertical="top" wrapText="1"/>
    </xf>
    <xf numFmtId="0" fontId="33" fillId="5" borderId="45" xfId="0" applyFont="1" applyFill="1" applyBorder="1" applyAlignment="1">
      <alignment horizontal="center" vertical="center" wrapText="1"/>
    </xf>
    <xf numFmtId="0" fontId="37" fillId="5" borderId="46" xfId="0" applyFont="1" applyFill="1" applyBorder="1" applyAlignment="1">
      <alignment horizontal="left" vertical="top" wrapText="1"/>
    </xf>
    <xf numFmtId="0" fontId="38" fillId="5" borderId="45" xfId="0" applyFont="1" applyFill="1" applyBorder="1" applyAlignment="1">
      <alignment horizontal="right" vertical="center" wrapText="1"/>
    </xf>
    <xf numFmtId="0" fontId="35" fillId="5" borderId="0" xfId="0" applyFont="1" applyFill="1" applyAlignment="1">
      <alignment horizontal="left" vertical="center" wrapText="1"/>
    </xf>
    <xf numFmtId="0" fontId="35" fillId="5" borderId="53" xfId="0" applyFont="1" applyFill="1" applyBorder="1" applyAlignment="1">
      <alignment horizontal="left" vertical="center" wrapText="1"/>
    </xf>
    <xf numFmtId="0" fontId="38" fillId="5" borderId="45" xfId="0" applyFont="1" applyFill="1" applyBorder="1" applyAlignment="1">
      <alignment horizontal="left" vertical="center" wrapText="1"/>
    </xf>
    <xf numFmtId="0" fontId="38" fillId="5" borderId="46" xfId="0" applyFont="1" applyFill="1" applyBorder="1" applyAlignment="1">
      <alignment horizontal="left" vertical="top" wrapText="1"/>
    </xf>
    <xf numFmtId="0" fontId="35" fillId="5" borderId="55" xfId="0" applyFont="1" applyFill="1" applyBorder="1" applyAlignment="1">
      <alignment horizontal="left" vertical="center" wrapText="1"/>
    </xf>
    <xf numFmtId="0" fontId="35" fillId="5" borderId="56" xfId="0" applyFont="1" applyFill="1" applyBorder="1" applyAlignment="1">
      <alignment horizontal="left" vertical="center" wrapText="1"/>
    </xf>
    <xf numFmtId="0" fontId="36" fillId="5" borderId="57" xfId="0" applyFont="1" applyFill="1" applyBorder="1" applyAlignment="1">
      <alignment vertical="center" wrapText="1"/>
    </xf>
    <xf numFmtId="0" fontId="33" fillId="5" borderId="45" xfId="0" applyFont="1" applyFill="1" applyBorder="1" applyAlignment="1">
      <alignment horizontal="right" vertical="top" wrapText="1"/>
    </xf>
    <xf numFmtId="0" fontId="28" fillId="5" borderId="0" xfId="0" applyFont="1" applyFill="1" applyAlignment="1">
      <alignment wrapText="1"/>
    </xf>
    <xf numFmtId="0" fontId="28" fillId="5" borderId="2" xfId="0" applyFont="1" applyFill="1" applyBorder="1" applyAlignment="1">
      <alignment horizontal="center" vertical="center"/>
    </xf>
    <xf numFmtId="0" fontId="30" fillId="5" borderId="2" xfId="210" applyFont="1" applyFill="1" applyBorder="1" applyAlignment="1">
      <alignment horizontal="center" vertical="center" wrapText="1"/>
    </xf>
    <xf numFmtId="0" fontId="32" fillId="5" borderId="2" xfId="2" applyFont="1" applyFill="1" applyBorder="1"/>
    <xf numFmtId="0" fontId="28" fillId="5" borderId="65" xfId="0" applyFont="1" applyFill="1" applyBorder="1" applyAlignment="1">
      <alignment horizontal="justify" vertical="center" wrapText="1"/>
    </xf>
    <xf numFmtId="0" fontId="28" fillId="5" borderId="66" xfId="0" applyFont="1" applyFill="1" applyBorder="1" applyAlignment="1">
      <alignment horizontal="justify" vertical="center" wrapText="1"/>
    </xf>
    <xf numFmtId="0" fontId="28" fillId="5" borderId="0" xfId="0" applyFont="1" applyFill="1" applyAlignment="1">
      <alignment horizontal="center" vertical="center"/>
    </xf>
    <xf numFmtId="0" fontId="28" fillId="5" borderId="2" xfId="0" applyFont="1" applyFill="1" applyBorder="1" applyAlignment="1">
      <alignment vertical="center" wrapText="1"/>
    </xf>
    <xf numFmtId="0" fontId="29" fillId="5" borderId="2" xfId="210" applyFont="1" applyFill="1" applyBorder="1" applyAlignment="1">
      <alignment horizontal="center" vertical="center" wrapText="1"/>
    </xf>
    <xf numFmtId="165" fontId="26" fillId="5" borderId="2" xfId="106" applyNumberFormat="1" applyFont="1" applyFill="1" applyBorder="1" applyAlignment="1">
      <alignment vertical="top" wrapText="1"/>
    </xf>
    <xf numFmtId="0" fontId="27" fillId="5" borderId="2" xfId="2" applyFont="1" applyFill="1" applyBorder="1" applyAlignment="1">
      <alignment horizontal="center" vertical="center" wrapText="1"/>
    </xf>
    <xf numFmtId="0" fontId="26" fillId="5" borderId="2" xfId="2" applyFont="1" applyFill="1" applyBorder="1" applyAlignment="1">
      <alignment horizontal="center" vertical="center" wrapText="1"/>
    </xf>
    <xf numFmtId="0" fontId="30" fillId="6" borderId="32" xfId="0" applyFont="1" applyFill="1" applyBorder="1" applyAlignment="1">
      <alignment horizontal="left" vertical="top" wrapText="1"/>
    </xf>
    <xf numFmtId="0" fontId="39" fillId="6" borderId="2" xfId="0" applyFont="1" applyFill="1" applyBorder="1" applyAlignment="1">
      <alignment horizontal="center" vertical="center" wrapText="1"/>
    </xf>
    <xf numFmtId="165" fontId="30" fillId="5" borderId="2" xfId="2" applyNumberFormat="1" applyFont="1" applyFill="1" applyBorder="1" applyAlignment="1">
      <alignment horizontal="center" vertical="center"/>
    </xf>
    <xf numFmtId="0" fontId="30" fillId="6" borderId="2" xfId="0" applyFont="1" applyFill="1" applyBorder="1" applyAlignment="1">
      <alignment horizontal="left" vertical="top" wrapText="1"/>
    </xf>
    <xf numFmtId="0" fontId="30" fillId="6" borderId="33" xfId="0" applyFont="1" applyFill="1" applyBorder="1" applyAlignment="1">
      <alignment horizontal="left" vertical="top" wrapText="1"/>
    </xf>
    <xf numFmtId="0" fontId="30" fillId="5" borderId="2" xfId="2" applyFont="1" applyFill="1" applyBorder="1" applyAlignment="1">
      <alignment horizontal="center" vertical="center"/>
    </xf>
    <xf numFmtId="0" fontId="29" fillId="5" borderId="2" xfId="106" applyNumberFormat="1" applyFont="1" applyFill="1" applyBorder="1" applyAlignment="1">
      <alignment vertical="top" wrapText="1"/>
    </xf>
    <xf numFmtId="165" fontId="29" fillId="5" borderId="2" xfId="106" applyNumberFormat="1" applyFont="1" applyFill="1" applyBorder="1" applyAlignment="1">
      <alignment vertical="top" wrapText="1"/>
    </xf>
    <xf numFmtId="167" fontId="29" fillId="5" borderId="2" xfId="106" applyNumberFormat="1" applyFont="1" applyFill="1" applyBorder="1" applyAlignment="1">
      <alignment horizontal="center" vertical="center" wrapText="1"/>
    </xf>
    <xf numFmtId="165" fontId="29" fillId="5" borderId="29" xfId="106" applyNumberFormat="1" applyFont="1" applyFill="1" applyBorder="1" applyAlignment="1">
      <alignment horizontal="center" vertical="center" wrapText="1"/>
    </xf>
    <xf numFmtId="0" fontId="29" fillId="0" borderId="2" xfId="0" applyFont="1" applyBorder="1" applyAlignment="1">
      <alignment vertical="top" wrapText="1"/>
    </xf>
    <xf numFmtId="0" fontId="29" fillId="0" borderId="2" xfId="0" applyFont="1" applyBorder="1" applyAlignment="1">
      <alignment horizontal="center" vertical="center"/>
    </xf>
    <xf numFmtId="0" fontId="29" fillId="5" borderId="29" xfId="106" applyNumberFormat="1" applyFont="1" applyFill="1" applyBorder="1" applyAlignment="1">
      <alignment horizontal="center" vertical="center" wrapText="1"/>
    </xf>
    <xf numFmtId="0" fontId="29" fillId="0" borderId="2" xfId="0" applyFont="1" applyBorder="1" applyAlignment="1">
      <alignment horizontal="center" vertical="top" wrapText="1"/>
    </xf>
    <xf numFmtId="0" fontId="29" fillId="5" borderId="2" xfId="106" applyNumberFormat="1" applyFont="1" applyFill="1" applyBorder="1" applyAlignment="1">
      <alignment horizontal="center" vertical="center" wrapText="1"/>
    </xf>
    <xf numFmtId="0" fontId="29" fillId="0" borderId="0" xfId="0" applyFont="1" applyAlignment="1">
      <alignment horizontal="justify" vertical="center"/>
    </xf>
    <xf numFmtId="0" fontId="29" fillId="0" borderId="0" xfId="0" applyFont="1" applyAlignment="1">
      <alignment wrapText="1"/>
    </xf>
    <xf numFmtId="0" fontId="30" fillId="6" borderId="31" xfId="0" applyFont="1" applyFill="1" applyBorder="1" applyAlignment="1">
      <alignment wrapText="1"/>
    </xf>
    <xf numFmtId="0" fontId="30" fillId="5" borderId="5" xfId="2" applyNumberFormat="1" applyFont="1" applyFill="1" applyBorder="1" applyAlignment="1">
      <alignment horizontal="left" wrapText="1"/>
    </xf>
    <xf numFmtId="0" fontId="30" fillId="5" borderId="5" xfId="2" applyNumberFormat="1" applyFont="1" applyFill="1" applyBorder="1" applyAlignment="1">
      <alignment horizontal="left" vertical="top" wrapText="1"/>
    </xf>
    <xf numFmtId="165" fontId="29" fillId="5" borderId="2" xfId="2" applyNumberFormat="1" applyFont="1" applyFill="1" applyBorder="1" applyAlignment="1">
      <alignment horizontal="center" vertical="top" wrapText="1"/>
    </xf>
    <xf numFmtId="0" fontId="33" fillId="5" borderId="2" xfId="0" applyFont="1" applyFill="1" applyBorder="1" applyAlignment="1">
      <alignment wrapText="1"/>
    </xf>
    <xf numFmtId="0" fontId="40" fillId="5" borderId="2" xfId="2" applyFont="1" applyFill="1" applyBorder="1" applyAlignment="1">
      <alignment horizontal="center"/>
    </xf>
    <xf numFmtId="2" fontId="40" fillId="5" borderId="2" xfId="2" applyNumberFormat="1" applyFont="1" applyFill="1" applyBorder="1" applyAlignment="1">
      <alignment horizontal="center"/>
    </xf>
    <xf numFmtId="0" fontId="41" fillId="5" borderId="8" xfId="0" applyFont="1" applyFill="1" applyBorder="1"/>
    <xf numFmtId="0" fontId="41" fillId="5" borderId="9" xfId="0" applyFont="1" applyFill="1" applyBorder="1"/>
    <xf numFmtId="0" fontId="41" fillId="5" borderId="10" xfId="0" applyFont="1" applyFill="1" applyBorder="1"/>
    <xf numFmtId="0" fontId="33" fillId="5" borderId="11" xfId="0" applyFont="1" applyFill="1" applyBorder="1" applyAlignment="1">
      <alignment wrapText="1"/>
    </xf>
    <xf numFmtId="0" fontId="41" fillId="5" borderId="2" xfId="0" applyFont="1" applyFill="1" applyBorder="1" applyAlignment="1">
      <alignment horizontal="center"/>
    </xf>
    <xf numFmtId="165" fontId="40" fillId="5" borderId="2" xfId="2" applyNumberFormat="1" applyFont="1" applyFill="1" applyBorder="1" applyAlignment="1">
      <alignment horizontal="center"/>
    </xf>
    <xf numFmtId="0" fontId="41" fillId="5" borderId="11" xfId="0" applyFont="1" applyFill="1" applyBorder="1"/>
    <xf numFmtId="0" fontId="41" fillId="5" borderId="0" xfId="0" applyFont="1" applyFill="1" applyBorder="1"/>
    <xf numFmtId="0" fontId="41" fillId="5" borderId="12" xfId="0" applyFont="1" applyFill="1" applyBorder="1"/>
    <xf numFmtId="0" fontId="27" fillId="5" borderId="2" xfId="2" applyNumberFormat="1" applyFont="1" applyFill="1" applyBorder="1" applyAlignment="1">
      <alignment horizontal="left" vertical="top" wrapText="1"/>
    </xf>
    <xf numFmtId="0" fontId="41" fillId="5" borderId="2" xfId="0" applyNumberFormat="1" applyFont="1" applyFill="1" applyBorder="1" applyAlignment="1">
      <alignment horizontal="left" vertical="top"/>
    </xf>
    <xf numFmtId="0" fontId="41" fillId="5" borderId="13" xfId="0" applyFont="1" applyFill="1" applyBorder="1"/>
    <xf numFmtId="0" fontId="41" fillId="5" borderId="14" xfId="0" applyFont="1" applyFill="1" applyBorder="1"/>
    <xf numFmtId="0" fontId="41" fillId="5" borderId="15" xfId="0" applyFont="1" applyFill="1" applyBorder="1"/>
    <xf numFmtId="165" fontId="26" fillId="5" borderId="5" xfId="2" applyNumberFormat="1" applyFont="1" applyFill="1" applyBorder="1" applyAlignment="1">
      <alignment horizontal="center" vertical="top" wrapText="1"/>
    </xf>
    <xf numFmtId="0" fontId="30" fillId="0" borderId="6" xfId="57" applyFont="1" applyFill="1" applyBorder="1" applyAlignment="1">
      <alignment horizontal="center" vertical="center" wrapText="1"/>
    </xf>
    <xf numFmtId="0" fontId="30" fillId="5" borderId="2" xfId="57" applyFont="1" applyFill="1" applyBorder="1" applyAlignment="1">
      <alignment horizontal="center" vertical="center" wrapText="1"/>
    </xf>
    <xf numFmtId="0" fontId="30" fillId="5" borderId="4" xfId="57" applyFont="1" applyFill="1" applyBorder="1" applyAlignment="1">
      <alignment horizontal="center" vertical="center" wrapText="1"/>
    </xf>
    <xf numFmtId="0" fontId="30" fillId="5" borderId="63" xfId="57" applyFont="1" applyFill="1" applyBorder="1" applyAlignment="1">
      <alignment horizontal="center" vertical="center" wrapText="1"/>
    </xf>
    <xf numFmtId="0" fontId="30" fillId="5" borderId="7" xfId="57" applyFont="1" applyFill="1" applyBorder="1" applyAlignment="1">
      <alignment horizontal="center" vertical="center" wrapText="1"/>
    </xf>
    <xf numFmtId="0" fontId="29" fillId="5" borderId="2" xfId="210" applyFont="1" applyFill="1" applyBorder="1" applyAlignment="1">
      <alignment vertical="center" wrapText="1"/>
    </xf>
    <xf numFmtId="0" fontId="30" fillId="5" borderId="2" xfId="210" applyFont="1" applyFill="1" applyBorder="1" applyAlignment="1">
      <alignment vertical="center" wrapText="1"/>
    </xf>
    <xf numFmtId="0" fontId="36" fillId="5" borderId="2" xfId="0" applyFont="1" applyFill="1" applyBorder="1" applyAlignment="1">
      <alignment wrapText="1"/>
    </xf>
    <xf numFmtId="0" fontId="35" fillId="5" borderId="0" xfId="0" applyFont="1" applyFill="1"/>
    <xf numFmtId="0" fontId="29" fillId="5" borderId="2" xfId="106" applyNumberFormat="1" applyFont="1" applyFill="1" applyBorder="1" applyAlignment="1">
      <alignment horizontal="left" vertical="top" wrapText="1"/>
    </xf>
    <xf numFmtId="0" fontId="30" fillId="5" borderId="2" xfId="2" applyNumberFormat="1" applyFont="1" applyFill="1" applyBorder="1" applyAlignment="1">
      <alignment horizontal="left" vertical="top" wrapText="1"/>
    </xf>
    <xf numFmtId="0" fontId="29" fillId="5" borderId="25" xfId="2" applyFont="1" applyFill="1" applyBorder="1" applyAlignment="1">
      <alignment horizontal="center" vertical="top" wrapText="1"/>
    </xf>
    <xf numFmtId="0" fontId="33" fillId="5" borderId="2" xfId="106" applyNumberFormat="1" applyFont="1" applyFill="1" applyBorder="1" applyAlignment="1">
      <alignment vertical="top" wrapText="1"/>
    </xf>
    <xf numFmtId="0" fontId="28" fillId="5" borderId="2" xfId="0" applyFont="1" applyFill="1" applyBorder="1" applyAlignment="1">
      <alignment vertical="top" wrapText="1"/>
    </xf>
    <xf numFmtId="0" fontId="28" fillId="5" borderId="2" xfId="0" applyFont="1" applyFill="1" applyBorder="1" applyAlignment="1">
      <alignment vertical="top"/>
    </xf>
    <xf numFmtId="0" fontId="28" fillId="5" borderId="2" xfId="2" applyFont="1" applyFill="1" applyBorder="1" applyAlignment="1">
      <alignment vertical="top" wrapText="1"/>
    </xf>
    <xf numFmtId="0" fontId="29" fillId="5" borderId="2" xfId="2" applyFont="1" applyFill="1" applyBorder="1" applyAlignment="1">
      <alignment vertical="top" wrapText="1"/>
    </xf>
    <xf numFmtId="0" fontId="30" fillId="5" borderId="2" xfId="2" applyFont="1" applyFill="1" applyBorder="1" applyAlignment="1">
      <alignment vertical="top" wrapText="1"/>
    </xf>
    <xf numFmtId="0" fontId="29" fillId="5" borderId="9" xfId="2" applyFont="1" applyFill="1" applyBorder="1" applyAlignment="1">
      <alignment horizontal="center" vertical="center" textRotation="90" wrapText="1"/>
    </xf>
    <xf numFmtId="167" fontId="30" fillId="5" borderId="9" xfId="2" applyNumberFormat="1" applyFont="1" applyFill="1" applyBorder="1" applyAlignment="1">
      <alignment horizontal="center" vertical="center" wrapText="1"/>
    </xf>
    <xf numFmtId="167" fontId="26" fillId="5" borderId="9" xfId="106" applyNumberFormat="1" applyFont="1" applyFill="1" applyBorder="1" applyAlignment="1">
      <alignment horizontal="center" vertical="center" wrapText="1"/>
    </xf>
    <xf numFmtId="0" fontId="26" fillId="5" borderId="9" xfId="106" applyNumberFormat="1" applyFont="1" applyFill="1" applyBorder="1" applyAlignment="1">
      <alignment horizontal="center" vertical="center" wrapText="1"/>
    </xf>
    <xf numFmtId="165" fontId="29" fillId="5" borderId="25" xfId="210" applyNumberFormat="1" applyFont="1" applyFill="1" applyBorder="1" applyAlignment="1">
      <alignment horizontal="center" vertical="top" wrapText="1"/>
    </xf>
    <xf numFmtId="2" fontId="29" fillId="5" borderId="25" xfId="2" applyNumberFormat="1" applyFont="1" applyFill="1" applyBorder="1" applyAlignment="1">
      <alignment horizontal="center" vertical="top" wrapText="1"/>
    </xf>
    <xf numFmtId="0" fontId="26" fillId="5" borderId="2" xfId="2" applyFont="1" applyFill="1" applyBorder="1" applyAlignment="1">
      <alignment horizontal="center" vertical="center" textRotation="90" wrapText="1"/>
    </xf>
    <xf numFmtId="16" fontId="29" fillId="5" borderId="2" xfId="2" applyNumberFormat="1" applyFont="1" applyFill="1" applyBorder="1" applyAlignment="1">
      <alignment horizontal="center" vertical="center" textRotation="90" wrapText="1"/>
    </xf>
    <xf numFmtId="0" fontId="29" fillId="5" borderId="2" xfId="2" applyFont="1" applyFill="1" applyBorder="1" applyAlignment="1">
      <alignment horizontal="center" vertical="center" textRotation="90" wrapText="1"/>
    </xf>
    <xf numFmtId="0" fontId="31" fillId="5" borderId="5" xfId="0" applyNumberFormat="1" applyFont="1" applyFill="1" applyBorder="1" applyAlignment="1">
      <alignment horizontal="left" vertical="top"/>
    </xf>
    <xf numFmtId="0" fontId="26" fillId="5" borderId="4" xfId="106" applyNumberFormat="1" applyFont="1" applyFill="1" applyBorder="1" applyAlignment="1">
      <alignment vertical="top" wrapText="1"/>
    </xf>
    <xf numFmtId="165" fontId="32" fillId="5" borderId="2" xfId="2" applyNumberFormat="1" applyFont="1" applyFill="1" applyBorder="1" applyAlignment="1">
      <alignment horizontal="center"/>
    </xf>
    <xf numFmtId="0" fontId="32" fillId="5" borderId="2" xfId="2" applyFont="1" applyFill="1" applyBorder="1" applyAlignment="1">
      <alignment horizontal="center"/>
    </xf>
    <xf numFmtId="2" fontId="32" fillId="5" borderId="2" xfId="2" applyNumberFormat="1" applyFont="1" applyFill="1" applyBorder="1" applyAlignment="1">
      <alignment horizontal="center"/>
    </xf>
    <xf numFmtId="1" fontId="26" fillId="5" borderId="29" xfId="106" applyNumberFormat="1" applyFont="1" applyFill="1" applyBorder="1" applyAlignment="1">
      <alignment horizontal="center" vertical="center" wrapText="1"/>
    </xf>
    <xf numFmtId="165" fontId="32" fillId="5" borderId="2" xfId="403" applyNumberFormat="1" applyFont="1" applyFill="1" applyBorder="1" applyAlignment="1">
      <alignment horizontal="center" vertical="center"/>
    </xf>
    <xf numFmtId="167" fontId="30" fillId="5" borderId="2" xfId="112" applyNumberFormat="1" applyFont="1" applyFill="1" applyBorder="1" applyAlignment="1">
      <alignment horizontal="center" vertical="center" wrapText="1"/>
    </xf>
    <xf numFmtId="165" fontId="32" fillId="5" borderId="2" xfId="403" applyNumberFormat="1" applyFont="1" applyFill="1" applyBorder="1" applyAlignment="1">
      <alignment horizontal="center"/>
    </xf>
    <xf numFmtId="165" fontId="29" fillId="5" borderId="25" xfId="403" applyNumberFormat="1" applyFont="1" applyFill="1" applyBorder="1" applyAlignment="1">
      <alignment horizontal="center" vertical="top" wrapText="1"/>
    </xf>
    <xf numFmtId="0" fontId="35" fillId="5" borderId="52" xfId="0" applyFont="1" applyFill="1" applyBorder="1" applyAlignment="1">
      <alignment horizontal="left" vertical="center" wrapText="1"/>
    </xf>
    <xf numFmtId="0" fontId="35" fillId="5" borderId="54" xfId="0" applyFont="1" applyFill="1" applyBorder="1" applyAlignment="1">
      <alignment horizontal="left" vertical="center" wrapText="1"/>
    </xf>
    <xf numFmtId="165" fontId="32" fillId="5" borderId="2" xfId="2" applyNumberFormat="1" applyFont="1" applyFill="1" applyBorder="1"/>
    <xf numFmtId="2" fontId="26" fillId="5" borderId="2" xfId="106" applyNumberFormat="1" applyFont="1" applyFill="1" applyBorder="1" applyAlignment="1">
      <alignment vertical="top" wrapText="1"/>
    </xf>
    <xf numFmtId="0" fontId="29" fillId="5" borderId="2" xfId="2" applyFont="1" applyFill="1" applyBorder="1" applyAlignment="1">
      <alignment horizontal="right" vertical="center" wrapText="1"/>
    </xf>
    <xf numFmtId="0" fontId="31" fillId="5" borderId="0" xfId="0" applyFont="1" applyFill="1"/>
    <xf numFmtId="0" fontId="28" fillId="5" borderId="2" xfId="0" applyFont="1" applyFill="1" applyBorder="1" applyAlignment="1">
      <alignment vertical="center"/>
    </xf>
    <xf numFmtId="0" fontId="28" fillId="5" borderId="0" xfId="0" applyFont="1" applyFill="1" applyAlignment="1">
      <alignment vertical="top" wrapText="1"/>
    </xf>
    <xf numFmtId="0" fontId="28" fillId="5" borderId="5" xfId="0" applyFont="1" applyFill="1" applyBorder="1" applyAlignment="1">
      <alignment vertical="top" wrapText="1"/>
    </xf>
    <xf numFmtId="0" fontId="28" fillId="5" borderId="2" xfId="0" applyFont="1" applyFill="1" applyBorder="1" applyAlignment="1">
      <alignment horizontal="justify" vertical="center"/>
    </xf>
    <xf numFmtId="165" fontId="29" fillId="5" borderId="10" xfId="2" applyNumberFormat="1" applyFont="1" applyFill="1" applyBorder="1" applyAlignment="1">
      <alignment horizontal="center" vertical="top" wrapText="1"/>
    </xf>
    <xf numFmtId="0" fontId="32" fillId="5" borderId="2" xfId="2" applyFont="1" applyFill="1" applyBorder="1" applyAlignment="1">
      <alignment horizontal="center" vertical="top"/>
    </xf>
    <xf numFmtId="0" fontId="41" fillId="5" borderId="2" xfId="0" applyFont="1" applyFill="1" applyBorder="1" applyAlignment="1">
      <alignment vertical="top"/>
    </xf>
    <xf numFmtId="0" fontId="27" fillId="5" borderId="2" xfId="57" applyFont="1" applyFill="1" applyBorder="1" applyAlignment="1">
      <alignment horizontal="center" vertical="center" wrapText="1"/>
    </xf>
    <xf numFmtId="0" fontId="26" fillId="5" borderId="2" xfId="2" applyFont="1" applyFill="1" applyBorder="1" applyAlignment="1">
      <alignment horizontal="center" vertical="top" wrapText="1"/>
    </xf>
    <xf numFmtId="167" fontId="40" fillId="5" borderId="2" xfId="2" applyNumberFormat="1" applyFont="1" applyFill="1" applyBorder="1" applyAlignment="1">
      <alignment horizontal="center" vertical="top"/>
    </xf>
    <xf numFmtId="0" fontId="27" fillId="5" borderId="2" xfId="2" applyFont="1" applyFill="1" applyBorder="1" applyAlignment="1">
      <alignment horizontal="left" vertical="top" wrapText="1"/>
    </xf>
    <xf numFmtId="0" fontId="40" fillId="5" borderId="2" xfId="2" applyFont="1" applyFill="1" applyBorder="1" applyAlignment="1">
      <alignment horizontal="center" vertical="top"/>
    </xf>
    <xf numFmtId="0" fontId="33" fillId="0" borderId="69" xfId="0" applyFont="1" applyBorder="1" applyAlignment="1">
      <alignment vertical="center" wrapText="1"/>
    </xf>
    <xf numFmtId="0" fontId="33" fillId="0" borderId="69" xfId="0" applyFont="1" applyBorder="1" applyAlignment="1">
      <alignment horizontal="center" vertical="center" wrapText="1"/>
    </xf>
    <xf numFmtId="0" fontId="33" fillId="0" borderId="70" xfId="0" applyFont="1" applyBorder="1" applyAlignment="1">
      <alignment vertical="center" wrapText="1"/>
    </xf>
    <xf numFmtId="0" fontId="33" fillId="0" borderId="70" xfId="0" applyFont="1" applyBorder="1" applyAlignment="1">
      <alignment horizontal="center" vertical="center" wrapText="1"/>
    </xf>
    <xf numFmtId="0" fontId="27" fillId="5" borderId="0" xfId="57" applyFont="1" applyFill="1" applyBorder="1" applyAlignment="1">
      <alignment horizontal="left" vertical="center" wrapText="1"/>
    </xf>
    <xf numFmtId="0" fontId="41" fillId="5" borderId="5" xfId="0" applyFont="1" applyFill="1" applyBorder="1"/>
    <xf numFmtId="0" fontId="41" fillId="5" borderId="2" xfId="0" applyFont="1" applyFill="1" applyBorder="1"/>
    <xf numFmtId="0" fontId="41" fillId="5" borderId="29" xfId="0" applyFont="1" applyFill="1" applyBorder="1"/>
    <xf numFmtId="167" fontId="32" fillId="5" borderId="2" xfId="2" applyNumberFormat="1" applyFont="1" applyFill="1" applyBorder="1" applyAlignment="1">
      <alignment horizontal="center" vertical="top"/>
    </xf>
    <xf numFmtId="0" fontId="29" fillId="0" borderId="2" xfId="113" applyFont="1" applyFill="1" applyBorder="1" applyAlignment="1">
      <alignment horizontal="center" vertical="center" wrapText="1"/>
    </xf>
    <xf numFmtId="0" fontId="30" fillId="0" borderId="2" xfId="113" applyFont="1" applyFill="1" applyBorder="1" applyAlignment="1">
      <alignment horizontal="center" vertical="center" wrapText="1"/>
    </xf>
    <xf numFmtId="165" fontId="30" fillId="0" borderId="2" xfId="113" applyNumberFormat="1" applyFont="1" applyFill="1" applyBorder="1" applyAlignment="1">
      <alignment horizontal="center" vertical="center" wrapText="1"/>
    </xf>
    <xf numFmtId="0" fontId="28" fillId="0" borderId="2" xfId="0" applyFont="1" applyFill="1" applyBorder="1" applyAlignment="1">
      <alignment horizontal="center" wrapText="1"/>
    </xf>
    <xf numFmtId="0" fontId="28" fillId="0" borderId="2" xfId="0" applyFont="1" applyFill="1" applyBorder="1" applyAlignment="1">
      <alignment horizontal="center"/>
    </xf>
    <xf numFmtId="1" fontId="28" fillId="0" borderId="2" xfId="0" applyNumberFormat="1" applyFont="1" applyFill="1" applyBorder="1" applyAlignment="1">
      <alignment horizontal="center"/>
    </xf>
    <xf numFmtId="169" fontId="28" fillId="0" borderId="2" xfId="0" applyNumberFormat="1" applyFont="1" applyFill="1" applyBorder="1" applyAlignment="1">
      <alignment horizontal="center"/>
    </xf>
    <xf numFmtId="0" fontId="31" fillId="0" borderId="2" xfId="0" applyFont="1" applyFill="1" applyBorder="1" applyAlignment="1">
      <alignment wrapText="1"/>
    </xf>
    <xf numFmtId="0" fontId="31" fillId="0" borderId="2" xfId="0" applyFont="1" applyFill="1" applyBorder="1" applyAlignment="1">
      <alignment horizontal="center"/>
    </xf>
    <xf numFmtId="4" fontId="28" fillId="5" borderId="2" xfId="0" applyNumberFormat="1" applyFont="1" applyFill="1" applyBorder="1" applyAlignment="1">
      <alignment vertical="top"/>
    </xf>
    <xf numFmtId="4" fontId="28" fillId="5" borderId="2" xfId="2" applyNumberFormat="1" applyFont="1" applyFill="1" applyBorder="1" applyAlignment="1">
      <alignment vertical="top" wrapText="1"/>
    </xf>
    <xf numFmtId="171" fontId="30" fillId="0" borderId="2" xfId="2" applyNumberFormat="1" applyFont="1" applyFill="1" applyBorder="1" applyAlignment="1">
      <alignment horizontal="center" vertical="center" wrapText="1"/>
    </xf>
    <xf numFmtId="0" fontId="29" fillId="0" borderId="5" xfId="113" applyFont="1" applyFill="1" applyBorder="1" applyAlignment="1">
      <alignment horizontal="center" vertical="center" wrapText="1"/>
    </xf>
    <xf numFmtId="165" fontId="26" fillId="5" borderId="4" xfId="106" applyNumberFormat="1" applyFont="1" applyFill="1" applyBorder="1" applyAlignment="1">
      <alignment vertical="top" wrapText="1"/>
    </xf>
    <xf numFmtId="167" fontId="26" fillId="0" borderId="2" xfId="106" applyNumberFormat="1" applyFont="1" applyFill="1" applyBorder="1" applyAlignment="1">
      <alignment horizontal="center" vertical="center" wrapText="1"/>
    </xf>
    <xf numFmtId="0" fontId="28" fillId="0" borderId="2" xfId="0" applyFont="1" applyBorder="1" applyAlignment="1">
      <alignment wrapText="1"/>
    </xf>
    <xf numFmtId="0" fontId="29" fillId="0" borderId="2" xfId="2" applyFont="1" applyFill="1" applyBorder="1" applyAlignment="1">
      <alignment horizontal="center" vertical="center" wrapText="1"/>
    </xf>
    <xf numFmtId="0" fontId="30" fillId="0" borderId="2" xfId="2" applyFont="1" applyFill="1" applyBorder="1" applyAlignment="1">
      <alignment horizontal="center" vertical="center" wrapText="1"/>
    </xf>
    <xf numFmtId="0" fontId="31" fillId="0" borderId="2" xfId="0" applyFont="1" applyFill="1" applyBorder="1" applyAlignment="1">
      <alignment horizontal="center" vertical="center"/>
    </xf>
    <xf numFmtId="0" fontId="31" fillId="5" borderId="2" xfId="0" applyFont="1" applyFill="1" applyBorder="1" applyAlignment="1">
      <alignment horizontal="center" vertical="center"/>
    </xf>
    <xf numFmtId="0" fontId="26" fillId="0" borderId="2" xfId="106" applyNumberFormat="1" applyFont="1" applyFill="1" applyBorder="1" applyAlignment="1">
      <alignment horizontal="center" vertical="center" wrapText="1"/>
    </xf>
    <xf numFmtId="170" fontId="28" fillId="5" borderId="2" xfId="0" applyNumberFormat="1" applyFont="1" applyFill="1" applyBorder="1"/>
    <xf numFmtId="165" fontId="29" fillId="0" borderId="25" xfId="2" applyNumberFormat="1" applyFont="1" applyFill="1" applyBorder="1" applyAlignment="1">
      <alignment horizontal="center" vertical="top" wrapText="1"/>
    </xf>
    <xf numFmtId="0" fontId="44" fillId="0" borderId="2" xfId="2" applyFont="1" applyFill="1" applyBorder="1" applyAlignment="1">
      <alignment horizontal="center" vertical="center" wrapText="1"/>
    </xf>
    <xf numFmtId="0" fontId="42" fillId="0" borderId="2" xfId="2" applyFont="1" applyFill="1" applyBorder="1" applyAlignment="1">
      <alignment horizontal="center" vertical="center" wrapText="1"/>
    </xf>
    <xf numFmtId="165" fontId="43" fillId="0" borderId="2" xfId="2" applyNumberFormat="1" applyFont="1" applyFill="1" applyBorder="1" applyAlignment="1">
      <alignment horizontal="center" vertical="center"/>
    </xf>
    <xf numFmtId="0" fontId="43" fillId="0" borderId="2" xfId="2" applyFont="1" applyFill="1" applyBorder="1" applyAlignment="1">
      <alignment horizontal="center" vertical="center"/>
    </xf>
    <xf numFmtId="0" fontId="0" fillId="0" borderId="15" xfId="0" applyFill="1" applyBorder="1"/>
    <xf numFmtId="0" fontId="28" fillId="5" borderId="0" xfId="0" applyFont="1" applyFill="1" applyAlignment="1">
      <alignment horizontal="center" vertical="top" wrapText="1"/>
    </xf>
    <xf numFmtId="1" fontId="26" fillId="5" borderId="2" xfId="106" applyNumberFormat="1" applyFont="1" applyFill="1" applyBorder="1" applyAlignment="1">
      <alignment vertical="top" wrapText="1"/>
    </xf>
    <xf numFmtId="1" fontId="34" fillId="5" borderId="2" xfId="2" applyNumberFormat="1" applyFont="1" applyFill="1" applyBorder="1"/>
    <xf numFmtId="1" fontId="32" fillId="5" borderId="2" xfId="2" applyNumberFormat="1" applyFont="1" applyFill="1" applyBorder="1" applyAlignment="1">
      <alignment horizontal="center"/>
    </xf>
    <xf numFmtId="1" fontId="32" fillId="5" borderId="2" xfId="2" applyNumberFormat="1" applyFont="1" applyFill="1" applyBorder="1"/>
    <xf numFmtId="0" fontId="30" fillId="0" borderId="0" xfId="2" applyFont="1" applyFill="1" applyBorder="1" applyAlignment="1">
      <alignment horizontal="center" vertical="top" wrapText="1"/>
    </xf>
    <xf numFmtId="0" fontId="27" fillId="5" borderId="2" xfId="2" applyNumberFormat="1" applyFont="1" applyFill="1" applyBorder="1" applyAlignment="1">
      <alignment horizontal="center" vertical="center" wrapText="1"/>
    </xf>
    <xf numFmtId="0" fontId="30" fillId="5" borderId="2" xfId="2" applyNumberFormat="1" applyFont="1" applyFill="1" applyBorder="1" applyAlignment="1">
      <alignment horizontal="center" vertical="center" wrapText="1"/>
    </xf>
    <xf numFmtId="0" fontId="26" fillId="0" borderId="2" xfId="106" applyNumberFormat="1" applyFont="1" applyFill="1" applyBorder="1" applyAlignment="1">
      <alignment vertical="top" wrapText="1"/>
    </xf>
    <xf numFmtId="165" fontId="26" fillId="0" borderId="2" xfId="106" applyNumberFormat="1" applyFont="1" applyFill="1" applyBorder="1" applyAlignment="1">
      <alignment vertical="top" wrapText="1"/>
    </xf>
    <xf numFmtId="0" fontId="26" fillId="0" borderId="5" xfId="2" applyFont="1" applyFill="1" applyBorder="1" applyAlignment="1">
      <alignment horizontal="center" vertical="center" textRotation="90" wrapText="1"/>
    </xf>
    <xf numFmtId="172" fontId="26" fillId="0" borderId="29" xfId="106" applyNumberFormat="1" applyFont="1" applyFill="1" applyBorder="1" applyAlignment="1">
      <alignment horizontal="center" vertical="center" wrapText="1"/>
    </xf>
    <xf numFmtId="165" fontId="32" fillId="0" borderId="2" xfId="113" applyNumberFormat="1" applyFont="1" applyFill="1" applyBorder="1" applyAlignment="1">
      <alignment horizontal="center" vertical="center"/>
    </xf>
    <xf numFmtId="16" fontId="29" fillId="0" borderId="5" xfId="2" applyNumberFormat="1" applyFont="1" applyFill="1" applyBorder="1" applyAlignment="1">
      <alignment horizontal="center" vertical="center" textRotation="90" wrapText="1"/>
    </xf>
    <xf numFmtId="167" fontId="30" fillId="0" borderId="2" xfId="2" applyNumberFormat="1" applyFont="1" applyFill="1" applyBorder="1" applyAlignment="1">
      <alignment horizontal="center" vertical="center" wrapText="1"/>
    </xf>
    <xf numFmtId="0" fontId="26" fillId="0" borderId="29" xfId="106" applyNumberFormat="1" applyFont="1" applyFill="1" applyBorder="1" applyAlignment="1">
      <alignment horizontal="center" vertical="center" wrapText="1"/>
    </xf>
    <xf numFmtId="0" fontId="29" fillId="0" borderId="2" xfId="106" applyNumberFormat="1" applyFont="1" applyFill="1" applyBorder="1" applyAlignment="1">
      <alignment horizontal="center" vertical="center" wrapText="1"/>
    </xf>
    <xf numFmtId="0" fontId="29" fillId="0" borderId="5" xfId="2" applyFont="1" applyFill="1" applyBorder="1" applyAlignment="1">
      <alignment horizontal="center" vertical="center" textRotation="90" wrapText="1"/>
    </xf>
    <xf numFmtId="0" fontId="33" fillId="0" borderId="2" xfId="0" applyFont="1" applyBorder="1" applyAlignment="1">
      <alignment horizontal="left" vertical="center" wrapText="1"/>
    </xf>
    <xf numFmtId="0" fontId="29" fillId="0" borderId="9" xfId="2" applyFont="1" applyFill="1" applyBorder="1" applyAlignment="1">
      <alignment horizontal="center" vertical="center" textRotation="90" wrapText="1"/>
    </xf>
    <xf numFmtId="167" fontId="30" fillId="0" borderId="9" xfId="2" applyNumberFormat="1" applyFont="1" applyFill="1" applyBorder="1" applyAlignment="1">
      <alignment horizontal="center" vertical="center" wrapText="1"/>
    </xf>
    <xf numFmtId="167" fontId="26" fillId="0" borderId="9" xfId="106" applyNumberFormat="1" applyFont="1" applyFill="1" applyBorder="1" applyAlignment="1">
      <alignment horizontal="center" vertical="center" wrapText="1"/>
    </xf>
    <xf numFmtId="0" fontId="26" fillId="0" borderId="9" xfId="106" applyNumberFormat="1" applyFont="1" applyFill="1" applyBorder="1" applyAlignment="1">
      <alignment horizontal="center" vertical="center" wrapText="1"/>
    </xf>
    <xf numFmtId="0" fontId="31" fillId="0" borderId="8" xfId="0" applyFont="1" applyFill="1" applyBorder="1"/>
    <xf numFmtId="0" fontId="31" fillId="0" borderId="9" xfId="0" applyFont="1" applyFill="1" applyBorder="1"/>
    <xf numFmtId="0" fontId="31" fillId="0" borderId="11" xfId="0" applyFont="1" applyFill="1" applyBorder="1"/>
    <xf numFmtId="0" fontId="31" fillId="0" borderId="0" xfId="0" applyFont="1" applyFill="1" applyBorder="1"/>
    <xf numFmtId="0" fontId="33" fillId="0" borderId="2" xfId="0" applyFont="1" applyFill="1" applyBorder="1" applyAlignment="1">
      <alignment horizontal="left" vertical="center" wrapText="1"/>
    </xf>
    <xf numFmtId="0" fontId="28" fillId="0" borderId="11" xfId="0" applyFont="1" applyBorder="1" applyAlignment="1">
      <alignment vertical="top" wrapText="1"/>
    </xf>
    <xf numFmtId="0" fontId="28" fillId="0" borderId="0" xfId="0" applyFont="1" applyBorder="1" applyAlignment="1">
      <alignment vertical="top" wrapText="1"/>
    </xf>
    <xf numFmtId="0" fontId="28" fillId="0" borderId="12" xfId="0" applyFont="1" applyBorder="1" applyAlignment="1">
      <alignment vertical="top" wrapText="1"/>
    </xf>
    <xf numFmtId="165" fontId="32" fillId="0" borderId="2" xfId="2" applyNumberFormat="1" applyFont="1" applyFill="1" applyBorder="1" applyAlignment="1">
      <alignment horizontal="center"/>
    </xf>
    <xf numFmtId="0" fontId="29" fillId="0" borderId="11" xfId="106" applyNumberFormat="1" applyFont="1" applyFill="1" applyBorder="1" applyAlignment="1">
      <alignment vertical="top" wrapText="1"/>
    </xf>
    <xf numFmtId="0" fontId="29" fillId="0" borderId="0" xfId="106" applyNumberFormat="1" applyFont="1" applyFill="1" applyBorder="1" applyAlignment="1">
      <alignment vertical="top" wrapText="1"/>
    </xf>
    <xf numFmtId="0" fontId="29" fillId="0" borderId="12" xfId="106" applyNumberFormat="1" applyFont="1" applyFill="1" applyBorder="1" applyAlignment="1">
      <alignment vertical="top" wrapText="1"/>
    </xf>
    <xf numFmtId="0" fontId="31" fillId="0" borderId="2" xfId="0" applyFont="1" applyFill="1" applyBorder="1"/>
    <xf numFmtId="0" fontId="29" fillId="0" borderId="13" xfId="106" applyNumberFormat="1" applyFont="1" applyFill="1" applyBorder="1" applyAlignment="1">
      <alignment vertical="top" wrapText="1"/>
    </xf>
    <xf numFmtId="0" fontId="29" fillId="0" borderId="14" xfId="106" applyNumberFormat="1" applyFont="1" applyFill="1" applyBorder="1" applyAlignment="1">
      <alignment vertical="top" wrapText="1"/>
    </xf>
    <xf numFmtId="0" fontId="29" fillId="0" borderId="15" xfId="106" applyNumberFormat="1" applyFont="1" applyFill="1" applyBorder="1" applyAlignment="1">
      <alignment vertical="top" wrapText="1"/>
    </xf>
    <xf numFmtId="0" fontId="31" fillId="0" borderId="13" xfId="0" applyFont="1" applyFill="1" applyBorder="1"/>
    <xf numFmtId="0" fontId="31" fillId="0" borderId="14" xfId="0" applyFont="1" applyFill="1" applyBorder="1"/>
    <xf numFmtId="0" fontId="31" fillId="0" borderId="15" xfId="0" applyFont="1" applyFill="1" applyBorder="1"/>
    <xf numFmtId="165" fontId="29" fillId="0" borderId="25" xfId="113" applyNumberFormat="1" applyFont="1" applyFill="1" applyBorder="1" applyAlignment="1">
      <alignment horizontal="center" vertical="top" wrapText="1"/>
    </xf>
    <xf numFmtId="167" fontId="29" fillId="0" borderId="2" xfId="106" applyNumberFormat="1" applyFont="1" applyFill="1" applyBorder="1" applyAlignment="1">
      <alignment horizontal="center" vertical="center" wrapText="1"/>
    </xf>
    <xf numFmtId="0" fontId="27" fillId="5" borderId="4" xfId="57" applyFont="1" applyFill="1" applyBorder="1" applyAlignment="1">
      <alignment horizontal="left" vertical="center" wrapText="1"/>
    </xf>
    <xf numFmtId="0" fontId="30" fillId="5" borderId="34" xfId="2" applyFont="1" applyFill="1" applyBorder="1" applyAlignment="1">
      <alignment horizontal="left" vertical="top" wrapText="1"/>
    </xf>
    <xf numFmtId="0" fontId="30" fillId="5" borderId="16" xfId="2" applyFont="1" applyFill="1" applyBorder="1" applyAlignment="1">
      <alignment horizontal="left" vertical="top" wrapText="1"/>
    </xf>
    <xf numFmtId="0" fontId="30" fillId="5" borderId="22" xfId="2" applyFont="1" applyFill="1" applyBorder="1" applyAlignment="1">
      <alignment horizontal="left" vertical="top" wrapText="1"/>
    </xf>
    <xf numFmtId="165" fontId="32" fillId="0" borderId="1" xfId="2" applyNumberFormat="1" applyFont="1" applyFill="1" applyBorder="1" applyAlignment="1">
      <alignment horizontal="center" vertical="top"/>
    </xf>
    <xf numFmtId="165" fontId="32" fillId="0" borderId="3" xfId="2" applyNumberFormat="1" applyFont="1" applyFill="1" applyBorder="1" applyAlignment="1">
      <alignment horizontal="center" vertical="top"/>
    </xf>
    <xf numFmtId="165" fontId="32" fillId="0" borderId="20" xfId="2" applyNumberFormat="1" applyFont="1" applyFill="1" applyBorder="1" applyAlignment="1">
      <alignment horizontal="center" vertical="top"/>
    </xf>
    <xf numFmtId="0" fontId="45" fillId="0" borderId="21" xfId="2" applyFont="1" applyFill="1" applyBorder="1" applyAlignment="1">
      <alignment horizontal="left" vertical="top" wrapText="1"/>
    </xf>
    <xf numFmtId="0" fontId="45" fillId="0" borderId="16" xfId="2" applyFont="1" applyFill="1" applyBorder="1" applyAlignment="1">
      <alignment horizontal="left" vertical="top" wrapText="1"/>
    </xf>
    <xf numFmtId="0" fontId="45" fillId="0" borderId="22" xfId="2" applyFont="1" applyFill="1" applyBorder="1" applyAlignment="1">
      <alignment horizontal="left" vertical="top" wrapText="1"/>
    </xf>
    <xf numFmtId="0" fontId="27" fillId="0" borderId="29" xfId="57" applyFont="1" applyFill="1" applyBorder="1" applyAlignment="1">
      <alignment horizontal="left" vertical="center" wrapText="1"/>
    </xf>
    <xf numFmtId="0" fontId="27" fillId="0" borderId="30" xfId="57" applyFont="1" applyFill="1" applyBorder="1" applyAlignment="1">
      <alignment horizontal="left" vertical="center" wrapText="1"/>
    </xf>
    <xf numFmtId="0" fontId="27" fillId="0" borderId="5" xfId="57" applyFont="1" applyFill="1" applyBorder="1" applyAlignment="1">
      <alignment horizontal="left" vertical="center" wrapText="1"/>
    </xf>
    <xf numFmtId="0" fontId="30" fillId="5" borderId="21" xfId="2" applyFont="1" applyFill="1" applyBorder="1" applyAlignment="1">
      <alignment horizontal="left" vertical="top" wrapText="1"/>
    </xf>
    <xf numFmtId="0" fontId="30" fillId="5" borderId="38" xfId="2" applyFont="1" applyFill="1" applyBorder="1" applyAlignment="1">
      <alignment horizontal="left" vertical="top" wrapText="1"/>
    </xf>
    <xf numFmtId="0" fontId="30" fillId="5" borderId="72" xfId="2" applyFont="1" applyFill="1" applyBorder="1" applyAlignment="1">
      <alignment horizontal="left" vertical="top" wrapText="1"/>
    </xf>
    <xf numFmtId="0" fontId="36" fillId="5" borderId="62" xfId="0" applyFont="1" applyFill="1" applyBorder="1" applyAlignment="1">
      <alignment horizontal="left" vertical="top" wrapText="1"/>
    </xf>
    <xf numFmtId="0" fontId="36" fillId="5" borderId="47" xfId="0" quotePrefix="1" applyFont="1" applyFill="1" applyBorder="1" applyAlignment="1">
      <alignment horizontal="left" vertical="top" wrapText="1"/>
    </xf>
    <xf numFmtId="0" fontId="36" fillId="5" borderId="48" xfId="0" quotePrefix="1" applyFont="1" applyFill="1" applyBorder="1" applyAlignment="1">
      <alignment horizontal="left" vertical="top" wrapText="1"/>
    </xf>
    <xf numFmtId="165" fontId="32" fillId="5" borderId="35" xfId="2" applyNumberFormat="1" applyFont="1" applyFill="1" applyBorder="1" applyAlignment="1">
      <alignment horizontal="center" vertical="top"/>
    </xf>
    <xf numFmtId="165" fontId="32" fillId="5" borderId="3" xfId="2" applyNumberFormat="1" applyFont="1" applyFill="1" applyBorder="1" applyAlignment="1">
      <alignment horizontal="center" vertical="top"/>
    </xf>
    <xf numFmtId="165" fontId="32" fillId="5" borderId="20" xfId="2" applyNumberFormat="1" applyFont="1" applyFill="1" applyBorder="1" applyAlignment="1">
      <alignment horizontal="center" vertical="top"/>
    </xf>
    <xf numFmtId="167" fontId="32" fillId="5" borderId="1" xfId="2" applyNumberFormat="1" applyFont="1" applyFill="1" applyBorder="1" applyAlignment="1">
      <alignment horizontal="center" vertical="top"/>
    </xf>
    <xf numFmtId="0" fontId="32" fillId="5" borderId="3" xfId="2" applyFont="1" applyFill="1" applyBorder="1" applyAlignment="1">
      <alignment horizontal="center" vertical="top"/>
    </xf>
    <xf numFmtId="0" fontId="27" fillId="5" borderId="23" xfId="57" applyFont="1" applyFill="1" applyBorder="1" applyAlignment="1">
      <alignment horizontal="left" vertical="center" wrapText="1"/>
    </xf>
    <xf numFmtId="0" fontId="27" fillId="5" borderId="24" xfId="57" applyFont="1" applyFill="1" applyBorder="1" applyAlignment="1">
      <alignment horizontal="left" vertical="center" wrapText="1"/>
    </xf>
    <xf numFmtId="0" fontId="27" fillId="5" borderId="25" xfId="57" applyFont="1" applyFill="1" applyBorder="1" applyAlignment="1">
      <alignment horizontal="left" vertical="center" wrapText="1"/>
    </xf>
    <xf numFmtId="0" fontId="27" fillId="5" borderId="8" xfId="57" applyFont="1" applyFill="1" applyBorder="1" applyAlignment="1">
      <alignment horizontal="left" vertical="center" wrapText="1"/>
    </xf>
    <xf numFmtId="0" fontId="27" fillId="5" borderId="9" xfId="57" applyFont="1" applyFill="1" applyBorder="1" applyAlignment="1">
      <alignment horizontal="left" vertical="center" wrapText="1"/>
    </xf>
    <xf numFmtId="0" fontId="27" fillId="5" borderId="10" xfId="57" applyFont="1" applyFill="1" applyBorder="1" applyAlignment="1">
      <alignment horizontal="left" vertical="center" wrapText="1"/>
    </xf>
    <xf numFmtId="165" fontId="32" fillId="5" borderId="1" xfId="2" applyNumberFormat="1" applyFont="1" applyFill="1" applyBorder="1" applyAlignment="1">
      <alignment horizontal="center" vertical="top"/>
    </xf>
    <xf numFmtId="165" fontId="35" fillId="5" borderId="61" xfId="0" applyNumberFormat="1" applyFont="1" applyFill="1" applyBorder="1" applyAlignment="1">
      <alignment horizontal="center" vertical="top" wrapText="1"/>
    </xf>
    <xf numFmtId="165" fontId="35" fillId="5" borderId="43" xfId="0" applyNumberFormat="1" applyFont="1" applyFill="1" applyBorder="1" applyAlignment="1">
      <alignment horizontal="center" vertical="top" wrapText="1"/>
    </xf>
    <xf numFmtId="165" fontId="35" fillId="5" borderId="44" xfId="0" applyNumberFormat="1" applyFont="1" applyFill="1" applyBorder="1" applyAlignment="1">
      <alignment horizontal="center" vertical="top" wrapText="1"/>
    </xf>
    <xf numFmtId="0" fontId="28" fillId="5" borderId="49" xfId="0" applyFont="1" applyFill="1" applyBorder="1" applyAlignment="1">
      <alignment horizontal="center" vertical="top" wrapText="1"/>
    </xf>
    <xf numFmtId="0" fontId="28" fillId="5" borderId="50" xfId="0" applyFont="1" applyFill="1" applyBorder="1" applyAlignment="1">
      <alignment horizontal="center" vertical="top" wrapText="1"/>
    </xf>
    <xf numFmtId="0" fontId="28" fillId="5" borderId="51" xfId="0" applyFont="1" applyFill="1" applyBorder="1" applyAlignment="1">
      <alignment horizontal="center" vertical="top" wrapText="1"/>
    </xf>
    <xf numFmtId="0" fontId="28" fillId="5" borderId="52" xfId="0" applyFont="1" applyFill="1" applyBorder="1" applyAlignment="1">
      <alignment horizontal="center" vertical="top" wrapText="1"/>
    </xf>
    <xf numFmtId="0" fontId="28" fillId="5" borderId="0" xfId="0" applyFont="1" applyFill="1" applyBorder="1" applyAlignment="1">
      <alignment horizontal="center" vertical="top" wrapText="1"/>
    </xf>
    <xf numFmtId="0" fontId="28" fillId="5" borderId="53" xfId="0" applyFont="1" applyFill="1" applyBorder="1" applyAlignment="1">
      <alignment horizontal="center" vertical="top" wrapText="1"/>
    </xf>
    <xf numFmtId="0" fontId="28" fillId="5" borderId="54" xfId="0" applyFont="1" applyFill="1" applyBorder="1" applyAlignment="1">
      <alignment horizontal="center" vertical="top" wrapText="1"/>
    </xf>
    <xf numFmtId="0" fontId="28" fillId="5" borderId="55" xfId="0" applyFont="1" applyFill="1" applyBorder="1" applyAlignment="1">
      <alignment horizontal="center" vertical="top" wrapText="1"/>
    </xf>
    <xf numFmtId="0" fontId="28" fillId="5" borderId="56" xfId="0" applyFont="1" applyFill="1" applyBorder="1" applyAlignment="1">
      <alignment horizontal="center" vertical="top" wrapText="1"/>
    </xf>
    <xf numFmtId="0" fontId="29" fillId="5" borderId="8" xfId="106" applyNumberFormat="1" applyFont="1" applyFill="1" applyBorder="1" applyAlignment="1">
      <alignment horizontal="left" vertical="top" wrapText="1"/>
    </xf>
    <xf numFmtId="0" fontId="29" fillId="5" borderId="9" xfId="106" applyNumberFormat="1" applyFont="1" applyFill="1" applyBorder="1" applyAlignment="1">
      <alignment horizontal="left" vertical="top" wrapText="1"/>
    </xf>
    <xf numFmtId="0" fontId="29" fillId="5" borderId="10" xfId="106" applyNumberFormat="1" applyFont="1" applyFill="1" applyBorder="1" applyAlignment="1">
      <alignment horizontal="left" vertical="top" wrapText="1"/>
    </xf>
    <xf numFmtId="0" fontId="29" fillId="5" borderId="11" xfId="106" applyNumberFormat="1" applyFont="1" applyFill="1" applyBorder="1" applyAlignment="1">
      <alignment horizontal="left" vertical="top" wrapText="1"/>
    </xf>
    <xf numFmtId="0" fontId="29" fillId="5" borderId="0" xfId="106" applyNumberFormat="1" applyFont="1" applyFill="1" applyBorder="1" applyAlignment="1">
      <alignment horizontal="left" vertical="top" wrapText="1"/>
    </xf>
    <xf numFmtId="0" fontId="29" fillId="5" borderId="12" xfId="106" applyNumberFormat="1" applyFont="1" applyFill="1" applyBorder="1" applyAlignment="1">
      <alignment horizontal="left" vertical="top" wrapText="1"/>
    </xf>
    <xf numFmtId="0" fontId="29" fillId="5" borderId="13" xfId="106" applyNumberFormat="1" applyFont="1" applyFill="1" applyBorder="1" applyAlignment="1">
      <alignment horizontal="left" vertical="top" wrapText="1"/>
    </xf>
    <xf numFmtId="0" fontId="29" fillId="5" borderId="14" xfId="106" applyNumberFormat="1" applyFont="1" applyFill="1" applyBorder="1" applyAlignment="1">
      <alignment horizontal="left" vertical="top" wrapText="1"/>
    </xf>
    <xf numFmtId="0" fontId="29" fillId="5" borderId="15" xfId="106" applyNumberFormat="1" applyFont="1" applyFill="1" applyBorder="1" applyAlignment="1">
      <alignment horizontal="left" vertical="top" wrapText="1"/>
    </xf>
    <xf numFmtId="0" fontId="36" fillId="5" borderId="58" xfId="0" applyFont="1" applyFill="1" applyBorder="1" applyAlignment="1">
      <alignment horizontal="center" vertical="center" wrapText="1"/>
    </xf>
    <xf numFmtId="0" fontId="36" fillId="5" borderId="59" xfId="0" applyFont="1" applyFill="1" applyBorder="1" applyAlignment="1">
      <alignment horizontal="center" vertical="center" wrapText="1"/>
    </xf>
    <xf numFmtId="165" fontId="32" fillId="5" borderId="35" xfId="2" applyNumberFormat="1" applyFont="1" applyFill="1" applyBorder="1" applyAlignment="1">
      <alignment horizontal="center" vertical="top" wrapText="1"/>
    </xf>
    <xf numFmtId="165" fontId="32" fillId="5" borderId="3" xfId="2" applyNumberFormat="1" applyFont="1" applyFill="1" applyBorder="1" applyAlignment="1">
      <alignment horizontal="center" vertical="top" wrapText="1"/>
    </xf>
    <xf numFmtId="165" fontId="32" fillId="5" borderId="20" xfId="2" applyNumberFormat="1" applyFont="1" applyFill="1" applyBorder="1" applyAlignment="1">
      <alignment horizontal="center" vertical="top" wrapText="1"/>
    </xf>
    <xf numFmtId="0" fontId="30" fillId="0" borderId="17" xfId="2" applyFont="1" applyFill="1" applyBorder="1" applyAlignment="1">
      <alignment horizontal="center" vertical="top" wrapText="1"/>
    </xf>
    <xf numFmtId="0" fontId="30" fillId="0" borderId="18" xfId="2" applyFont="1" applyFill="1" applyBorder="1" applyAlignment="1">
      <alignment horizontal="center" vertical="top" wrapText="1"/>
    </xf>
    <xf numFmtId="0" fontId="30" fillId="0" borderId="19" xfId="2" applyFont="1" applyFill="1" applyBorder="1" applyAlignment="1">
      <alignment horizontal="center" vertical="top" wrapText="1"/>
    </xf>
    <xf numFmtId="0" fontId="27" fillId="5" borderId="1" xfId="2" applyFont="1" applyFill="1" applyBorder="1" applyAlignment="1">
      <alignment horizontal="center" vertical="top" wrapText="1"/>
    </xf>
    <xf numFmtId="0" fontId="27" fillId="5" borderId="3" xfId="2" applyFont="1" applyFill="1" applyBorder="1" applyAlignment="1">
      <alignment horizontal="center" vertical="top" wrapText="1"/>
    </xf>
    <xf numFmtId="0" fontId="27" fillId="5" borderId="20" xfId="2" applyFont="1" applyFill="1" applyBorder="1" applyAlignment="1">
      <alignment horizontal="center" vertical="top" wrapText="1"/>
    </xf>
    <xf numFmtId="0" fontId="30" fillId="0" borderId="36" xfId="2" applyFont="1" applyFill="1" applyBorder="1" applyAlignment="1">
      <alignment horizontal="center" vertical="top" wrapText="1"/>
    </xf>
    <xf numFmtId="0" fontId="27" fillId="5" borderId="35" xfId="2" applyFont="1" applyFill="1" applyBorder="1" applyAlignment="1">
      <alignment horizontal="center" vertical="top" wrapText="1"/>
    </xf>
    <xf numFmtId="0" fontId="32" fillId="5" borderId="35" xfId="2" applyFont="1" applyFill="1" applyBorder="1" applyAlignment="1">
      <alignment horizontal="center" vertical="top"/>
    </xf>
    <xf numFmtId="0" fontId="32" fillId="5" borderId="20" xfId="2" applyFont="1" applyFill="1" applyBorder="1" applyAlignment="1">
      <alignment horizontal="center" vertical="top"/>
    </xf>
    <xf numFmtId="0" fontId="30" fillId="5" borderId="23" xfId="57" applyFont="1" applyFill="1" applyBorder="1" applyAlignment="1">
      <alignment horizontal="center" vertical="center" wrapText="1"/>
    </xf>
    <xf numFmtId="0" fontId="30" fillId="5" borderId="24" xfId="57" applyFont="1" applyFill="1" applyBorder="1" applyAlignment="1">
      <alignment horizontal="center" vertical="center" wrapText="1"/>
    </xf>
    <xf numFmtId="0" fontId="30" fillId="5" borderId="25" xfId="57" applyFont="1" applyFill="1" applyBorder="1" applyAlignment="1">
      <alignment horizontal="center" vertical="center" wrapText="1"/>
    </xf>
    <xf numFmtId="0" fontId="27" fillId="5" borderId="1" xfId="2" applyFont="1" applyFill="1" applyBorder="1" applyAlignment="1">
      <alignment horizontal="left" vertical="top" wrapText="1"/>
    </xf>
    <xf numFmtId="0" fontId="27" fillId="5" borderId="3" xfId="2" applyFont="1" applyFill="1" applyBorder="1" applyAlignment="1">
      <alignment horizontal="left" vertical="top" wrapText="1"/>
    </xf>
    <xf numFmtId="0" fontId="27" fillId="5" borderId="4" xfId="2" applyFont="1" applyFill="1" applyBorder="1" applyAlignment="1">
      <alignment horizontal="left" vertical="top" wrapText="1"/>
    </xf>
    <xf numFmtId="0" fontId="27" fillId="5" borderId="4" xfId="2" applyFont="1" applyFill="1" applyBorder="1" applyAlignment="1">
      <alignment horizontal="center" vertical="top" wrapText="1"/>
    </xf>
    <xf numFmtId="0" fontId="46" fillId="5" borderId="8" xfId="106" applyNumberFormat="1" applyFont="1" applyFill="1" applyBorder="1" applyAlignment="1">
      <alignment horizontal="left" vertical="top" wrapText="1"/>
    </xf>
    <xf numFmtId="0" fontId="30" fillId="5" borderId="17" xfId="2" applyFont="1" applyFill="1" applyBorder="1" applyAlignment="1">
      <alignment horizontal="center" vertical="top" wrapText="1"/>
    </xf>
    <xf numFmtId="0" fontId="30" fillId="5" borderId="18" xfId="2" applyFont="1" applyFill="1" applyBorder="1" applyAlignment="1">
      <alignment horizontal="center" vertical="top" wrapText="1"/>
    </xf>
    <xf numFmtId="0" fontId="30" fillId="5" borderId="19" xfId="2" applyFont="1" applyFill="1" applyBorder="1" applyAlignment="1">
      <alignment horizontal="center" vertical="top" wrapText="1"/>
    </xf>
    <xf numFmtId="0" fontId="27" fillId="5" borderId="35" xfId="2" applyFont="1" applyFill="1" applyBorder="1" applyAlignment="1">
      <alignment horizontal="left" vertical="top" wrapText="1"/>
    </xf>
    <xf numFmtId="0" fontId="27" fillId="5" borderId="20" xfId="2" applyFont="1" applyFill="1" applyBorder="1" applyAlignment="1">
      <alignment horizontal="left" vertical="top" wrapText="1"/>
    </xf>
    <xf numFmtId="0" fontId="32" fillId="5" borderId="1" xfId="2" applyFont="1" applyFill="1" applyBorder="1" applyAlignment="1">
      <alignment horizontal="center" vertical="top"/>
    </xf>
    <xf numFmtId="0" fontId="23" fillId="0" borderId="0" xfId="0" applyFont="1" applyAlignment="1">
      <alignment horizontal="center" vertical="top" wrapText="1"/>
    </xf>
    <xf numFmtId="0" fontId="30" fillId="5" borderId="2" xfId="57" applyFont="1" applyFill="1" applyBorder="1" applyAlignment="1">
      <alignment horizontal="left" vertical="center" wrapText="1"/>
    </xf>
    <xf numFmtId="0" fontId="25" fillId="0" borderId="35" xfId="2" applyFont="1" applyFill="1" applyBorder="1" applyAlignment="1">
      <alignment horizontal="center" vertical="center" wrapText="1"/>
    </xf>
    <xf numFmtId="0" fontId="25" fillId="0" borderId="4" xfId="2" applyFont="1" applyFill="1" applyBorder="1" applyAlignment="1">
      <alignment horizontal="center" vertical="center" wrapText="1"/>
    </xf>
    <xf numFmtId="0" fontId="25" fillId="0" borderId="34" xfId="2" applyFont="1" applyFill="1" applyBorder="1" applyAlignment="1">
      <alignment horizontal="center" vertical="center" wrapText="1"/>
    </xf>
    <xf numFmtId="0" fontId="25" fillId="0" borderId="38" xfId="2" applyFont="1" applyFill="1" applyBorder="1" applyAlignment="1">
      <alignment horizontal="center" vertical="center" wrapText="1"/>
    </xf>
    <xf numFmtId="0" fontId="24" fillId="0" borderId="26" xfId="57" applyFont="1" applyFill="1" applyBorder="1" applyAlignment="1">
      <alignment horizontal="center" vertical="center" wrapText="1"/>
    </xf>
    <xf numFmtId="0" fontId="24" fillId="0" borderId="27" xfId="57" applyFont="1" applyFill="1" applyBorder="1" applyAlignment="1">
      <alignment horizontal="center" vertical="center" wrapText="1"/>
    </xf>
    <xf numFmtId="0" fontId="24" fillId="0" borderId="28" xfId="57" applyFont="1" applyFill="1" applyBorder="1" applyAlignment="1">
      <alignment horizontal="center" vertical="center" wrapText="1"/>
    </xf>
    <xf numFmtId="0" fontId="27" fillId="5" borderId="21" xfId="2" applyFont="1" applyFill="1" applyBorder="1" applyAlignment="1">
      <alignment horizontal="left" vertical="top" wrapText="1"/>
    </xf>
    <xf numFmtId="0" fontId="27" fillId="5" borderId="16" xfId="2" applyFont="1" applyFill="1" applyBorder="1" applyAlignment="1">
      <alignment horizontal="left" vertical="top" wrapText="1"/>
    </xf>
    <xf numFmtId="0" fontId="27" fillId="5" borderId="22" xfId="2" applyFont="1" applyFill="1" applyBorder="1" applyAlignment="1">
      <alignment horizontal="left" vertical="top" wrapText="1"/>
    </xf>
    <xf numFmtId="165" fontId="32" fillId="5" borderId="2" xfId="2" applyNumberFormat="1" applyFont="1" applyFill="1" applyBorder="1" applyAlignment="1">
      <alignment horizontal="center" vertical="top"/>
    </xf>
    <xf numFmtId="0" fontId="4" fillId="0" borderId="36" xfId="2" applyFont="1" applyFill="1" applyBorder="1" applyAlignment="1">
      <alignment horizontal="center" vertical="center" wrapText="1"/>
    </xf>
    <xf numFmtId="0" fontId="4" fillId="0" borderId="37" xfId="2" applyFont="1" applyFill="1" applyBorder="1" applyAlignment="1">
      <alignment horizontal="center" vertical="center" wrapText="1"/>
    </xf>
    <xf numFmtId="0" fontId="25" fillId="0" borderId="26" xfId="2" applyFont="1" applyFill="1" applyBorder="1" applyAlignment="1">
      <alignment horizontal="center" vertical="center" wrapText="1"/>
    </xf>
    <xf numFmtId="0" fontId="25" fillId="0" borderId="27" xfId="2" applyFont="1" applyFill="1" applyBorder="1" applyAlignment="1">
      <alignment horizontal="center" vertical="center" wrapText="1"/>
    </xf>
    <xf numFmtId="0" fontId="25" fillId="0" borderId="28" xfId="2" applyFont="1" applyFill="1" applyBorder="1" applyAlignment="1">
      <alignment horizontal="center" vertical="center" wrapText="1"/>
    </xf>
    <xf numFmtId="0" fontId="24" fillId="0" borderId="26" xfId="2" applyFont="1" applyFill="1" applyBorder="1" applyAlignment="1">
      <alignment horizontal="center" vertical="center"/>
    </xf>
    <xf numFmtId="0" fontId="24" fillId="0" borderId="27" xfId="2" applyFont="1" applyFill="1" applyBorder="1" applyAlignment="1">
      <alignment horizontal="center" vertical="center"/>
    </xf>
    <xf numFmtId="0" fontId="24" fillId="0" borderId="28" xfId="2" applyFont="1" applyFill="1" applyBorder="1" applyAlignment="1">
      <alignment horizontal="center" vertical="center"/>
    </xf>
    <xf numFmtId="0" fontId="33" fillId="5" borderId="1" xfId="2" applyFont="1" applyFill="1" applyBorder="1" applyAlignment="1">
      <alignment horizontal="center" vertical="top" wrapText="1"/>
    </xf>
    <xf numFmtId="0" fontId="33" fillId="5" borderId="3" xfId="2" applyFont="1" applyFill="1" applyBorder="1" applyAlignment="1">
      <alignment horizontal="center" vertical="top" wrapText="1"/>
    </xf>
    <xf numFmtId="0" fontId="33" fillId="5" borderId="20" xfId="2" applyFont="1" applyFill="1" applyBorder="1" applyAlignment="1">
      <alignment horizontal="center" vertical="top" wrapText="1"/>
    </xf>
    <xf numFmtId="0" fontId="30" fillId="5" borderId="3" xfId="2" applyFont="1" applyFill="1" applyBorder="1" applyAlignment="1">
      <alignment horizontal="center" vertical="top" wrapText="1"/>
    </xf>
    <xf numFmtId="0" fontId="30" fillId="5" borderId="20" xfId="2" applyFont="1" applyFill="1" applyBorder="1" applyAlignment="1">
      <alignment horizontal="center" vertical="top" wrapText="1"/>
    </xf>
    <xf numFmtId="0" fontId="40" fillId="5" borderId="1" xfId="2" applyFont="1" applyFill="1" applyBorder="1" applyAlignment="1">
      <alignment horizontal="center" vertical="top"/>
    </xf>
    <xf numFmtId="0" fontId="40" fillId="5" borderId="3" xfId="2" applyFont="1" applyFill="1" applyBorder="1" applyAlignment="1">
      <alignment horizontal="center" vertical="top"/>
    </xf>
    <xf numFmtId="0" fontId="40" fillId="5" borderId="4" xfId="2" applyFont="1" applyFill="1" applyBorder="1" applyAlignment="1">
      <alignment horizontal="center" vertical="top"/>
    </xf>
    <xf numFmtId="0" fontId="27" fillId="5" borderId="34" xfId="2" applyFont="1" applyFill="1" applyBorder="1" applyAlignment="1">
      <alignment horizontal="left" vertical="top" wrapText="1"/>
    </xf>
    <xf numFmtId="0" fontId="26" fillId="5" borderId="8" xfId="106" applyNumberFormat="1" applyFont="1" applyFill="1" applyBorder="1" applyAlignment="1">
      <alignment horizontal="left" vertical="top" wrapText="1"/>
    </xf>
    <xf numFmtId="0" fontId="26" fillId="5" borderId="9" xfId="106" applyNumberFormat="1" applyFont="1" applyFill="1" applyBorder="1" applyAlignment="1">
      <alignment horizontal="left" vertical="top" wrapText="1"/>
    </xf>
    <xf numFmtId="0" fontId="26" fillId="5" borderId="10" xfId="106" applyNumberFormat="1" applyFont="1" applyFill="1" applyBorder="1" applyAlignment="1">
      <alignment horizontal="left" vertical="top" wrapText="1"/>
    </xf>
    <xf numFmtId="0" fontId="26" fillId="5" borderId="11" xfId="106" applyNumberFormat="1" applyFont="1" applyFill="1" applyBorder="1" applyAlignment="1">
      <alignment horizontal="left" vertical="top" wrapText="1"/>
    </xf>
    <xf numFmtId="0" fontId="26" fillId="5" borderId="0" xfId="106" applyNumberFormat="1" applyFont="1" applyFill="1" applyBorder="1" applyAlignment="1">
      <alignment horizontal="left" vertical="top" wrapText="1"/>
    </xf>
    <xf numFmtId="0" fontId="26" fillId="5" borderId="12" xfId="106" applyNumberFormat="1" applyFont="1" applyFill="1" applyBorder="1" applyAlignment="1">
      <alignment horizontal="left" vertical="top" wrapText="1"/>
    </xf>
    <xf numFmtId="0" fontId="26" fillId="5" borderId="13" xfId="106" applyNumberFormat="1" applyFont="1" applyFill="1" applyBorder="1" applyAlignment="1">
      <alignment horizontal="left" vertical="top" wrapText="1"/>
    </xf>
    <xf numFmtId="0" fontId="26" fillId="5" borderId="14" xfId="106" applyNumberFormat="1" applyFont="1" applyFill="1" applyBorder="1" applyAlignment="1">
      <alignment horizontal="left" vertical="top" wrapText="1"/>
    </xf>
    <xf numFmtId="0" fontId="26" fillId="5" borderId="15" xfId="106" applyNumberFormat="1" applyFont="1" applyFill="1" applyBorder="1" applyAlignment="1">
      <alignment horizontal="left" vertical="top" wrapText="1"/>
    </xf>
    <xf numFmtId="0" fontId="27" fillId="5" borderId="29" xfId="57" applyFont="1" applyFill="1" applyBorder="1" applyAlignment="1">
      <alignment horizontal="left" vertical="center" wrapText="1"/>
    </xf>
    <xf numFmtId="0" fontId="27" fillId="5" borderId="30" xfId="57" applyFont="1" applyFill="1" applyBorder="1" applyAlignment="1">
      <alignment horizontal="left" vertical="center" wrapText="1"/>
    </xf>
    <xf numFmtId="0" fontId="27" fillId="5" borderId="5" xfId="57" applyFont="1" applyFill="1" applyBorder="1" applyAlignment="1">
      <alignment horizontal="left" vertical="center" wrapText="1"/>
    </xf>
    <xf numFmtId="0" fontId="30" fillId="5" borderId="1" xfId="2" applyFont="1" applyFill="1" applyBorder="1" applyAlignment="1">
      <alignment horizontal="center" vertical="top" wrapText="1"/>
    </xf>
    <xf numFmtId="0" fontId="30" fillId="5" borderId="4" xfId="2" applyFont="1" applyFill="1" applyBorder="1" applyAlignment="1">
      <alignment horizontal="center" vertical="top" wrapText="1"/>
    </xf>
    <xf numFmtId="0" fontId="28" fillId="5" borderId="8" xfId="0" applyFont="1" applyFill="1" applyBorder="1" applyAlignment="1">
      <alignment horizontal="left" vertical="top" wrapText="1"/>
    </xf>
    <xf numFmtId="0" fontId="31" fillId="5" borderId="9" xfId="0" applyFont="1" applyFill="1" applyBorder="1" applyAlignment="1">
      <alignment horizontal="left" vertical="top"/>
    </xf>
    <xf numFmtId="0" fontId="31" fillId="5" borderId="10" xfId="0" applyFont="1" applyFill="1" applyBorder="1" applyAlignment="1">
      <alignment horizontal="left" vertical="top"/>
    </xf>
    <xf numFmtId="0" fontId="31" fillId="5" borderId="11" xfId="0" applyFont="1" applyFill="1" applyBorder="1" applyAlignment="1">
      <alignment horizontal="left" vertical="top"/>
    </xf>
    <xf numFmtId="0" fontId="31" fillId="5" borderId="0" xfId="0" applyFont="1" applyFill="1" applyBorder="1" applyAlignment="1">
      <alignment horizontal="left" vertical="top"/>
    </xf>
    <xf numFmtId="0" fontId="31" fillId="5" borderId="12" xfId="0" applyFont="1" applyFill="1" applyBorder="1" applyAlignment="1">
      <alignment horizontal="left" vertical="top"/>
    </xf>
    <xf numFmtId="0" fontId="31" fillId="5" borderId="67" xfId="0" applyFont="1" applyFill="1" applyBorder="1" applyAlignment="1">
      <alignment horizontal="left" vertical="top"/>
    </xf>
    <xf numFmtId="0" fontId="31" fillId="5" borderId="68" xfId="0" applyFont="1" applyFill="1" applyBorder="1" applyAlignment="1">
      <alignment horizontal="left" vertical="top"/>
    </xf>
    <xf numFmtId="0" fontId="31" fillId="5" borderId="63" xfId="0" applyFont="1" applyFill="1" applyBorder="1" applyAlignment="1">
      <alignment horizontal="left" vertical="top"/>
    </xf>
    <xf numFmtId="0" fontId="31" fillId="5" borderId="18" xfId="0" applyFont="1" applyFill="1" applyBorder="1"/>
    <xf numFmtId="0" fontId="31" fillId="5" borderId="19" xfId="0" applyFont="1" applyFill="1" applyBorder="1"/>
    <xf numFmtId="0" fontId="31" fillId="5" borderId="3" xfId="0" applyFont="1" applyFill="1" applyBorder="1"/>
    <xf numFmtId="0" fontId="31" fillId="5" borderId="20" xfId="0" applyFont="1" applyFill="1" applyBorder="1"/>
    <xf numFmtId="0" fontId="36" fillId="0" borderId="60" xfId="0" applyFont="1" applyBorder="1" applyAlignment="1">
      <alignment horizontal="center" vertical="top" wrapText="1"/>
    </xf>
    <xf numFmtId="0" fontId="36" fillId="0" borderId="41" xfId="0" applyFont="1" applyBorder="1" applyAlignment="1">
      <alignment horizontal="center" vertical="top" wrapText="1"/>
    </xf>
    <xf numFmtId="0" fontId="36" fillId="0" borderId="42" xfId="0" applyFont="1" applyBorder="1" applyAlignment="1">
      <alignment horizontal="center" vertical="top" wrapText="1"/>
    </xf>
    <xf numFmtId="0" fontId="31" fillId="5" borderId="9" xfId="0" applyFont="1" applyFill="1" applyBorder="1"/>
    <xf numFmtId="0" fontId="31" fillId="5" borderId="10" xfId="0" applyFont="1" applyFill="1" applyBorder="1"/>
    <xf numFmtId="0" fontId="31" fillId="5" borderId="11" xfId="0" applyFont="1" applyFill="1" applyBorder="1"/>
    <xf numFmtId="0" fontId="31" fillId="5" borderId="0" xfId="0" applyFont="1" applyFill="1"/>
    <xf numFmtId="0" fontId="31" fillId="5" borderId="12" xfId="0" applyFont="1" applyFill="1" applyBorder="1"/>
    <xf numFmtId="0" fontId="31" fillId="5" borderId="0" xfId="0" applyFont="1" applyFill="1" applyBorder="1"/>
    <xf numFmtId="0" fontId="31" fillId="5" borderId="13" xfId="0" applyFont="1" applyFill="1" applyBorder="1"/>
    <xf numFmtId="0" fontId="31" fillId="5" borderId="14" xfId="0" applyFont="1" applyFill="1" applyBorder="1"/>
    <xf numFmtId="0" fontId="31" fillId="5" borderId="15" xfId="0" applyFont="1" applyFill="1" applyBorder="1"/>
    <xf numFmtId="0" fontId="27" fillId="5" borderId="71" xfId="2" applyFont="1" applyFill="1" applyBorder="1" applyAlignment="1">
      <alignment horizontal="center" vertical="top" wrapText="1"/>
    </xf>
    <xf numFmtId="0" fontId="37" fillId="5" borderId="61" xfId="0" applyFont="1" applyFill="1" applyBorder="1" applyAlignment="1">
      <alignment horizontal="center" vertical="top" wrapText="1"/>
    </xf>
    <xf numFmtId="0" fontId="37" fillId="5" borderId="43" xfId="0" applyFont="1" applyFill="1" applyBorder="1" applyAlignment="1">
      <alignment horizontal="center" vertical="top" wrapText="1"/>
    </xf>
    <xf numFmtId="0" fontId="37" fillId="5" borderId="44" xfId="0" applyFont="1" applyFill="1" applyBorder="1" applyAlignment="1">
      <alignment horizontal="center" vertical="top" wrapText="1"/>
    </xf>
    <xf numFmtId="0" fontId="30" fillId="5" borderId="2" xfId="2" applyFont="1" applyFill="1" applyBorder="1" applyAlignment="1">
      <alignment horizontal="center" vertical="top" wrapText="1"/>
    </xf>
    <xf numFmtId="0" fontId="33" fillId="5" borderId="8" xfId="0" applyFont="1" applyFill="1" applyBorder="1" applyAlignment="1">
      <alignment horizontal="center" vertical="top" wrapText="1"/>
    </xf>
    <xf numFmtId="0" fontId="33" fillId="5" borderId="9" xfId="0" applyFont="1" applyFill="1" applyBorder="1" applyAlignment="1">
      <alignment horizontal="center" vertical="top"/>
    </xf>
    <xf numFmtId="0" fontId="33" fillId="5" borderId="10" xfId="0" applyFont="1" applyFill="1" applyBorder="1" applyAlignment="1">
      <alignment horizontal="center" vertical="top"/>
    </xf>
    <xf numFmtId="0" fontId="33" fillId="5" borderId="11" xfId="0" applyFont="1" applyFill="1" applyBorder="1" applyAlignment="1">
      <alignment horizontal="center" vertical="top"/>
    </xf>
    <xf numFmtId="0" fontId="33" fillId="5" borderId="0" xfId="0" applyFont="1" applyFill="1" applyBorder="1" applyAlignment="1">
      <alignment horizontal="center" vertical="top"/>
    </xf>
    <xf numFmtId="0" fontId="33" fillId="5" borderId="12" xfId="0" applyFont="1" applyFill="1" applyBorder="1" applyAlignment="1">
      <alignment horizontal="center" vertical="top"/>
    </xf>
    <xf numFmtId="0" fontId="33" fillId="5" borderId="67" xfId="0" applyFont="1" applyFill="1" applyBorder="1" applyAlignment="1">
      <alignment horizontal="center" vertical="top"/>
    </xf>
    <xf numFmtId="0" fontId="33" fillId="5" borderId="68" xfId="0" applyFont="1" applyFill="1" applyBorder="1" applyAlignment="1">
      <alignment horizontal="center" vertical="top"/>
    </xf>
    <xf numFmtId="0" fontId="33" fillId="5" borderId="63" xfId="0" applyFont="1" applyFill="1" applyBorder="1" applyAlignment="1">
      <alignment horizontal="center" vertical="top"/>
    </xf>
    <xf numFmtId="0" fontId="30" fillId="0" borderId="21" xfId="2" applyFont="1" applyFill="1" applyBorder="1" applyAlignment="1">
      <alignment horizontal="left" vertical="top" wrapText="1"/>
    </xf>
    <xf numFmtId="0" fontId="30" fillId="0" borderId="16" xfId="2" applyFont="1" applyFill="1" applyBorder="1" applyAlignment="1">
      <alignment horizontal="left" vertical="top" wrapText="1"/>
    </xf>
    <xf numFmtId="0" fontId="30" fillId="0" borderId="22" xfId="2" applyFont="1" applyFill="1" applyBorder="1" applyAlignment="1">
      <alignment horizontal="left" vertical="top" wrapText="1"/>
    </xf>
    <xf numFmtId="0" fontId="28" fillId="0" borderId="8" xfId="0" applyFont="1" applyBorder="1" applyAlignment="1">
      <alignment horizontal="left" vertical="top" wrapText="1"/>
    </xf>
    <xf numFmtId="0" fontId="28" fillId="0" borderId="9" xfId="0" applyFont="1" applyBorder="1" applyAlignment="1">
      <alignment horizontal="left" vertical="top" wrapText="1"/>
    </xf>
    <xf numFmtId="0" fontId="28" fillId="0" borderId="10" xfId="0" applyFont="1" applyBorder="1" applyAlignment="1">
      <alignment horizontal="left" vertical="top" wrapText="1"/>
    </xf>
    <xf numFmtId="0" fontId="28" fillId="0" borderId="11" xfId="0" applyFont="1" applyBorder="1" applyAlignment="1">
      <alignment horizontal="left" vertical="top" wrapText="1"/>
    </xf>
    <xf numFmtId="0" fontId="28" fillId="0" borderId="0" xfId="0" applyFont="1" applyBorder="1" applyAlignment="1">
      <alignment horizontal="left" vertical="top" wrapText="1"/>
    </xf>
    <xf numFmtId="0" fontId="28" fillId="0" borderId="12" xfId="0" applyFont="1" applyBorder="1" applyAlignment="1">
      <alignment horizontal="left" vertical="top" wrapText="1"/>
    </xf>
    <xf numFmtId="0" fontId="27" fillId="0" borderId="13" xfId="57" applyFont="1" applyFill="1" applyBorder="1" applyAlignment="1">
      <alignment horizontal="left" vertical="center" wrapText="1"/>
    </xf>
    <xf numFmtId="0" fontId="27" fillId="0" borderId="24" xfId="57" applyFont="1" applyFill="1" applyBorder="1" applyAlignment="1">
      <alignment horizontal="left" vertical="center" wrapText="1"/>
    </xf>
    <xf numFmtId="0" fontId="27" fillId="0" borderId="25" xfId="57" applyFont="1" applyFill="1" applyBorder="1" applyAlignment="1">
      <alignment horizontal="left" vertical="center" wrapText="1"/>
    </xf>
    <xf numFmtId="0" fontId="28" fillId="5" borderId="9" xfId="0" applyFont="1" applyFill="1" applyBorder="1" applyAlignment="1">
      <alignment horizontal="left" vertical="top"/>
    </xf>
    <xf numFmtId="0" fontId="28" fillId="5" borderId="10" xfId="0" applyFont="1" applyFill="1" applyBorder="1" applyAlignment="1">
      <alignment horizontal="left" vertical="top"/>
    </xf>
    <xf numFmtId="0" fontId="28" fillId="5" borderId="11" xfId="0" applyFont="1" applyFill="1" applyBorder="1" applyAlignment="1">
      <alignment horizontal="left" vertical="top"/>
    </xf>
    <xf numFmtId="0" fontId="28" fillId="5" borderId="0" xfId="0" applyFont="1" applyFill="1" applyBorder="1" applyAlignment="1">
      <alignment horizontal="left" vertical="top"/>
    </xf>
    <xf numFmtId="0" fontId="28" fillId="5" borderId="12" xfId="0" applyFont="1" applyFill="1" applyBorder="1" applyAlignment="1">
      <alignment horizontal="left" vertical="top"/>
    </xf>
    <xf numFmtId="0" fontId="28" fillId="5" borderId="67" xfId="0" applyFont="1" applyFill="1" applyBorder="1" applyAlignment="1">
      <alignment horizontal="left" vertical="top"/>
    </xf>
    <xf numFmtId="0" fontId="28" fillId="5" borderId="68" xfId="0" applyFont="1" applyFill="1" applyBorder="1" applyAlignment="1">
      <alignment horizontal="left" vertical="top"/>
    </xf>
    <xf numFmtId="0" fontId="28" fillId="5" borderId="63" xfId="0" applyFont="1" applyFill="1" applyBorder="1" applyAlignment="1">
      <alignment horizontal="left" vertical="top"/>
    </xf>
    <xf numFmtId="0" fontId="12" fillId="0" borderId="0" xfId="0" applyFont="1" applyAlignment="1">
      <alignment horizontal="center"/>
    </xf>
    <xf numFmtId="0" fontId="4" fillId="0" borderId="2" xfId="2" applyFont="1" applyBorder="1" applyAlignment="1">
      <alignment horizontal="center" vertical="center" wrapText="1"/>
    </xf>
    <xf numFmtId="0" fontId="4" fillId="0" borderId="1" xfId="2" applyFont="1" applyBorder="1" applyAlignment="1">
      <alignment horizontal="center" vertical="center" wrapText="1"/>
    </xf>
    <xf numFmtId="0" fontId="4" fillId="0" borderId="4" xfId="2" applyFont="1" applyBorder="1" applyAlignment="1">
      <alignment horizontal="center" vertical="center" wrapText="1"/>
    </xf>
    <xf numFmtId="0" fontId="5" fillId="2" borderId="29"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5" xfId="2" applyFont="1" applyFill="1" applyBorder="1" applyAlignment="1">
      <alignment horizontal="center" vertical="center"/>
    </xf>
    <xf numFmtId="0" fontId="5" fillId="3" borderId="1" xfId="2" applyFont="1" applyFill="1" applyBorder="1" applyAlignment="1">
      <alignment horizontal="center" vertical="center"/>
    </xf>
    <xf numFmtId="0" fontId="5" fillId="3" borderId="4" xfId="2" applyFont="1" applyFill="1" applyBorder="1" applyAlignment="1">
      <alignment horizontal="center" vertical="center"/>
    </xf>
    <xf numFmtId="0" fontId="4" fillId="0" borderId="29" xfId="2" applyFont="1" applyBorder="1" applyAlignment="1">
      <alignment horizontal="center" vertical="center"/>
    </xf>
    <xf numFmtId="0" fontId="4" fillId="0" borderId="5" xfId="2" applyFont="1" applyBorder="1" applyAlignment="1">
      <alignment horizontal="center" vertical="center"/>
    </xf>
    <xf numFmtId="0" fontId="4" fillId="3" borderId="1" xfId="2" applyFont="1" applyFill="1" applyBorder="1" applyAlignment="1">
      <alignment horizontal="center" vertical="center"/>
    </xf>
    <xf numFmtId="0" fontId="4" fillId="3" borderId="3" xfId="2" applyFont="1" applyFill="1" applyBorder="1" applyAlignment="1">
      <alignment horizontal="center" vertical="center"/>
    </xf>
    <xf numFmtId="0" fontId="4" fillId="3" borderId="4" xfId="2" applyFont="1" applyFill="1" applyBorder="1" applyAlignment="1">
      <alignment horizontal="center" vertical="center"/>
    </xf>
    <xf numFmtId="0" fontId="5" fillId="3" borderId="1" xfId="2" applyFont="1" applyFill="1" applyBorder="1" applyAlignment="1">
      <alignment horizontal="center" vertical="center" wrapText="1"/>
    </xf>
    <xf numFmtId="0" fontId="5" fillId="3" borderId="3" xfId="2" applyFont="1" applyFill="1" applyBorder="1" applyAlignment="1">
      <alignment horizontal="center" vertical="center" wrapText="1"/>
    </xf>
    <xf numFmtId="0" fontId="5" fillId="3" borderId="4" xfId="2" applyFont="1" applyFill="1" applyBorder="1" applyAlignment="1">
      <alignment horizontal="center" vertical="center" wrapText="1"/>
    </xf>
    <xf numFmtId="164" fontId="5" fillId="0" borderId="1" xfId="106" applyNumberFormat="1" applyFont="1" applyFill="1" applyBorder="1" applyAlignment="1">
      <alignment horizontal="center" vertical="center" wrapText="1"/>
    </xf>
    <xf numFmtId="164" fontId="5" fillId="0" borderId="3" xfId="106" applyNumberFormat="1" applyFont="1" applyFill="1" applyBorder="1" applyAlignment="1">
      <alignment horizontal="center" vertical="center" wrapText="1"/>
    </xf>
    <xf numFmtId="164" fontId="5" fillId="0" borderId="4" xfId="106" applyNumberFormat="1" applyFont="1" applyFill="1" applyBorder="1" applyAlignment="1">
      <alignment horizontal="center" vertical="center" wrapText="1"/>
    </xf>
    <xf numFmtId="0" fontId="9" fillId="0" borderId="3" xfId="2" applyFont="1" applyBorder="1" applyAlignment="1">
      <alignment horizontal="center" vertical="center" wrapText="1"/>
    </xf>
    <xf numFmtId="0" fontId="9" fillId="0" borderId="4" xfId="2" applyFont="1" applyBorder="1" applyAlignment="1">
      <alignment horizontal="center" vertical="center" wrapText="1"/>
    </xf>
    <xf numFmtId="165" fontId="8" fillId="0" borderId="1" xfId="2" applyNumberFormat="1" applyFont="1" applyFill="1" applyBorder="1" applyAlignment="1">
      <alignment horizontal="left" vertical="top" wrapText="1"/>
    </xf>
    <xf numFmtId="165" fontId="8" fillId="0" borderId="3" xfId="2" applyNumberFormat="1" applyFont="1" applyFill="1" applyBorder="1" applyAlignment="1">
      <alignment horizontal="left" vertical="top" wrapText="1"/>
    </xf>
    <xf numFmtId="165" fontId="8" fillId="0" borderId="4" xfId="2" applyNumberFormat="1" applyFont="1" applyFill="1" applyBorder="1" applyAlignment="1">
      <alignment horizontal="left" vertical="top" wrapText="1"/>
    </xf>
    <xf numFmtId="0" fontId="5" fillId="0" borderId="1" xfId="2" applyFont="1" applyFill="1" applyBorder="1" applyAlignment="1">
      <alignment horizontal="center" vertical="center" wrapText="1"/>
    </xf>
    <xf numFmtId="0" fontId="10" fillId="0" borderId="3" xfId="2" applyFont="1" applyBorder="1" applyAlignment="1">
      <alignment horizontal="center" vertical="center" wrapText="1"/>
    </xf>
    <xf numFmtId="0" fontId="10" fillId="0" borderId="4" xfId="2" applyFont="1" applyBorder="1" applyAlignment="1">
      <alignment horizontal="center" vertical="center" wrapText="1"/>
    </xf>
  </cellXfs>
  <cellStyles count="406">
    <cellStyle name="Excel Built-in Normal" xfId="405"/>
    <cellStyle name="Обычный" xfId="0" builtinId="0"/>
    <cellStyle name="Обычный 2" xfId="1"/>
    <cellStyle name="Обычный 2 2" xfId="2"/>
    <cellStyle name="Обычный 2 2 10" xfId="3"/>
    <cellStyle name="Обычный 2 2 10 2" xfId="113"/>
    <cellStyle name="Обычный 2 2 10 2 2" xfId="403"/>
    <cellStyle name="Обычный 2 2 10 3" xfId="210"/>
    <cellStyle name="Обычный 2 2 10 4" xfId="307"/>
    <cellStyle name="Обычный 2 2 11" xfId="4"/>
    <cellStyle name="Обычный 2 2 11 2" xfId="114"/>
    <cellStyle name="Обычный 2 2 11 3" xfId="211"/>
    <cellStyle name="Обычный 2 2 11 4" xfId="308"/>
    <cellStyle name="Обычный 2 2 12" xfId="112"/>
    <cellStyle name="Обычный 2 2 12 2" xfId="404"/>
    <cellStyle name="Обычный 2 2 13" xfId="209"/>
    <cellStyle name="Обычный 2 2 14" xfId="306"/>
    <cellStyle name="Обычный 2 2 2" xfId="5"/>
    <cellStyle name="Обычный 2 2 2 10" xfId="309"/>
    <cellStyle name="Обычный 2 2 2 2" xfId="6"/>
    <cellStyle name="Обычный 2 2 2 2 2" xfId="7"/>
    <cellStyle name="Обычный 2 2 2 2 2 2" xfId="117"/>
    <cellStyle name="Обычный 2 2 2 2 2 3" xfId="214"/>
    <cellStyle name="Обычный 2 2 2 2 2 4" xfId="311"/>
    <cellStyle name="Обычный 2 2 2 2 3" xfId="8"/>
    <cellStyle name="Обычный 2 2 2 2 3 2" xfId="118"/>
    <cellStyle name="Обычный 2 2 2 2 3 3" xfId="215"/>
    <cellStyle name="Обычный 2 2 2 2 3 4" xfId="312"/>
    <cellStyle name="Обычный 2 2 2 2 4" xfId="9"/>
    <cellStyle name="Обычный 2 2 2 2 4 2" xfId="119"/>
    <cellStyle name="Обычный 2 2 2 2 4 3" xfId="216"/>
    <cellStyle name="Обычный 2 2 2 2 4 4" xfId="313"/>
    <cellStyle name="Обычный 2 2 2 2 5" xfId="10"/>
    <cellStyle name="Обычный 2 2 2 2 5 2" xfId="120"/>
    <cellStyle name="Обычный 2 2 2 2 5 3" xfId="217"/>
    <cellStyle name="Обычный 2 2 2 2 5 4" xfId="314"/>
    <cellStyle name="Обычный 2 2 2 2 6" xfId="11"/>
    <cellStyle name="Обычный 2 2 2 2 6 2" xfId="121"/>
    <cellStyle name="Обычный 2 2 2 2 6 3" xfId="218"/>
    <cellStyle name="Обычный 2 2 2 2 6 4" xfId="315"/>
    <cellStyle name="Обычный 2 2 2 2 7" xfId="116"/>
    <cellStyle name="Обычный 2 2 2 2 8" xfId="213"/>
    <cellStyle name="Обычный 2 2 2 2 9" xfId="310"/>
    <cellStyle name="Обычный 2 2 2 3" xfId="12"/>
    <cellStyle name="Обычный 2 2 2 3 2" xfId="122"/>
    <cellStyle name="Обычный 2 2 2 3 3" xfId="219"/>
    <cellStyle name="Обычный 2 2 2 3 4" xfId="316"/>
    <cellStyle name="Обычный 2 2 2 4" xfId="13"/>
    <cellStyle name="Обычный 2 2 2 4 2" xfId="123"/>
    <cellStyle name="Обычный 2 2 2 4 3" xfId="220"/>
    <cellStyle name="Обычный 2 2 2 4 4" xfId="317"/>
    <cellStyle name="Обычный 2 2 2 5" xfId="14"/>
    <cellStyle name="Обычный 2 2 2 5 2" xfId="124"/>
    <cellStyle name="Обычный 2 2 2 5 3" xfId="221"/>
    <cellStyle name="Обычный 2 2 2 5 4" xfId="318"/>
    <cellStyle name="Обычный 2 2 2 6" xfId="15"/>
    <cellStyle name="Обычный 2 2 2 6 2" xfId="125"/>
    <cellStyle name="Обычный 2 2 2 6 3" xfId="222"/>
    <cellStyle name="Обычный 2 2 2 6 4" xfId="319"/>
    <cellStyle name="Обычный 2 2 2 7" xfId="16"/>
    <cellStyle name="Обычный 2 2 2 7 2" xfId="126"/>
    <cellStyle name="Обычный 2 2 2 7 3" xfId="223"/>
    <cellStyle name="Обычный 2 2 2 7 4" xfId="320"/>
    <cellStyle name="Обычный 2 2 2 8" xfId="115"/>
    <cellStyle name="Обычный 2 2 2 9" xfId="212"/>
    <cellStyle name="Обычный 2 2 3" xfId="17"/>
    <cellStyle name="Обычный 2 2 3 10" xfId="321"/>
    <cellStyle name="Обычный 2 2 3 2" xfId="18"/>
    <cellStyle name="Обычный 2 2 3 2 2" xfId="19"/>
    <cellStyle name="Обычный 2 2 3 2 2 2" xfId="129"/>
    <cellStyle name="Обычный 2 2 3 2 2 3" xfId="226"/>
    <cellStyle name="Обычный 2 2 3 2 2 4" xfId="323"/>
    <cellStyle name="Обычный 2 2 3 2 3" xfId="20"/>
    <cellStyle name="Обычный 2 2 3 2 3 2" xfId="130"/>
    <cellStyle name="Обычный 2 2 3 2 3 3" xfId="227"/>
    <cellStyle name="Обычный 2 2 3 2 3 4" xfId="324"/>
    <cellStyle name="Обычный 2 2 3 2 4" xfId="21"/>
    <cellStyle name="Обычный 2 2 3 2 4 2" xfId="131"/>
    <cellStyle name="Обычный 2 2 3 2 4 3" xfId="228"/>
    <cellStyle name="Обычный 2 2 3 2 4 4" xfId="325"/>
    <cellStyle name="Обычный 2 2 3 2 5" xfId="22"/>
    <cellStyle name="Обычный 2 2 3 2 5 2" xfId="132"/>
    <cellStyle name="Обычный 2 2 3 2 5 3" xfId="229"/>
    <cellStyle name="Обычный 2 2 3 2 5 4" xfId="326"/>
    <cellStyle name="Обычный 2 2 3 2 6" xfId="23"/>
    <cellStyle name="Обычный 2 2 3 2 6 2" xfId="133"/>
    <cellStyle name="Обычный 2 2 3 2 6 3" xfId="230"/>
    <cellStyle name="Обычный 2 2 3 2 6 4" xfId="327"/>
    <cellStyle name="Обычный 2 2 3 2 7" xfId="128"/>
    <cellStyle name="Обычный 2 2 3 2 8" xfId="225"/>
    <cellStyle name="Обычный 2 2 3 2 9" xfId="322"/>
    <cellStyle name="Обычный 2 2 3 3" xfId="24"/>
    <cellStyle name="Обычный 2 2 3 3 2" xfId="134"/>
    <cellStyle name="Обычный 2 2 3 3 3" xfId="231"/>
    <cellStyle name="Обычный 2 2 3 3 4" xfId="328"/>
    <cellStyle name="Обычный 2 2 3 4" xfId="25"/>
    <cellStyle name="Обычный 2 2 3 4 2" xfId="135"/>
    <cellStyle name="Обычный 2 2 3 4 3" xfId="232"/>
    <cellStyle name="Обычный 2 2 3 4 4" xfId="329"/>
    <cellStyle name="Обычный 2 2 3 5" xfId="26"/>
    <cellStyle name="Обычный 2 2 3 5 2" xfId="136"/>
    <cellStyle name="Обычный 2 2 3 5 3" xfId="233"/>
    <cellStyle name="Обычный 2 2 3 5 4" xfId="330"/>
    <cellStyle name="Обычный 2 2 3 6" xfId="27"/>
    <cellStyle name="Обычный 2 2 3 6 2" xfId="137"/>
    <cellStyle name="Обычный 2 2 3 6 3" xfId="234"/>
    <cellStyle name="Обычный 2 2 3 6 4" xfId="331"/>
    <cellStyle name="Обычный 2 2 3 7" xfId="28"/>
    <cellStyle name="Обычный 2 2 3 7 2" xfId="138"/>
    <cellStyle name="Обычный 2 2 3 7 3" xfId="235"/>
    <cellStyle name="Обычный 2 2 3 7 4" xfId="332"/>
    <cellStyle name="Обычный 2 2 3 8" xfId="127"/>
    <cellStyle name="Обычный 2 2 3 9" xfId="224"/>
    <cellStyle name="Обычный 2 2 4" xfId="29"/>
    <cellStyle name="Обычный 2 2 4 10" xfId="333"/>
    <cellStyle name="Обычный 2 2 4 2" xfId="30"/>
    <cellStyle name="Обычный 2 2 4 2 2" xfId="31"/>
    <cellStyle name="Обычный 2 2 4 2 2 2" xfId="141"/>
    <cellStyle name="Обычный 2 2 4 2 2 3" xfId="238"/>
    <cellStyle name="Обычный 2 2 4 2 2 4" xfId="335"/>
    <cellStyle name="Обычный 2 2 4 2 3" xfId="32"/>
    <cellStyle name="Обычный 2 2 4 2 3 2" xfId="142"/>
    <cellStyle name="Обычный 2 2 4 2 3 3" xfId="239"/>
    <cellStyle name="Обычный 2 2 4 2 3 4" xfId="336"/>
    <cellStyle name="Обычный 2 2 4 2 4" xfId="33"/>
    <cellStyle name="Обычный 2 2 4 2 4 2" xfId="143"/>
    <cellStyle name="Обычный 2 2 4 2 4 3" xfId="240"/>
    <cellStyle name="Обычный 2 2 4 2 4 4" xfId="337"/>
    <cellStyle name="Обычный 2 2 4 2 5" xfId="34"/>
    <cellStyle name="Обычный 2 2 4 2 5 2" xfId="144"/>
    <cellStyle name="Обычный 2 2 4 2 5 3" xfId="241"/>
    <cellStyle name="Обычный 2 2 4 2 5 4" xfId="338"/>
    <cellStyle name="Обычный 2 2 4 2 6" xfId="35"/>
    <cellStyle name="Обычный 2 2 4 2 6 2" xfId="145"/>
    <cellStyle name="Обычный 2 2 4 2 6 3" xfId="242"/>
    <cellStyle name="Обычный 2 2 4 2 6 4" xfId="339"/>
    <cellStyle name="Обычный 2 2 4 2 7" xfId="140"/>
    <cellStyle name="Обычный 2 2 4 2 8" xfId="237"/>
    <cellStyle name="Обычный 2 2 4 2 9" xfId="334"/>
    <cellStyle name="Обычный 2 2 4 3" xfId="36"/>
    <cellStyle name="Обычный 2 2 4 3 2" xfId="146"/>
    <cellStyle name="Обычный 2 2 4 3 3" xfId="243"/>
    <cellStyle name="Обычный 2 2 4 3 4" xfId="340"/>
    <cellStyle name="Обычный 2 2 4 4" xfId="37"/>
    <cellStyle name="Обычный 2 2 4 4 2" xfId="147"/>
    <cellStyle name="Обычный 2 2 4 4 3" xfId="244"/>
    <cellStyle name="Обычный 2 2 4 4 4" xfId="341"/>
    <cellStyle name="Обычный 2 2 4 5" xfId="38"/>
    <cellStyle name="Обычный 2 2 4 5 2" xfId="148"/>
    <cellStyle name="Обычный 2 2 4 5 3" xfId="245"/>
    <cellStyle name="Обычный 2 2 4 5 4" xfId="342"/>
    <cellStyle name="Обычный 2 2 4 6" xfId="39"/>
    <cellStyle name="Обычный 2 2 4 6 2" xfId="149"/>
    <cellStyle name="Обычный 2 2 4 6 3" xfId="246"/>
    <cellStyle name="Обычный 2 2 4 6 4" xfId="343"/>
    <cellStyle name="Обычный 2 2 4 7" xfId="40"/>
    <cellStyle name="Обычный 2 2 4 7 2" xfId="150"/>
    <cellStyle name="Обычный 2 2 4 7 3" xfId="247"/>
    <cellStyle name="Обычный 2 2 4 7 4" xfId="344"/>
    <cellStyle name="Обычный 2 2 4 8" xfId="139"/>
    <cellStyle name="Обычный 2 2 4 9" xfId="236"/>
    <cellStyle name="Обычный 2 2 5" xfId="41"/>
    <cellStyle name="Обычный 2 2 5 2" xfId="42"/>
    <cellStyle name="Обычный 2 2 5 2 2" xfId="152"/>
    <cellStyle name="Обычный 2 2 5 2 3" xfId="249"/>
    <cellStyle name="Обычный 2 2 5 2 4" xfId="346"/>
    <cellStyle name="Обычный 2 2 5 3" xfId="43"/>
    <cellStyle name="Обычный 2 2 5 3 2" xfId="153"/>
    <cellStyle name="Обычный 2 2 5 3 3" xfId="250"/>
    <cellStyle name="Обычный 2 2 5 3 4" xfId="347"/>
    <cellStyle name="Обычный 2 2 5 4" xfId="44"/>
    <cellStyle name="Обычный 2 2 5 4 2" xfId="154"/>
    <cellStyle name="Обычный 2 2 5 4 3" xfId="251"/>
    <cellStyle name="Обычный 2 2 5 4 4" xfId="348"/>
    <cellStyle name="Обычный 2 2 5 5" xfId="45"/>
    <cellStyle name="Обычный 2 2 5 5 2" xfId="155"/>
    <cellStyle name="Обычный 2 2 5 5 3" xfId="252"/>
    <cellStyle name="Обычный 2 2 5 5 4" xfId="349"/>
    <cellStyle name="Обычный 2 2 5 6" xfId="46"/>
    <cellStyle name="Обычный 2 2 5 6 2" xfId="156"/>
    <cellStyle name="Обычный 2 2 5 6 3" xfId="253"/>
    <cellStyle name="Обычный 2 2 5 6 4" xfId="350"/>
    <cellStyle name="Обычный 2 2 5 7" xfId="151"/>
    <cellStyle name="Обычный 2 2 5 8" xfId="248"/>
    <cellStyle name="Обычный 2 2 5 9" xfId="345"/>
    <cellStyle name="Обычный 2 2 6" xfId="47"/>
    <cellStyle name="Обычный 2 2 6 2" xfId="48"/>
    <cellStyle name="Обычный 2 2 6 2 2" xfId="158"/>
    <cellStyle name="Обычный 2 2 6 2 3" xfId="255"/>
    <cellStyle name="Обычный 2 2 6 2 4" xfId="352"/>
    <cellStyle name="Обычный 2 2 6 3" xfId="49"/>
    <cellStyle name="Обычный 2 2 6 3 2" xfId="159"/>
    <cellStyle name="Обычный 2 2 6 3 3" xfId="256"/>
    <cellStyle name="Обычный 2 2 6 3 4" xfId="353"/>
    <cellStyle name="Обычный 2 2 6 4" xfId="50"/>
    <cellStyle name="Обычный 2 2 6 4 2" xfId="160"/>
    <cellStyle name="Обычный 2 2 6 4 3" xfId="257"/>
    <cellStyle name="Обычный 2 2 6 4 4" xfId="354"/>
    <cellStyle name="Обычный 2 2 6 5" xfId="51"/>
    <cellStyle name="Обычный 2 2 6 5 2" xfId="161"/>
    <cellStyle name="Обычный 2 2 6 5 3" xfId="258"/>
    <cellStyle name="Обычный 2 2 6 5 4" xfId="355"/>
    <cellStyle name="Обычный 2 2 6 6" xfId="52"/>
    <cellStyle name="Обычный 2 2 6 6 2" xfId="162"/>
    <cellStyle name="Обычный 2 2 6 6 3" xfId="259"/>
    <cellStyle name="Обычный 2 2 6 6 4" xfId="356"/>
    <cellStyle name="Обычный 2 2 6 7" xfId="157"/>
    <cellStyle name="Обычный 2 2 6 8" xfId="254"/>
    <cellStyle name="Обычный 2 2 6 9" xfId="351"/>
    <cellStyle name="Обычный 2 2 7" xfId="53"/>
    <cellStyle name="Обычный 2 2 7 2" xfId="54"/>
    <cellStyle name="Обычный 2 2 7 2 2" xfId="164"/>
    <cellStyle name="Обычный 2 2 7 2 3" xfId="261"/>
    <cellStyle name="Обычный 2 2 7 2 4" xfId="358"/>
    <cellStyle name="Обычный 2 2 7 3" xfId="163"/>
    <cellStyle name="Обычный 2 2 7 4" xfId="260"/>
    <cellStyle name="Обычный 2 2 7 5" xfId="357"/>
    <cellStyle name="Обычный 2 2 8" xfId="55"/>
    <cellStyle name="Обычный 2 2 8 2" xfId="165"/>
    <cellStyle name="Обычный 2 2 8 3" xfId="262"/>
    <cellStyle name="Обычный 2 2 8 4" xfId="359"/>
    <cellStyle name="Обычный 2 2 9" xfId="56"/>
    <cellStyle name="Обычный 2 2 9 2" xfId="166"/>
    <cellStyle name="Обычный 2 2 9 3" xfId="263"/>
    <cellStyle name="Обычный 2 2 9 4" xfId="360"/>
    <cellStyle name="Обычный 2 2_30-ра" xfId="57"/>
    <cellStyle name="Обычный 3" xfId="58"/>
    <cellStyle name="Обычный 4" xfId="59"/>
    <cellStyle name="Обычный 4 10" xfId="60"/>
    <cellStyle name="Обычный 4 10 2" xfId="168"/>
    <cellStyle name="Обычный 4 10 3" xfId="265"/>
    <cellStyle name="Обычный 4 10 4" xfId="362"/>
    <cellStyle name="Обычный 4 11" xfId="167"/>
    <cellStyle name="Обычный 4 12" xfId="264"/>
    <cellStyle name="Обычный 4 13" xfId="361"/>
    <cellStyle name="Обычный 4 2" xfId="61"/>
    <cellStyle name="Обычный 4 2 10" xfId="363"/>
    <cellStyle name="Обычный 4 2 2" xfId="62"/>
    <cellStyle name="Обычный 4 2 2 2" xfId="63"/>
    <cellStyle name="Обычный 4 2 2 2 2" xfId="171"/>
    <cellStyle name="Обычный 4 2 2 2 3" xfId="268"/>
    <cellStyle name="Обычный 4 2 2 2 4" xfId="365"/>
    <cellStyle name="Обычный 4 2 2 3" xfId="64"/>
    <cellStyle name="Обычный 4 2 2 3 2" xfId="172"/>
    <cellStyle name="Обычный 4 2 2 3 3" xfId="269"/>
    <cellStyle name="Обычный 4 2 2 3 4" xfId="366"/>
    <cellStyle name="Обычный 4 2 2 4" xfId="65"/>
    <cellStyle name="Обычный 4 2 2 4 2" xfId="173"/>
    <cellStyle name="Обычный 4 2 2 4 3" xfId="270"/>
    <cellStyle name="Обычный 4 2 2 4 4" xfId="367"/>
    <cellStyle name="Обычный 4 2 2 5" xfId="66"/>
    <cellStyle name="Обычный 4 2 2 5 2" xfId="174"/>
    <cellStyle name="Обычный 4 2 2 5 3" xfId="271"/>
    <cellStyle name="Обычный 4 2 2 5 4" xfId="368"/>
    <cellStyle name="Обычный 4 2 2 6" xfId="67"/>
    <cellStyle name="Обычный 4 2 2 6 2" xfId="175"/>
    <cellStyle name="Обычный 4 2 2 6 3" xfId="272"/>
    <cellStyle name="Обычный 4 2 2 6 4" xfId="369"/>
    <cellStyle name="Обычный 4 2 2 7" xfId="170"/>
    <cellStyle name="Обычный 4 2 2 8" xfId="267"/>
    <cellStyle name="Обычный 4 2 2 9" xfId="364"/>
    <cellStyle name="Обычный 4 2 3" xfId="68"/>
    <cellStyle name="Обычный 4 2 3 2" xfId="176"/>
    <cellStyle name="Обычный 4 2 3 3" xfId="273"/>
    <cellStyle name="Обычный 4 2 3 4" xfId="370"/>
    <cellStyle name="Обычный 4 2 4" xfId="69"/>
    <cellStyle name="Обычный 4 2 4 2" xfId="177"/>
    <cellStyle name="Обычный 4 2 4 3" xfId="274"/>
    <cellStyle name="Обычный 4 2 4 4" xfId="371"/>
    <cellStyle name="Обычный 4 2 5" xfId="70"/>
    <cellStyle name="Обычный 4 2 5 2" xfId="178"/>
    <cellStyle name="Обычный 4 2 5 3" xfId="275"/>
    <cellStyle name="Обычный 4 2 5 4" xfId="372"/>
    <cellStyle name="Обычный 4 2 6" xfId="71"/>
    <cellStyle name="Обычный 4 2 6 2" xfId="179"/>
    <cellStyle name="Обычный 4 2 6 3" xfId="276"/>
    <cellStyle name="Обычный 4 2 6 4" xfId="373"/>
    <cellStyle name="Обычный 4 2 7" xfId="72"/>
    <cellStyle name="Обычный 4 2 7 2" xfId="180"/>
    <cellStyle name="Обычный 4 2 7 3" xfId="277"/>
    <cellStyle name="Обычный 4 2 7 4" xfId="374"/>
    <cellStyle name="Обычный 4 2 8" xfId="169"/>
    <cellStyle name="Обычный 4 2 9" xfId="266"/>
    <cellStyle name="Обычный 4 3" xfId="73"/>
    <cellStyle name="Обычный 4 3 10" xfId="375"/>
    <cellStyle name="Обычный 4 3 2" xfId="74"/>
    <cellStyle name="Обычный 4 3 2 2" xfId="75"/>
    <cellStyle name="Обычный 4 3 2 2 2" xfId="183"/>
    <cellStyle name="Обычный 4 3 2 2 3" xfId="280"/>
    <cellStyle name="Обычный 4 3 2 2 4" xfId="377"/>
    <cellStyle name="Обычный 4 3 2 3" xfId="76"/>
    <cellStyle name="Обычный 4 3 2 3 2" xfId="184"/>
    <cellStyle name="Обычный 4 3 2 3 3" xfId="281"/>
    <cellStyle name="Обычный 4 3 2 3 4" xfId="378"/>
    <cellStyle name="Обычный 4 3 2 4" xfId="77"/>
    <cellStyle name="Обычный 4 3 2 4 2" xfId="185"/>
    <cellStyle name="Обычный 4 3 2 4 3" xfId="282"/>
    <cellStyle name="Обычный 4 3 2 4 4" xfId="379"/>
    <cellStyle name="Обычный 4 3 2 5" xfId="78"/>
    <cellStyle name="Обычный 4 3 2 5 2" xfId="186"/>
    <cellStyle name="Обычный 4 3 2 5 3" xfId="283"/>
    <cellStyle name="Обычный 4 3 2 5 4" xfId="380"/>
    <cellStyle name="Обычный 4 3 2 6" xfId="79"/>
    <cellStyle name="Обычный 4 3 2 6 2" xfId="187"/>
    <cellStyle name="Обычный 4 3 2 6 3" xfId="284"/>
    <cellStyle name="Обычный 4 3 2 6 4" xfId="381"/>
    <cellStyle name="Обычный 4 3 2 7" xfId="182"/>
    <cellStyle name="Обычный 4 3 2 8" xfId="279"/>
    <cellStyle name="Обычный 4 3 2 9" xfId="376"/>
    <cellStyle name="Обычный 4 3 3" xfId="80"/>
    <cellStyle name="Обычный 4 3 3 2" xfId="188"/>
    <cellStyle name="Обычный 4 3 3 3" xfId="285"/>
    <cellStyle name="Обычный 4 3 3 4" xfId="382"/>
    <cellStyle name="Обычный 4 3 4" xfId="81"/>
    <cellStyle name="Обычный 4 3 4 2" xfId="189"/>
    <cellStyle name="Обычный 4 3 4 3" xfId="286"/>
    <cellStyle name="Обычный 4 3 4 4" xfId="383"/>
    <cellStyle name="Обычный 4 3 5" xfId="82"/>
    <cellStyle name="Обычный 4 3 5 2" xfId="190"/>
    <cellStyle name="Обычный 4 3 5 3" xfId="287"/>
    <cellStyle name="Обычный 4 3 5 4" xfId="384"/>
    <cellStyle name="Обычный 4 3 6" xfId="83"/>
    <cellStyle name="Обычный 4 3 6 2" xfId="191"/>
    <cellStyle name="Обычный 4 3 6 3" xfId="288"/>
    <cellStyle name="Обычный 4 3 6 4" xfId="385"/>
    <cellStyle name="Обычный 4 3 7" xfId="84"/>
    <cellStyle name="Обычный 4 3 7 2" xfId="192"/>
    <cellStyle name="Обычный 4 3 7 3" xfId="289"/>
    <cellStyle name="Обычный 4 3 7 4" xfId="386"/>
    <cellStyle name="Обычный 4 3 8" xfId="181"/>
    <cellStyle name="Обычный 4 3 9" xfId="278"/>
    <cellStyle name="Обычный 4 4" xfId="85"/>
    <cellStyle name="Обычный 4 4 2" xfId="86"/>
    <cellStyle name="Обычный 4 4 2 2" xfId="194"/>
    <cellStyle name="Обычный 4 4 2 3" xfId="291"/>
    <cellStyle name="Обычный 4 4 2 4" xfId="388"/>
    <cellStyle name="Обычный 4 4 3" xfId="87"/>
    <cellStyle name="Обычный 4 4 3 2" xfId="195"/>
    <cellStyle name="Обычный 4 4 3 3" xfId="292"/>
    <cellStyle name="Обычный 4 4 3 4" xfId="389"/>
    <cellStyle name="Обычный 4 4 4" xfId="88"/>
    <cellStyle name="Обычный 4 4 4 2" xfId="196"/>
    <cellStyle name="Обычный 4 4 4 3" xfId="293"/>
    <cellStyle name="Обычный 4 4 4 4" xfId="390"/>
    <cellStyle name="Обычный 4 4 5" xfId="89"/>
    <cellStyle name="Обычный 4 4 5 2" xfId="197"/>
    <cellStyle name="Обычный 4 4 5 3" xfId="294"/>
    <cellStyle name="Обычный 4 4 5 4" xfId="391"/>
    <cellStyle name="Обычный 4 4 6" xfId="90"/>
    <cellStyle name="Обычный 4 4 6 2" xfId="198"/>
    <cellStyle name="Обычный 4 4 6 3" xfId="295"/>
    <cellStyle name="Обычный 4 4 6 4" xfId="392"/>
    <cellStyle name="Обычный 4 4 7" xfId="193"/>
    <cellStyle name="Обычный 4 4 8" xfId="290"/>
    <cellStyle name="Обычный 4 4 9" xfId="387"/>
    <cellStyle name="Обычный 4 5" xfId="91"/>
    <cellStyle name="Обычный 4 5 2" xfId="92"/>
    <cellStyle name="Обычный 4 5 2 2" xfId="200"/>
    <cellStyle name="Обычный 4 5 2 3" xfId="297"/>
    <cellStyle name="Обычный 4 5 2 4" xfId="394"/>
    <cellStyle name="Обычный 4 5 3" xfId="93"/>
    <cellStyle name="Обычный 4 5 3 2" xfId="201"/>
    <cellStyle name="Обычный 4 5 3 3" xfId="298"/>
    <cellStyle name="Обычный 4 5 3 4" xfId="395"/>
    <cellStyle name="Обычный 4 5 4" xfId="94"/>
    <cellStyle name="Обычный 4 5 4 2" xfId="202"/>
    <cellStyle name="Обычный 4 5 4 3" xfId="299"/>
    <cellStyle name="Обычный 4 5 4 4" xfId="396"/>
    <cellStyle name="Обычный 4 5 5" xfId="95"/>
    <cellStyle name="Обычный 4 5 5 2" xfId="203"/>
    <cellStyle name="Обычный 4 5 5 3" xfId="300"/>
    <cellStyle name="Обычный 4 5 5 4" xfId="397"/>
    <cellStyle name="Обычный 4 5 6" xfId="96"/>
    <cellStyle name="Обычный 4 5 6 2" xfId="204"/>
    <cellStyle name="Обычный 4 5 6 3" xfId="301"/>
    <cellStyle name="Обычный 4 5 6 4" xfId="398"/>
    <cellStyle name="Обычный 4 5 7" xfId="199"/>
    <cellStyle name="Обычный 4 5 8" xfId="296"/>
    <cellStyle name="Обычный 4 5 9" xfId="393"/>
    <cellStyle name="Обычный 4 6" xfId="97"/>
    <cellStyle name="Обычный 4 6 2" xfId="205"/>
    <cellStyle name="Обычный 4 6 3" xfId="302"/>
    <cellStyle name="Обычный 4 6 4" xfId="399"/>
    <cellStyle name="Обычный 4 7" xfId="98"/>
    <cellStyle name="Обычный 4 7 2" xfId="206"/>
    <cellStyle name="Обычный 4 7 3" xfId="303"/>
    <cellStyle name="Обычный 4 7 4" xfId="400"/>
    <cellStyle name="Обычный 4 8" xfId="99"/>
    <cellStyle name="Обычный 4 8 2" xfId="207"/>
    <cellStyle name="Обычный 4 8 3" xfId="304"/>
    <cellStyle name="Обычный 4 8 4" xfId="401"/>
    <cellStyle name="Обычный 4 9" xfId="100"/>
    <cellStyle name="Обычный 4 9 2" xfId="208"/>
    <cellStyle name="Обычный 4 9 3" xfId="305"/>
    <cellStyle name="Обычный 4 9 4" xfId="402"/>
    <cellStyle name="Процентный 2" xfId="101"/>
    <cellStyle name="Процентный 2 2" xfId="102"/>
    <cellStyle name="Процентный 3" xfId="103"/>
    <cellStyle name="Процентный 4" xfId="104"/>
    <cellStyle name="Финансовый 2" xfId="105"/>
    <cellStyle name="Финансовый 2 2" xfId="106"/>
    <cellStyle name="Финансовый 3" xfId="107"/>
    <cellStyle name="Финансовый 3 2" xfId="108"/>
    <cellStyle name="Финансовый 4" xfId="109"/>
    <cellStyle name="Финансовый 5" xfId="110"/>
    <cellStyle name="Финансовый 6" xfId="11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DZ412"/>
  <sheetViews>
    <sheetView tabSelected="1" view="pageBreakPreview" zoomScale="50" zoomScaleNormal="43" zoomScaleSheetLayoutView="50" workbookViewId="0">
      <selection activeCell="L11" sqref="L11"/>
    </sheetView>
  </sheetViews>
  <sheetFormatPr defaultRowHeight="18.75" outlineLevelCol="1" x14ac:dyDescent="0.3"/>
  <cols>
    <col min="1" max="1" width="7.28515625" style="27" customWidth="1"/>
    <col min="2" max="2" width="37.140625" customWidth="1"/>
    <col min="3" max="3" width="18.85546875" customWidth="1"/>
    <col min="4" max="4" width="18.7109375" customWidth="1"/>
    <col min="5" max="5" width="24.85546875" customWidth="1"/>
    <col min="6" max="6" width="11.85546875" customWidth="1"/>
    <col min="7" max="7" width="22.42578125" customWidth="1"/>
    <col min="8" max="8" width="21.42578125" customWidth="1"/>
    <col min="9" max="9" width="17.5703125" customWidth="1"/>
    <col min="10" max="10" width="20.42578125" customWidth="1"/>
    <col min="11" max="11" width="82.5703125" customWidth="1"/>
    <col min="12" max="12" width="32.85546875" customWidth="1"/>
    <col min="13" max="13" width="31.5703125" customWidth="1"/>
    <col min="14" max="14" width="45.140625" customWidth="1"/>
    <col min="15" max="15" width="47.28515625" customWidth="1"/>
    <col min="16" max="16" width="68.42578125" customWidth="1"/>
    <col min="17" max="17" width="16.5703125" customWidth="1"/>
    <col min="19" max="19" width="9.5703125" hidden="1" customWidth="1" outlineLevel="1"/>
    <col min="20" max="20" width="9.140625" collapsed="1"/>
  </cols>
  <sheetData>
    <row r="1" spans="1:130" ht="23.45" customHeight="1" x14ac:dyDescent="0.35">
      <c r="C1" s="28"/>
      <c r="D1" s="28"/>
      <c r="F1" s="29"/>
      <c r="M1" s="20"/>
    </row>
    <row r="2" spans="1:130" s="30" customFormat="1" ht="40.5" customHeight="1" x14ac:dyDescent="0.25">
      <c r="A2" s="392" t="s">
        <v>282</v>
      </c>
      <c r="B2" s="392"/>
      <c r="C2" s="392"/>
      <c r="D2" s="392"/>
      <c r="E2" s="392"/>
      <c r="F2" s="392"/>
      <c r="G2" s="392"/>
      <c r="H2" s="392"/>
      <c r="I2" s="392"/>
      <c r="J2" s="392"/>
      <c r="K2" s="392"/>
      <c r="L2" s="392"/>
      <c r="M2" s="392"/>
      <c r="N2" s="392"/>
      <c r="O2" s="392"/>
      <c r="P2" s="392"/>
    </row>
    <row r="3" spans="1:130" s="30" customFormat="1" ht="23.45" customHeight="1" thickBot="1" x14ac:dyDescent="0.3">
      <c r="Q3" s="31"/>
      <c r="R3" s="31"/>
    </row>
    <row r="4" spans="1:130" s="32" customFormat="1" ht="57" customHeight="1" x14ac:dyDescent="0.25">
      <c r="A4" s="405" t="s">
        <v>0</v>
      </c>
      <c r="B4" s="394" t="s">
        <v>36</v>
      </c>
      <c r="C4" s="398" t="s">
        <v>238</v>
      </c>
      <c r="D4" s="399"/>
      <c r="E4" s="400"/>
      <c r="F4" s="407" t="s">
        <v>40</v>
      </c>
      <c r="G4" s="408"/>
      <c r="H4" s="408"/>
      <c r="I4" s="408"/>
      <c r="J4" s="409"/>
      <c r="K4" s="410" t="s">
        <v>45</v>
      </c>
      <c r="L4" s="411"/>
      <c r="M4" s="411"/>
      <c r="N4" s="412"/>
      <c r="O4" s="394" t="s">
        <v>48</v>
      </c>
      <c r="P4" s="396" t="s">
        <v>51</v>
      </c>
      <c r="Q4" s="33"/>
      <c r="R4" s="33"/>
    </row>
    <row r="5" spans="1:130" s="32" customFormat="1" ht="184.5" customHeight="1" x14ac:dyDescent="0.25">
      <c r="A5" s="406"/>
      <c r="B5" s="395"/>
      <c r="C5" s="56" t="s">
        <v>237</v>
      </c>
      <c r="D5" s="56" t="s">
        <v>37</v>
      </c>
      <c r="E5" s="57" t="s">
        <v>38</v>
      </c>
      <c r="F5" s="57" t="s">
        <v>3</v>
      </c>
      <c r="G5" s="56" t="s">
        <v>236</v>
      </c>
      <c r="H5" s="56" t="s">
        <v>235</v>
      </c>
      <c r="I5" s="56" t="s">
        <v>42</v>
      </c>
      <c r="J5" s="56" t="s">
        <v>43</v>
      </c>
      <c r="K5" s="56" t="s">
        <v>49</v>
      </c>
      <c r="L5" s="58" t="s">
        <v>233</v>
      </c>
      <c r="M5" s="55" t="s">
        <v>234</v>
      </c>
      <c r="N5" s="58" t="s">
        <v>46</v>
      </c>
      <c r="O5" s="395"/>
      <c r="P5" s="397"/>
      <c r="Q5" s="33"/>
      <c r="R5" s="33"/>
    </row>
    <row r="6" spans="1:130" s="26" customFormat="1" ht="88.5" customHeight="1" x14ac:dyDescent="0.25">
      <c r="A6" s="41"/>
      <c r="B6" s="40">
        <v>1</v>
      </c>
      <c r="C6" s="40">
        <v>2</v>
      </c>
      <c r="D6" s="40">
        <v>3</v>
      </c>
      <c r="E6" s="40" t="s">
        <v>39</v>
      </c>
      <c r="F6" s="40">
        <v>5</v>
      </c>
      <c r="G6" s="40">
        <v>6</v>
      </c>
      <c r="H6" s="40">
        <v>7</v>
      </c>
      <c r="I6" s="40" t="s">
        <v>41</v>
      </c>
      <c r="J6" s="40" t="s">
        <v>44</v>
      </c>
      <c r="K6" s="40">
        <v>10</v>
      </c>
      <c r="L6" s="40">
        <v>11</v>
      </c>
      <c r="M6" s="40">
        <v>12</v>
      </c>
      <c r="N6" s="40" t="s">
        <v>47</v>
      </c>
      <c r="O6" s="42" t="s">
        <v>71</v>
      </c>
      <c r="P6" s="43">
        <v>15</v>
      </c>
      <c r="Q6" s="39"/>
      <c r="R6" s="39"/>
      <c r="S6" s="39"/>
      <c r="T6" s="39"/>
      <c r="U6" s="39"/>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36"/>
      <c r="DR6" s="36"/>
      <c r="DS6" s="36"/>
      <c r="DT6" s="36"/>
      <c r="DU6" s="36"/>
      <c r="DV6" s="36"/>
      <c r="DW6" s="36"/>
      <c r="DX6" s="36"/>
      <c r="DY6" s="36"/>
      <c r="DZ6" s="35"/>
    </row>
    <row r="7" spans="1:130" s="32" customFormat="1" ht="135" customHeight="1" x14ac:dyDescent="0.25">
      <c r="A7" s="368">
        <v>1</v>
      </c>
      <c r="B7" s="413" t="s">
        <v>208</v>
      </c>
      <c r="C7" s="142">
        <v>18</v>
      </c>
      <c r="D7" s="142">
        <v>18</v>
      </c>
      <c r="E7" s="143">
        <f>D7/C7*100</f>
        <v>100</v>
      </c>
      <c r="F7" s="78" t="s">
        <v>6</v>
      </c>
      <c r="G7" s="144">
        <v>531262</v>
      </c>
      <c r="H7" s="144">
        <f>SUM(H8:H11)</f>
        <v>531262</v>
      </c>
      <c r="I7" s="144">
        <f>H7/G7*100</f>
        <v>100</v>
      </c>
      <c r="J7" s="145">
        <f>E7/I7*100</f>
        <v>100</v>
      </c>
      <c r="K7" s="146" t="s">
        <v>198</v>
      </c>
      <c r="L7" s="147">
        <v>1798225</v>
      </c>
      <c r="M7" s="87">
        <v>1132610.3999999999</v>
      </c>
      <c r="N7" s="138">
        <f>M7/L7*100</f>
        <v>62.984910119701368</v>
      </c>
      <c r="O7" s="404">
        <f>N23*J7/100</f>
        <v>130.19953097139066</v>
      </c>
      <c r="P7" s="401" t="s">
        <v>58</v>
      </c>
      <c r="Q7" s="37"/>
      <c r="R7" s="37"/>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c r="DO7" s="38"/>
      <c r="DP7" s="38"/>
      <c r="DQ7" s="38"/>
      <c r="DR7" s="38"/>
      <c r="DS7" s="38"/>
      <c r="DT7" s="38"/>
      <c r="DU7" s="38"/>
      <c r="DV7" s="38"/>
      <c r="DW7" s="38"/>
      <c r="DX7" s="38"/>
      <c r="DY7" s="38"/>
    </row>
    <row r="8" spans="1:130" s="32" customFormat="1" ht="168" customHeight="1" x14ac:dyDescent="0.25">
      <c r="A8" s="369"/>
      <c r="B8" s="414"/>
      <c r="C8" s="354" t="s">
        <v>259</v>
      </c>
      <c r="D8" s="355"/>
      <c r="E8" s="356"/>
      <c r="F8" s="72" t="s">
        <v>53</v>
      </c>
      <c r="G8" s="73"/>
      <c r="H8" s="73"/>
      <c r="I8" s="144" t="e">
        <f>H8/G8*100</f>
        <v>#DIV/0!</v>
      </c>
      <c r="J8" s="148" t="e">
        <f>E8/I8*100</f>
        <v>#DIV/0!</v>
      </c>
      <c r="K8" s="146" t="s">
        <v>199</v>
      </c>
      <c r="L8" s="149">
        <v>120.6</v>
      </c>
      <c r="M8" s="87">
        <v>95.7</v>
      </c>
      <c r="N8" s="138">
        <f t="shared" ref="N8:N16" si="0">M8/L8*100</f>
        <v>79.353233830845781</v>
      </c>
      <c r="O8" s="404"/>
      <c r="P8" s="402"/>
      <c r="Q8" s="33"/>
      <c r="R8" s="33"/>
    </row>
    <row r="9" spans="1:130" s="32" customFormat="1" ht="70.5" customHeight="1" x14ac:dyDescent="0.25">
      <c r="A9" s="369"/>
      <c r="B9" s="414"/>
      <c r="C9" s="357"/>
      <c r="D9" s="358"/>
      <c r="E9" s="359"/>
      <c r="F9" s="72" t="s">
        <v>52</v>
      </c>
      <c r="G9" s="73"/>
      <c r="H9" s="73"/>
      <c r="I9" s="144" t="e">
        <f>H9/G9*100</f>
        <v>#DIV/0!</v>
      </c>
      <c r="J9" s="150" t="e">
        <f>E9/I9*100</f>
        <v>#DIV/0!</v>
      </c>
      <c r="K9" s="151" t="s">
        <v>200</v>
      </c>
      <c r="L9" s="149">
        <v>2982.1</v>
      </c>
      <c r="M9" s="87">
        <v>2982.1</v>
      </c>
      <c r="N9" s="138">
        <f t="shared" si="0"/>
        <v>100</v>
      </c>
      <c r="O9" s="404"/>
      <c r="P9" s="402"/>
      <c r="Q9" s="33"/>
      <c r="R9" s="33"/>
    </row>
    <row r="10" spans="1:130" s="32" customFormat="1" ht="74.25" customHeight="1" x14ac:dyDescent="0.25">
      <c r="A10" s="369"/>
      <c r="B10" s="414"/>
      <c r="C10" s="357"/>
      <c r="D10" s="358"/>
      <c r="E10" s="359"/>
      <c r="F10" s="72" t="s">
        <v>54</v>
      </c>
      <c r="G10" s="73"/>
      <c r="H10" s="73"/>
      <c r="I10" s="144" t="e">
        <f>H10/G10*100</f>
        <v>#DIV/0!</v>
      </c>
      <c r="J10" s="148" t="e">
        <f>E10/I10*100</f>
        <v>#DIV/0!</v>
      </c>
      <c r="K10" s="146" t="s">
        <v>201</v>
      </c>
      <c r="L10" s="86">
        <v>254400</v>
      </c>
      <c r="M10" s="87">
        <v>531262</v>
      </c>
      <c r="N10" s="138">
        <f t="shared" si="0"/>
        <v>208.82940251572327</v>
      </c>
      <c r="O10" s="404"/>
      <c r="P10" s="402"/>
      <c r="Q10" s="33"/>
      <c r="R10" s="33"/>
    </row>
    <row r="11" spans="1:130" s="32" customFormat="1" ht="88.5" customHeight="1" x14ac:dyDescent="0.35">
      <c r="A11" s="369"/>
      <c r="B11" s="414"/>
      <c r="C11" s="357"/>
      <c r="D11" s="358"/>
      <c r="E11" s="359"/>
      <c r="F11" s="78" t="s">
        <v>55</v>
      </c>
      <c r="G11" s="73">
        <v>531262</v>
      </c>
      <c r="H11" s="73">
        <v>531262</v>
      </c>
      <c r="I11" s="144">
        <f>H11/G11*100</f>
        <v>100</v>
      </c>
      <c r="J11" s="150">
        <f>E11/I11*100</f>
        <v>0</v>
      </c>
      <c r="K11" s="152" t="s">
        <v>202</v>
      </c>
      <c r="L11" s="86">
        <v>247200</v>
      </c>
      <c r="M11" s="87">
        <v>519540</v>
      </c>
      <c r="N11" s="138">
        <f t="shared" si="0"/>
        <v>210.16990291262135</v>
      </c>
      <c r="O11" s="404"/>
      <c r="P11" s="402"/>
      <c r="Q11" s="34"/>
      <c r="R11" s="33"/>
    </row>
    <row r="12" spans="1:130" ht="101.25" customHeight="1" x14ac:dyDescent="0.35">
      <c r="A12" s="369"/>
      <c r="B12" s="414"/>
      <c r="C12" s="357"/>
      <c r="D12" s="358"/>
      <c r="E12" s="359"/>
      <c r="F12" s="94"/>
      <c r="G12" s="95"/>
      <c r="H12" s="95"/>
      <c r="I12" s="95"/>
      <c r="J12" s="96"/>
      <c r="K12" s="153" t="s">
        <v>203</v>
      </c>
      <c r="L12" s="125">
        <v>170</v>
      </c>
      <c r="M12" s="125">
        <v>158</v>
      </c>
      <c r="N12" s="138">
        <f t="shared" si="0"/>
        <v>92.941176470588232</v>
      </c>
      <c r="O12" s="404"/>
      <c r="P12" s="402"/>
    </row>
    <row r="13" spans="1:130" ht="104.25" customHeight="1" x14ac:dyDescent="0.35">
      <c r="A13" s="369"/>
      <c r="B13" s="414"/>
      <c r="C13" s="357"/>
      <c r="D13" s="358"/>
      <c r="E13" s="359"/>
      <c r="F13" s="97"/>
      <c r="G13" s="98"/>
      <c r="H13" s="98"/>
      <c r="I13" s="98"/>
      <c r="J13" s="99"/>
      <c r="K13" s="154" t="s">
        <v>204</v>
      </c>
      <c r="L13" s="125">
        <v>265</v>
      </c>
      <c r="M13" s="125">
        <v>250</v>
      </c>
      <c r="N13" s="138">
        <f t="shared" si="0"/>
        <v>94.339622641509436</v>
      </c>
      <c r="O13" s="404"/>
      <c r="P13" s="402"/>
    </row>
    <row r="14" spans="1:130" ht="102" customHeight="1" x14ac:dyDescent="0.35">
      <c r="A14" s="369"/>
      <c r="B14" s="414"/>
      <c r="C14" s="357"/>
      <c r="D14" s="358"/>
      <c r="E14" s="359"/>
      <c r="F14" s="97"/>
      <c r="G14" s="98"/>
      <c r="H14" s="98"/>
      <c r="I14" s="98"/>
      <c r="J14" s="99"/>
      <c r="K14" s="155" t="s">
        <v>205</v>
      </c>
      <c r="L14" s="125">
        <v>685360</v>
      </c>
      <c r="M14" s="125">
        <v>557098.69999999995</v>
      </c>
      <c r="N14" s="138">
        <f t="shared" si="0"/>
        <v>81.285557954943371</v>
      </c>
      <c r="O14" s="404"/>
      <c r="P14" s="402"/>
    </row>
    <row r="15" spans="1:130" ht="219" customHeight="1" x14ac:dyDescent="0.35">
      <c r="A15" s="369"/>
      <c r="B15" s="414"/>
      <c r="C15" s="357"/>
      <c r="D15" s="358"/>
      <c r="E15" s="359"/>
      <c r="F15" s="97"/>
      <c r="G15" s="98"/>
      <c r="H15" s="98"/>
      <c r="I15" s="98"/>
      <c r="J15" s="99"/>
      <c r="K15" s="151" t="s">
        <v>206</v>
      </c>
      <c r="L15" s="125">
        <v>27</v>
      </c>
      <c r="M15" s="125">
        <v>74.099999999999994</v>
      </c>
      <c r="N15" s="138">
        <f t="shared" si="0"/>
        <v>274.4444444444444</v>
      </c>
      <c r="O15" s="404"/>
      <c r="P15" s="402"/>
    </row>
    <row r="16" spans="1:130" ht="215.25" customHeight="1" x14ac:dyDescent="0.35">
      <c r="A16" s="369"/>
      <c r="B16" s="414"/>
      <c r="C16" s="357"/>
      <c r="D16" s="358"/>
      <c r="E16" s="359"/>
      <c r="F16" s="97"/>
      <c r="G16" s="98"/>
      <c r="H16" s="98"/>
      <c r="I16" s="98"/>
      <c r="J16" s="99"/>
      <c r="K16" s="89" t="s">
        <v>207</v>
      </c>
      <c r="L16" s="125">
        <v>85</v>
      </c>
      <c r="M16" s="125">
        <v>83</v>
      </c>
      <c r="N16" s="138">
        <f t="shared" si="0"/>
        <v>97.647058823529406</v>
      </c>
      <c r="O16" s="404"/>
      <c r="P16" s="402"/>
    </row>
    <row r="17" spans="1:18" ht="106.5" customHeight="1" x14ac:dyDescent="0.35">
      <c r="A17" s="369"/>
      <c r="B17" s="414"/>
      <c r="C17" s="357"/>
      <c r="D17" s="358"/>
      <c r="E17" s="359"/>
      <c r="F17" s="97"/>
      <c r="G17" s="98"/>
      <c r="H17" s="98"/>
      <c r="I17" s="98"/>
      <c r="J17" s="99"/>
      <c r="K17" s="136"/>
      <c r="L17" s="137"/>
      <c r="M17" s="125"/>
      <c r="N17" s="138"/>
      <c r="O17" s="404"/>
      <c r="P17" s="402"/>
    </row>
    <row r="18" spans="1:18" ht="70.5" customHeight="1" x14ac:dyDescent="0.35">
      <c r="A18" s="369"/>
      <c r="B18" s="414"/>
      <c r="C18" s="357"/>
      <c r="D18" s="358"/>
      <c r="E18" s="359"/>
      <c r="F18" s="97"/>
      <c r="G18" s="98"/>
      <c r="H18" s="98"/>
      <c r="I18" s="98"/>
      <c r="J18" s="99"/>
      <c r="K18" s="139"/>
      <c r="L18" s="137"/>
      <c r="M18" s="125"/>
      <c r="N18" s="138"/>
      <c r="O18" s="404"/>
      <c r="P18" s="402"/>
    </row>
    <row r="19" spans="1:18" ht="70.5" customHeight="1" x14ac:dyDescent="0.35">
      <c r="A19" s="369"/>
      <c r="B19" s="414"/>
      <c r="C19" s="357"/>
      <c r="D19" s="358"/>
      <c r="E19" s="359"/>
      <c r="F19" s="97"/>
      <c r="G19" s="98"/>
      <c r="H19" s="98"/>
      <c r="I19" s="98"/>
      <c r="J19" s="99"/>
      <c r="K19" s="140"/>
      <c r="L19" s="137"/>
      <c r="M19" s="125"/>
      <c r="N19" s="138"/>
      <c r="O19" s="404"/>
      <c r="P19" s="402"/>
    </row>
    <row r="20" spans="1:18" ht="70.5" customHeight="1" x14ac:dyDescent="0.35">
      <c r="A20" s="369"/>
      <c r="B20" s="414"/>
      <c r="C20" s="357"/>
      <c r="D20" s="358"/>
      <c r="E20" s="359"/>
      <c r="F20" s="97"/>
      <c r="G20" s="98"/>
      <c r="H20" s="98"/>
      <c r="I20" s="98"/>
      <c r="J20" s="99"/>
      <c r="K20" s="139"/>
      <c r="L20" s="137"/>
      <c r="M20" s="125"/>
      <c r="N20" s="141"/>
      <c r="O20" s="404"/>
      <c r="P20" s="402"/>
    </row>
    <row r="21" spans="1:18" ht="99" customHeight="1" x14ac:dyDescent="0.35">
      <c r="A21" s="369"/>
      <c r="B21" s="414"/>
      <c r="C21" s="357"/>
      <c r="D21" s="358"/>
      <c r="E21" s="359"/>
      <c r="F21" s="97"/>
      <c r="G21" s="98"/>
      <c r="H21" s="98"/>
      <c r="I21" s="98"/>
      <c r="J21" s="99"/>
      <c r="K21" s="139"/>
      <c r="L21" s="137"/>
      <c r="M21" s="125"/>
      <c r="N21" s="141"/>
      <c r="O21" s="404"/>
      <c r="P21" s="402"/>
    </row>
    <row r="22" spans="1:18" ht="70.5" customHeight="1" x14ac:dyDescent="0.35">
      <c r="A22" s="369"/>
      <c r="B22" s="414"/>
      <c r="C22" s="357"/>
      <c r="D22" s="358"/>
      <c r="E22" s="359"/>
      <c r="F22" s="97"/>
      <c r="G22" s="98"/>
      <c r="H22" s="98"/>
      <c r="I22" s="98"/>
      <c r="J22" s="99"/>
      <c r="K22" s="139"/>
      <c r="L22" s="137"/>
      <c r="M22" s="125"/>
      <c r="N22" s="141"/>
      <c r="O22" s="404"/>
      <c r="P22" s="402"/>
    </row>
    <row r="23" spans="1:18" ht="60" customHeight="1" thickBot="1" x14ac:dyDescent="0.4">
      <c r="A23" s="370"/>
      <c r="B23" s="415"/>
      <c r="C23" s="360"/>
      <c r="D23" s="361"/>
      <c r="E23" s="362"/>
      <c r="F23" s="100"/>
      <c r="G23" s="101"/>
      <c r="H23" s="101"/>
      <c r="I23" s="101"/>
      <c r="J23" s="102"/>
      <c r="K23" s="393" t="s">
        <v>50</v>
      </c>
      <c r="L23" s="393"/>
      <c r="M23" s="393"/>
      <c r="N23" s="156">
        <f>(N7+N8+N9+N10+N11+N12+N13+N14+N15+N16)/10</f>
        <v>130.19953097139066</v>
      </c>
      <c r="O23" s="404"/>
      <c r="P23" s="403"/>
    </row>
    <row r="24" spans="1:18" s="32" customFormat="1" ht="65.25" customHeight="1" x14ac:dyDescent="0.35">
      <c r="A24" s="368">
        <v>2</v>
      </c>
      <c r="B24" s="375" t="s">
        <v>258</v>
      </c>
      <c r="C24" s="84">
        <v>19</v>
      </c>
      <c r="D24" s="84">
        <v>17</v>
      </c>
      <c r="E24" s="133">
        <f>D24/C24*100</f>
        <v>89.473684210526315</v>
      </c>
      <c r="F24" s="62" t="s">
        <v>6</v>
      </c>
      <c r="G24" s="59">
        <v>5</v>
      </c>
      <c r="H24" s="83">
        <v>0</v>
      </c>
      <c r="I24" s="83">
        <f>H24/G24*100</f>
        <v>0</v>
      </c>
      <c r="J24" s="60" t="e">
        <f>E24/I24*100</f>
        <v>#DIV/0!</v>
      </c>
      <c r="K24" s="157" t="s">
        <v>69</v>
      </c>
      <c r="L24" s="135">
        <v>218</v>
      </c>
      <c r="M24" s="134">
        <v>250</v>
      </c>
      <c r="N24" s="165">
        <f>M24/L24*100</f>
        <v>114.6788990825688</v>
      </c>
      <c r="O24" s="418" t="e">
        <f>N35*J24/100</f>
        <v>#DIV/0!</v>
      </c>
      <c r="P24" s="421" t="s">
        <v>99</v>
      </c>
      <c r="Q24" s="33"/>
      <c r="R24" s="33"/>
    </row>
    <row r="25" spans="1:18" s="32" customFormat="1" ht="86.25" customHeight="1" x14ac:dyDescent="0.35">
      <c r="A25" s="369"/>
      <c r="B25" s="416"/>
      <c r="C25" s="422" t="s">
        <v>98</v>
      </c>
      <c r="D25" s="423"/>
      <c r="E25" s="424"/>
      <c r="F25" s="61" t="s">
        <v>53</v>
      </c>
      <c r="G25" s="63" t="s">
        <v>56</v>
      </c>
      <c r="H25" s="63"/>
      <c r="I25" s="59" t="e">
        <f>H25/G25*100</f>
        <v>#VALUE!</v>
      </c>
      <c r="J25" s="60" t="e">
        <f>E25/I25*100</f>
        <v>#VALUE!</v>
      </c>
      <c r="K25" s="157" t="s">
        <v>70</v>
      </c>
      <c r="L25" s="135">
        <v>1436.5</v>
      </c>
      <c r="M25" s="134">
        <v>1474.6</v>
      </c>
      <c r="N25" s="165">
        <f t="shared" ref="N25:N26" si="1">M25/L25*100</f>
        <v>102.65227984684996</v>
      </c>
      <c r="O25" s="419"/>
      <c r="P25" s="402"/>
      <c r="Q25" s="34"/>
      <c r="R25" s="33"/>
    </row>
    <row r="26" spans="1:18" ht="71.25" customHeight="1" x14ac:dyDescent="0.35">
      <c r="A26" s="369"/>
      <c r="B26" s="416"/>
      <c r="C26" s="425"/>
      <c r="D26" s="426"/>
      <c r="E26" s="427"/>
      <c r="F26" s="61" t="s">
        <v>52</v>
      </c>
      <c r="G26" s="63"/>
      <c r="H26" s="63"/>
      <c r="I26" s="59" t="e">
        <f>H26/G26*100</f>
        <v>#DIV/0!</v>
      </c>
      <c r="J26" s="60" t="e">
        <f>E26/I26*100</f>
        <v>#DIV/0!</v>
      </c>
      <c r="K26" s="157"/>
      <c r="L26" s="135"/>
      <c r="M26" s="134"/>
      <c r="N26" s="158" t="e">
        <f t="shared" si="1"/>
        <v>#DIV/0!</v>
      </c>
      <c r="O26" s="419"/>
      <c r="P26" s="402"/>
    </row>
    <row r="27" spans="1:18" ht="66.75" customHeight="1" x14ac:dyDescent="0.35">
      <c r="A27" s="369"/>
      <c r="B27" s="416"/>
      <c r="C27" s="425"/>
      <c r="D27" s="426"/>
      <c r="E27" s="427"/>
      <c r="F27" s="61" t="s">
        <v>54</v>
      </c>
      <c r="G27" s="63">
        <v>5</v>
      </c>
      <c r="H27" s="63"/>
      <c r="I27" s="83">
        <f>H27/G27*100</f>
        <v>0</v>
      </c>
      <c r="J27" s="60" t="e">
        <f>E27/I27*100</f>
        <v>#DIV/0!</v>
      </c>
      <c r="K27" s="157"/>
      <c r="L27" s="135"/>
      <c r="M27" s="134"/>
      <c r="N27" s="158"/>
      <c r="O27" s="419"/>
      <c r="P27" s="402"/>
    </row>
    <row r="28" spans="1:18" ht="63.75" customHeight="1" x14ac:dyDescent="0.35">
      <c r="A28" s="369"/>
      <c r="B28" s="416"/>
      <c r="C28" s="425"/>
      <c r="D28" s="426"/>
      <c r="E28" s="427"/>
      <c r="F28" s="62" t="s">
        <v>55</v>
      </c>
      <c r="G28" s="273">
        <v>0</v>
      </c>
      <c r="H28" s="273">
        <v>0</v>
      </c>
      <c r="I28" s="59" t="e">
        <f>H28/G28*100</f>
        <v>#DIV/0!</v>
      </c>
      <c r="J28" s="60" t="e">
        <f>E28/I28*100</f>
        <v>#DIV/0!</v>
      </c>
      <c r="K28" s="157"/>
      <c r="L28" s="135"/>
      <c r="M28" s="134"/>
      <c r="N28" s="159"/>
      <c r="O28" s="419"/>
      <c r="P28" s="402"/>
    </row>
    <row r="29" spans="1:18" ht="57.75" customHeight="1" x14ac:dyDescent="0.35">
      <c r="A29" s="369"/>
      <c r="B29" s="416"/>
      <c r="C29" s="425"/>
      <c r="D29" s="426"/>
      <c r="E29" s="427"/>
      <c r="F29" s="160"/>
      <c r="G29" s="161"/>
      <c r="H29" s="161"/>
      <c r="I29" s="161"/>
      <c r="J29" s="162"/>
      <c r="K29" s="163"/>
      <c r="L29" s="164"/>
      <c r="M29" s="164"/>
      <c r="N29" s="165"/>
      <c r="O29" s="419"/>
      <c r="P29" s="402"/>
    </row>
    <row r="30" spans="1:18" ht="66.75" customHeight="1" x14ac:dyDescent="0.35">
      <c r="A30" s="369"/>
      <c r="B30" s="416"/>
      <c r="C30" s="425"/>
      <c r="D30" s="426"/>
      <c r="E30" s="427"/>
      <c r="F30" s="166"/>
      <c r="G30" s="167"/>
      <c r="H30" s="167"/>
      <c r="I30" s="167"/>
      <c r="J30" s="168"/>
      <c r="K30" s="163"/>
      <c r="L30" s="164"/>
      <c r="M30" s="164"/>
      <c r="N30" s="158"/>
      <c r="O30" s="419"/>
      <c r="P30" s="402"/>
    </row>
    <row r="31" spans="1:18" ht="60" customHeight="1" x14ac:dyDescent="0.35">
      <c r="A31" s="369"/>
      <c r="B31" s="416"/>
      <c r="C31" s="425"/>
      <c r="D31" s="426"/>
      <c r="E31" s="427"/>
      <c r="F31" s="166"/>
      <c r="G31" s="167"/>
      <c r="H31" s="167"/>
      <c r="I31" s="167"/>
      <c r="J31" s="168"/>
      <c r="K31" s="163"/>
      <c r="L31" s="164"/>
      <c r="M31" s="164"/>
      <c r="N31" s="158"/>
      <c r="O31" s="419"/>
      <c r="P31" s="402"/>
    </row>
    <row r="32" spans="1:18" ht="60" customHeight="1" x14ac:dyDescent="0.35">
      <c r="A32" s="369"/>
      <c r="B32" s="416"/>
      <c r="C32" s="425"/>
      <c r="D32" s="426"/>
      <c r="E32" s="427"/>
      <c r="F32" s="166"/>
      <c r="G32" s="167"/>
      <c r="H32" s="167"/>
      <c r="I32" s="167"/>
      <c r="J32" s="168"/>
      <c r="K32" s="169"/>
      <c r="L32" s="164"/>
      <c r="M32" s="164"/>
      <c r="N32" s="158"/>
      <c r="O32" s="419"/>
      <c r="P32" s="402"/>
    </row>
    <row r="33" spans="1:16" ht="23.25" x14ac:dyDescent="0.35">
      <c r="A33" s="369"/>
      <c r="B33" s="416"/>
      <c r="C33" s="425"/>
      <c r="D33" s="426"/>
      <c r="E33" s="427"/>
      <c r="F33" s="166"/>
      <c r="G33" s="167"/>
      <c r="H33" s="167"/>
      <c r="I33" s="167"/>
      <c r="J33" s="168"/>
      <c r="K33" s="169"/>
      <c r="L33" s="164"/>
      <c r="M33" s="164"/>
      <c r="N33" s="158"/>
      <c r="O33" s="419"/>
      <c r="P33" s="402"/>
    </row>
    <row r="34" spans="1:16" ht="23.25" x14ac:dyDescent="0.35">
      <c r="A34" s="369"/>
      <c r="B34" s="416"/>
      <c r="C34" s="425"/>
      <c r="D34" s="426"/>
      <c r="E34" s="427"/>
      <c r="F34" s="166"/>
      <c r="G34" s="167"/>
      <c r="H34" s="167"/>
      <c r="I34" s="167"/>
      <c r="J34" s="168"/>
      <c r="K34" s="170"/>
      <c r="L34" s="164"/>
      <c r="M34" s="164"/>
      <c r="N34" s="158"/>
      <c r="O34" s="419"/>
      <c r="P34" s="402"/>
    </row>
    <row r="35" spans="1:16" ht="409.5" customHeight="1" thickBot="1" x14ac:dyDescent="0.4">
      <c r="A35" s="370"/>
      <c r="B35" s="417"/>
      <c r="C35" s="428"/>
      <c r="D35" s="429"/>
      <c r="E35" s="430"/>
      <c r="F35" s="171"/>
      <c r="G35" s="172"/>
      <c r="H35" s="172"/>
      <c r="I35" s="172"/>
      <c r="J35" s="173"/>
      <c r="K35" s="431" t="s">
        <v>50</v>
      </c>
      <c r="L35" s="432"/>
      <c r="M35" s="433"/>
      <c r="N35" s="174">
        <f>SUM(N24:N25)/2</f>
        <v>108.66558946470938</v>
      </c>
      <c r="O35" s="420"/>
      <c r="P35" s="403"/>
    </row>
    <row r="36" spans="1:16" ht="69.75" x14ac:dyDescent="0.25">
      <c r="A36" s="175"/>
      <c r="B36" s="176">
        <v>1</v>
      </c>
      <c r="C36" s="176">
        <v>2</v>
      </c>
      <c r="D36" s="176">
        <v>3</v>
      </c>
      <c r="E36" s="176" t="s">
        <v>39</v>
      </c>
      <c r="F36" s="176">
        <v>5</v>
      </c>
      <c r="G36" s="176">
        <v>6</v>
      </c>
      <c r="H36" s="176">
        <v>7</v>
      </c>
      <c r="I36" s="176" t="s">
        <v>41</v>
      </c>
      <c r="J36" s="176" t="s">
        <v>44</v>
      </c>
      <c r="K36" s="177">
        <v>10</v>
      </c>
      <c r="L36" s="177">
        <v>11</v>
      </c>
      <c r="M36" s="177">
        <v>12</v>
      </c>
      <c r="N36" s="177" t="s">
        <v>47</v>
      </c>
      <c r="O36" s="178" t="s">
        <v>71</v>
      </c>
      <c r="P36" s="179">
        <v>15</v>
      </c>
    </row>
    <row r="37" spans="1:16" ht="116.25" x14ac:dyDescent="0.35">
      <c r="A37" s="368">
        <v>3</v>
      </c>
      <c r="B37" s="371" t="s">
        <v>230</v>
      </c>
      <c r="C37" s="84">
        <v>11</v>
      </c>
      <c r="D37" s="84">
        <v>8</v>
      </c>
      <c r="E37" s="133">
        <f>D37/C37*100</f>
        <v>72.727272727272734</v>
      </c>
      <c r="F37" s="62" t="s">
        <v>6</v>
      </c>
      <c r="G37" s="106">
        <v>82460.5</v>
      </c>
      <c r="H37" s="106">
        <v>79323.7</v>
      </c>
      <c r="I37" s="59">
        <f>H37/G37*100</f>
        <v>96.195996871229255</v>
      </c>
      <c r="J37" s="81">
        <f>E37/I37*100</f>
        <v>75.603221644064419</v>
      </c>
      <c r="K37" s="104" t="s">
        <v>80</v>
      </c>
      <c r="L37" s="180">
        <v>100</v>
      </c>
      <c r="M37" s="181">
        <v>100</v>
      </c>
      <c r="N37" s="127">
        <f>M37/L37*100</f>
        <v>100</v>
      </c>
      <c r="O37" s="341">
        <f>(N63*J37)/100</f>
        <v>80.575132781807653</v>
      </c>
      <c r="P37" s="324" t="s">
        <v>256</v>
      </c>
    </row>
    <row r="38" spans="1:16" ht="44.25" customHeight="1" x14ac:dyDescent="0.35">
      <c r="A38" s="369"/>
      <c r="B38" s="372"/>
      <c r="C38" s="354" t="s">
        <v>271</v>
      </c>
      <c r="D38" s="355"/>
      <c r="E38" s="356"/>
      <c r="F38" s="72" t="s">
        <v>53</v>
      </c>
      <c r="G38" s="73">
        <v>1608.3</v>
      </c>
      <c r="H38" s="73">
        <v>1530.1</v>
      </c>
      <c r="I38" s="59">
        <f>H38/G38*100</f>
        <v>95.137723061617848</v>
      </c>
      <c r="J38" s="60">
        <f>E38/I38*100</f>
        <v>0</v>
      </c>
      <c r="K38" s="104" t="s">
        <v>81</v>
      </c>
      <c r="L38" s="132">
        <v>95</v>
      </c>
      <c r="M38" s="181">
        <v>95</v>
      </c>
      <c r="N38" s="127">
        <f t="shared" ref="N38:N60" si="2">M38/L38*100</f>
        <v>100</v>
      </c>
      <c r="O38" s="331"/>
      <c r="P38" s="313"/>
    </row>
    <row r="39" spans="1:16" ht="96" x14ac:dyDescent="0.35">
      <c r="A39" s="369"/>
      <c r="B39" s="372"/>
      <c r="C39" s="357"/>
      <c r="D39" s="358"/>
      <c r="E39" s="359"/>
      <c r="F39" s="72" t="s">
        <v>52</v>
      </c>
      <c r="G39" s="73">
        <v>53839.6</v>
      </c>
      <c r="H39" s="73">
        <v>53760.7</v>
      </c>
      <c r="I39" s="59">
        <f>H39/G39*100</f>
        <v>99.853453591780024</v>
      </c>
      <c r="J39" s="60">
        <f>E39/I39*100</f>
        <v>0</v>
      </c>
      <c r="K39" s="104" t="s">
        <v>82</v>
      </c>
      <c r="L39" s="180">
        <v>40</v>
      </c>
      <c r="M39" s="181">
        <v>58</v>
      </c>
      <c r="N39" s="127">
        <f t="shared" si="2"/>
        <v>145</v>
      </c>
      <c r="O39" s="331"/>
      <c r="P39" s="313"/>
    </row>
    <row r="40" spans="1:16" ht="116.25" x14ac:dyDescent="0.35">
      <c r="A40" s="369"/>
      <c r="B40" s="372"/>
      <c r="C40" s="357"/>
      <c r="D40" s="358"/>
      <c r="E40" s="359"/>
      <c r="F40" s="72" t="s">
        <v>54</v>
      </c>
      <c r="G40" s="106">
        <v>24145.599999999999</v>
      </c>
      <c r="H40" s="73">
        <v>22328.3</v>
      </c>
      <c r="I40" s="59">
        <f>H40/G40*100</f>
        <v>92.473576966403812</v>
      </c>
      <c r="J40" s="60">
        <f>E40/I40*100</f>
        <v>0</v>
      </c>
      <c r="K40" s="104" t="s">
        <v>83</v>
      </c>
      <c r="L40" s="180">
        <v>100</v>
      </c>
      <c r="M40" s="181">
        <v>100</v>
      </c>
      <c r="N40" s="127">
        <f t="shared" si="2"/>
        <v>100</v>
      </c>
      <c r="O40" s="331"/>
      <c r="P40" s="313"/>
    </row>
    <row r="41" spans="1:16" ht="104.25" x14ac:dyDescent="0.35">
      <c r="A41" s="369"/>
      <c r="B41" s="372"/>
      <c r="C41" s="357"/>
      <c r="D41" s="358"/>
      <c r="E41" s="359"/>
      <c r="F41" s="78" t="s">
        <v>55</v>
      </c>
      <c r="G41" s="125">
        <v>2867</v>
      </c>
      <c r="H41" s="73">
        <v>1704.6</v>
      </c>
      <c r="I41" s="59">
        <f>H41/G41*100</f>
        <v>59.455877223578646</v>
      </c>
      <c r="J41" s="60">
        <f>E41/I41*100</f>
        <v>0</v>
      </c>
      <c r="K41" s="104" t="s">
        <v>84</v>
      </c>
      <c r="L41" s="180">
        <v>100</v>
      </c>
      <c r="M41" s="181">
        <v>100</v>
      </c>
      <c r="N41" s="127">
        <f t="shared" si="2"/>
        <v>100</v>
      </c>
      <c r="O41" s="331"/>
      <c r="P41" s="313"/>
    </row>
    <row r="42" spans="1:16" ht="108.75" customHeight="1" x14ac:dyDescent="0.35">
      <c r="A42" s="369"/>
      <c r="B42" s="372"/>
      <c r="C42" s="357"/>
      <c r="D42" s="358"/>
      <c r="E42" s="359"/>
      <c r="F42" s="94"/>
      <c r="G42" s="95"/>
      <c r="H42" s="95"/>
      <c r="I42" s="95"/>
      <c r="J42" s="96"/>
      <c r="K42" s="104" t="s">
        <v>85</v>
      </c>
      <c r="L42" s="79">
        <v>0</v>
      </c>
      <c r="M42" s="79">
        <v>0</v>
      </c>
      <c r="N42" s="127">
        <v>100</v>
      </c>
      <c r="O42" s="331"/>
      <c r="P42" s="313"/>
    </row>
    <row r="43" spans="1:16" ht="77.25" customHeight="1" x14ac:dyDescent="0.35">
      <c r="A43" s="369"/>
      <c r="B43" s="372"/>
      <c r="C43" s="357"/>
      <c r="D43" s="358"/>
      <c r="E43" s="359"/>
      <c r="F43" s="97"/>
      <c r="G43" s="98"/>
      <c r="H43" s="98"/>
      <c r="I43" s="98"/>
      <c r="J43" s="99"/>
      <c r="K43" s="104" t="s">
        <v>100</v>
      </c>
      <c r="L43" s="79">
        <v>100</v>
      </c>
      <c r="M43" s="79">
        <v>100</v>
      </c>
      <c r="N43" s="127">
        <f t="shared" si="2"/>
        <v>100</v>
      </c>
      <c r="O43" s="331"/>
      <c r="P43" s="313"/>
    </row>
    <row r="44" spans="1:16" ht="93" x14ac:dyDescent="0.35">
      <c r="A44" s="369"/>
      <c r="B44" s="372"/>
      <c r="C44" s="357"/>
      <c r="D44" s="358"/>
      <c r="E44" s="359"/>
      <c r="F44" s="97"/>
      <c r="G44" s="98"/>
      <c r="H44" s="98"/>
      <c r="I44" s="98"/>
      <c r="J44" s="99"/>
      <c r="K44" s="104" t="s">
        <v>101</v>
      </c>
      <c r="L44" s="79">
        <v>2</v>
      </c>
      <c r="M44" s="79">
        <v>0</v>
      </c>
      <c r="N44" s="127">
        <f t="shared" si="2"/>
        <v>0</v>
      </c>
      <c r="O44" s="331"/>
      <c r="P44" s="313"/>
    </row>
    <row r="45" spans="1:16" ht="93" x14ac:dyDescent="0.35">
      <c r="A45" s="369"/>
      <c r="B45" s="372"/>
      <c r="C45" s="357"/>
      <c r="D45" s="358"/>
      <c r="E45" s="359"/>
      <c r="F45" s="97"/>
      <c r="G45" s="98"/>
      <c r="H45" s="98"/>
      <c r="I45" s="98"/>
      <c r="J45" s="99"/>
      <c r="K45" s="104" t="s">
        <v>102</v>
      </c>
      <c r="L45" s="79">
        <v>100</v>
      </c>
      <c r="M45" s="79">
        <v>100</v>
      </c>
      <c r="N45" s="127">
        <f t="shared" si="2"/>
        <v>100</v>
      </c>
      <c r="O45" s="331"/>
      <c r="P45" s="313"/>
    </row>
    <row r="46" spans="1:16" s="44" customFormat="1" ht="93" x14ac:dyDescent="0.35">
      <c r="A46" s="369"/>
      <c r="B46" s="372"/>
      <c r="C46" s="357"/>
      <c r="D46" s="358"/>
      <c r="E46" s="359"/>
      <c r="F46" s="97"/>
      <c r="G46" s="98"/>
      <c r="H46" s="98"/>
      <c r="I46" s="98"/>
      <c r="J46" s="99"/>
      <c r="K46" s="104" t="s">
        <v>103</v>
      </c>
      <c r="L46" s="79">
        <v>64</v>
      </c>
      <c r="M46" s="79">
        <v>63</v>
      </c>
      <c r="N46" s="127">
        <f t="shared" si="2"/>
        <v>98.4375</v>
      </c>
      <c r="O46" s="331"/>
      <c r="P46" s="313"/>
    </row>
    <row r="47" spans="1:16" s="44" customFormat="1" ht="69.75" x14ac:dyDescent="0.35">
      <c r="A47" s="369"/>
      <c r="B47" s="372"/>
      <c r="C47" s="357"/>
      <c r="D47" s="358"/>
      <c r="E47" s="359"/>
      <c r="F47" s="97"/>
      <c r="G47" s="98"/>
      <c r="H47" s="98"/>
      <c r="I47" s="98"/>
      <c r="J47" s="99"/>
      <c r="K47" s="104" t="s">
        <v>104</v>
      </c>
      <c r="L47" s="79">
        <v>80</v>
      </c>
      <c r="M47" s="79">
        <v>99.9</v>
      </c>
      <c r="N47" s="214">
        <f t="shared" si="2"/>
        <v>124.875</v>
      </c>
      <c r="O47" s="331"/>
      <c r="P47" s="313"/>
    </row>
    <row r="48" spans="1:16" s="44" customFormat="1" ht="69.75" x14ac:dyDescent="0.35">
      <c r="A48" s="369"/>
      <c r="B48" s="372"/>
      <c r="C48" s="357"/>
      <c r="D48" s="358"/>
      <c r="E48" s="359"/>
      <c r="F48" s="97"/>
      <c r="G48" s="98"/>
      <c r="H48" s="98"/>
      <c r="I48" s="98"/>
      <c r="J48" s="99"/>
      <c r="K48" s="104" t="s">
        <v>105</v>
      </c>
      <c r="L48" s="79">
        <v>10.5</v>
      </c>
      <c r="M48" s="79">
        <v>40</v>
      </c>
      <c r="N48" s="214">
        <f t="shared" si="2"/>
        <v>380.95238095238091</v>
      </c>
      <c r="O48" s="331"/>
      <c r="P48" s="313"/>
    </row>
    <row r="49" spans="1:16" s="44" customFormat="1" ht="69.75" x14ac:dyDescent="0.35">
      <c r="A49" s="369"/>
      <c r="B49" s="372"/>
      <c r="C49" s="357"/>
      <c r="D49" s="358"/>
      <c r="E49" s="359"/>
      <c r="F49" s="97"/>
      <c r="G49" s="98"/>
      <c r="H49" s="98"/>
      <c r="I49" s="98"/>
      <c r="J49" s="99"/>
      <c r="K49" s="104" t="s">
        <v>106</v>
      </c>
      <c r="L49" s="79">
        <v>60</v>
      </c>
      <c r="M49" s="79">
        <v>80</v>
      </c>
      <c r="N49" s="127">
        <f t="shared" si="2"/>
        <v>133.33333333333331</v>
      </c>
      <c r="O49" s="331"/>
      <c r="P49" s="313"/>
    </row>
    <row r="50" spans="1:16" s="44" customFormat="1" ht="69.75" x14ac:dyDescent="0.35">
      <c r="A50" s="369"/>
      <c r="B50" s="372"/>
      <c r="C50" s="357"/>
      <c r="D50" s="358"/>
      <c r="E50" s="359"/>
      <c r="F50" s="97"/>
      <c r="G50" s="98"/>
      <c r="H50" s="98"/>
      <c r="I50" s="98"/>
      <c r="J50" s="99"/>
      <c r="K50" s="104" t="s">
        <v>107</v>
      </c>
      <c r="L50" s="79">
        <v>80</v>
      </c>
      <c r="M50" s="79">
        <v>80</v>
      </c>
      <c r="N50" s="127">
        <f t="shared" si="2"/>
        <v>100</v>
      </c>
      <c r="O50" s="331"/>
      <c r="P50" s="313"/>
    </row>
    <row r="51" spans="1:16" s="44" customFormat="1" ht="93" x14ac:dyDescent="0.35">
      <c r="A51" s="369"/>
      <c r="B51" s="372"/>
      <c r="C51" s="357"/>
      <c r="D51" s="358"/>
      <c r="E51" s="359"/>
      <c r="F51" s="97"/>
      <c r="G51" s="98"/>
      <c r="H51" s="98"/>
      <c r="I51" s="98"/>
      <c r="J51" s="99"/>
      <c r="K51" s="104" t="s">
        <v>108</v>
      </c>
      <c r="L51" s="79">
        <v>80</v>
      </c>
      <c r="M51" s="79">
        <v>80</v>
      </c>
      <c r="N51" s="127">
        <f t="shared" si="2"/>
        <v>100</v>
      </c>
      <c r="O51" s="331"/>
      <c r="P51" s="313"/>
    </row>
    <row r="52" spans="1:16" s="44" customFormat="1" ht="116.25" x14ac:dyDescent="0.35">
      <c r="A52" s="369"/>
      <c r="B52" s="372"/>
      <c r="C52" s="357"/>
      <c r="D52" s="358"/>
      <c r="E52" s="359"/>
      <c r="F52" s="97"/>
      <c r="G52" s="98"/>
      <c r="H52" s="98"/>
      <c r="I52" s="98"/>
      <c r="J52" s="99"/>
      <c r="K52" s="104" t="s">
        <v>109</v>
      </c>
      <c r="L52" s="79">
        <v>100</v>
      </c>
      <c r="M52" s="79">
        <v>100</v>
      </c>
      <c r="N52" s="127">
        <f t="shared" si="2"/>
        <v>100</v>
      </c>
      <c r="O52" s="331"/>
      <c r="P52" s="313"/>
    </row>
    <row r="53" spans="1:16" s="44" customFormat="1" ht="46.5" x14ac:dyDescent="0.35">
      <c r="A53" s="369"/>
      <c r="B53" s="372"/>
      <c r="C53" s="357"/>
      <c r="D53" s="358"/>
      <c r="E53" s="359"/>
      <c r="F53" s="97"/>
      <c r="G53" s="98"/>
      <c r="H53" s="98"/>
      <c r="I53" s="98"/>
      <c r="J53" s="99"/>
      <c r="K53" s="104" t="s">
        <v>110</v>
      </c>
      <c r="L53" s="79">
        <v>100</v>
      </c>
      <c r="M53" s="79">
        <v>100</v>
      </c>
      <c r="N53" s="127">
        <f t="shared" si="2"/>
        <v>100</v>
      </c>
      <c r="O53" s="331"/>
      <c r="P53" s="313"/>
    </row>
    <row r="54" spans="1:16" s="44" customFormat="1" ht="69.75" x14ac:dyDescent="0.35">
      <c r="A54" s="369"/>
      <c r="B54" s="372"/>
      <c r="C54" s="357"/>
      <c r="D54" s="358"/>
      <c r="E54" s="359"/>
      <c r="F54" s="97"/>
      <c r="G54" s="98"/>
      <c r="H54" s="98"/>
      <c r="I54" s="98"/>
      <c r="J54" s="99"/>
      <c r="K54" s="104" t="s">
        <v>111</v>
      </c>
      <c r="L54" s="79">
        <v>93</v>
      </c>
      <c r="M54" s="79">
        <v>96</v>
      </c>
      <c r="N54" s="214">
        <f t="shared" si="2"/>
        <v>103.2258064516129</v>
      </c>
      <c r="O54" s="331"/>
      <c r="P54" s="313"/>
    </row>
    <row r="55" spans="1:16" ht="93" x14ac:dyDescent="0.35">
      <c r="A55" s="369"/>
      <c r="B55" s="372"/>
      <c r="C55" s="357"/>
      <c r="D55" s="358"/>
      <c r="E55" s="359"/>
      <c r="F55" s="97"/>
      <c r="G55" s="98"/>
      <c r="H55" s="98"/>
      <c r="I55" s="98"/>
      <c r="J55" s="99"/>
      <c r="K55" s="104" t="s">
        <v>112</v>
      </c>
      <c r="L55" s="79">
        <v>95</v>
      </c>
      <c r="M55" s="79">
        <v>92</v>
      </c>
      <c r="N55" s="214">
        <f t="shared" si="2"/>
        <v>96.84210526315789</v>
      </c>
      <c r="O55" s="331"/>
      <c r="P55" s="313"/>
    </row>
    <row r="56" spans="1:16" ht="46.5" x14ac:dyDescent="0.35">
      <c r="A56" s="369"/>
      <c r="B56" s="372"/>
      <c r="C56" s="357"/>
      <c r="D56" s="358"/>
      <c r="E56" s="359"/>
      <c r="F56" s="97"/>
      <c r="G56" s="98"/>
      <c r="H56" s="98"/>
      <c r="I56" s="98"/>
      <c r="J56" s="99"/>
      <c r="K56" s="104" t="s">
        <v>113</v>
      </c>
      <c r="L56" s="79">
        <v>15</v>
      </c>
      <c r="M56" s="79">
        <v>10</v>
      </c>
      <c r="N56" s="214">
        <f t="shared" si="2"/>
        <v>66.666666666666657</v>
      </c>
      <c r="O56" s="331"/>
      <c r="P56" s="313"/>
    </row>
    <row r="57" spans="1:16" ht="116.25" x14ac:dyDescent="0.35">
      <c r="A57" s="369"/>
      <c r="B57" s="372"/>
      <c r="C57" s="357"/>
      <c r="D57" s="358"/>
      <c r="E57" s="359"/>
      <c r="F57" s="97"/>
      <c r="G57" s="98"/>
      <c r="H57" s="98"/>
      <c r="I57" s="98"/>
      <c r="J57" s="99"/>
      <c r="K57" s="104" t="s">
        <v>114</v>
      </c>
      <c r="L57" s="79">
        <v>25</v>
      </c>
      <c r="M57" s="79">
        <v>25</v>
      </c>
      <c r="N57" s="127">
        <f t="shared" si="2"/>
        <v>100</v>
      </c>
      <c r="O57" s="331"/>
      <c r="P57" s="313"/>
    </row>
    <row r="58" spans="1:16" ht="69.75" x14ac:dyDescent="0.35">
      <c r="A58" s="369"/>
      <c r="B58" s="372"/>
      <c r="C58" s="357"/>
      <c r="D58" s="358"/>
      <c r="E58" s="359"/>
      <c r="F58" s="97"/>
      <c r="G58" s="98"/>
      <c r="H58" s="98"/>
      <c r="I58" s="98"/>
      <c r="J58" s="99"/>
      <c r="K58" s="104" t="s">
        <v>115</v>
      </c>
      <c r="L58" s="79">
        <v>83</v>
      </c>
      <c r="M58" s="79">
        <v>0</v>
      </c>
      <c r="N58" s="127">
        <f t="shared" si="2"/>
        <v>0</v>
      </c>
      <c r="O58" s="331"/>
      <c r="P58" s="313"/>
    </row>
    <row r="59" spans="1:16" ht="69.75" x14ac:dyDescent="0.35">
      <c r="A59" s="369"/>
      <c r="B59" s="372"/>
      <c r="C59" s="357"/>
      <c r="D59" s="358"/>
      <c r="E59" s="359"/>
      <c r="F59" s="97"/>
      <c r="G59" s="98"/>
      <c r="H59" s="98"/>
      <c r="I59" s="98"/>
      <c r="J59" s="99"/>
      <c r="K59" s="182" t="s">
        <v>116</v>
      </c>
      <c r="L59" s="79">
        <v>26264.3</v>
      </c>
      <c r="M59" s="183">
        <v>26175.7</v>
      </c>
      <c r="N59" s="214">
        <f t="shared" si="2"/>
        <v>99.662659960478678</v>
      </c>
      <c r="O59" s="331"/>
      <c r="P59" s="313"/>
    </row>
    <row r="60" spans="1:16" ht="69.75" x14ac:dyDescent="0.35">
      <c r="A60" s="369"/>
      <c r="B60" s="372"/>
      <c r="C60" s="357"/>
      <c r="D60" s="358"/>
      <c r="E60" s="359"/>
      <c r="F60" s="97"/>
      <c r="G60" s="98"/>
      <c r="H60" s="98"/>
      <c r="I60" s="98"/>
      <c r="J60" s="99"/>
      <c r="K60" s="182" t="s">
        <v>117</v>
      </c>
      <c r="L60" s="79">
        <v>23637.9</v>
      </c>
      <c r="M60" s="183">
        <v>22617.599999999999</v>
      </c>
      <c r="N60" s="214">
        <f t="shared" si="2"/>
        <v>95.683626718109466</v>
      </c>
      <c r="O60" s="331"/>
      <c r="P60" s="313"/>
    </row>
    <row r="61" spans="1:16" ht="23.25" x14ac:dyDescent="0.35">
      <c r="A61" s="369"/>
      <c r="B61" s="372"/>
      <c r="C61" s="357"/>
      <c r="D61" s="358"/>
      <c r="E61" s="359"/>
      <c r="F61" s="97"/>
      <c r="G61" s="98"/>
      <c r="H61" s="98"/>
      <c r="I61" s="98"/>
      <c r="J61" s="99"/>
      <c r="K61" s="182"/>
      <c r="L61" s="79"/>
      <c r="M61" s="79"/>
      <c r="N61" s="127"/>
      <c r="O61" s="331"/>
      <c r="P61" s="313"/>
    </row>
    <row r="62" spans="1:16" ht="23.25" x14ac:dyDescent="0.35">
      <c r="A62" s="369"/>
      <c r="B62" s="372"/>
      <c r="C62" s="357"/>
      <c r="D62" s="358"/>
      <c r="E62" s="359"/>
      <c r="F62" s="97"/>
      <c r="G62" s="98"/>
      <c r="H62" s="98"/>
      <c r="I62" s="98"/>
      <c r="J62" s="99"/>
      <c r="K62" s="182"/>
      <c r="L62" s="79"/>
      <c r="M62" s="79"/>
      <c r="N62" s="127"/>
      <c r="O62" s="331"/>
      <c r="P62" s="313"/>
    </row>
    <row r="63" spans="1:16" ht="51" customHeight="1" thickBot="1" x14ac:dyDescent="0.4">
      <c r="A63" s="370"/>
      <c r="B63" s="373"/>
      <c r="C63" s="360"/>
      <c r="D63" s="361"/>
      <c r="E63" s="362"/>
      <c r="F63" s="100"/>
      <c r="G63" s="101"/>
      <c r="H63" s="101"/>
      <c r="I63" s="101"/>
      <c r="J63" s="102"/>
      <c r="K63" s="77" t="s">
        <v>50</v>
      </c>
      <c r="L63" s="77"/>
      <c r="M63" s="77"/>
      <c r="N63" s="156">
        <f>(N37+N38+N39+N40+N41+N42+N45+N46+N47+N48+N49+N50+N51+N52+N53+N54+N55+N56+N59+N60)/22</f>
        <v>106.5763217884427</v>
      </c>
      <c r="O63" s="332"/>
      <c r="P63" s="314"/>
    </row>
    <row r="64" spans="1:16" ht="75" customHeight="1" x14ac:dyDescent="0.35">
      <c r="A64" s="374">
        <v>4</v>
      </c>
      <c r="B64" s="375" t="s">
        <v>217</v>
      </c>
      <c r="C64" s="83">
        <v>10</v>
      </c>
      <c r="D64" s="83">
        <v>10</v>
      </c>
      <c r="E64" s="133">
        <f>D64/C64*100</f>
        <v>100</v>
      </c>
      <c r="F64" s="62" t="s">
        <v>6</v>
      </c>
      <c r="G64" s="59">
        <f>SUM(G65:G68)</f>
        <v>279.5</v>
      </c>
      <c r="H64" s="59">
        <f>SUM(H65:H68)</f>
        <v>279.5</v>
      </c>
      <c r="I64" s="59">
        <f>H64/G64*100</f>
        <v>100</v>
      </c>
      <c r="J64" s="60">
        <f>E64/I64*100</f>
        <v>100</v>
      </c>
      <c r="K64" s="184" t="s">
        <v>133</v>
      </c>
      <c r="L64" s="255">
        <v>15</v>
      </c>
      <c r="M64" s="256">
        <v>12</v>
      </c>
      <c r="N64" s="127">
        <f>M64/L64*100</f>
        <v>80</v>
      </c>
      <c r="O64" s="376">
        <f>N81*J64/100</f>
        <v>81.7</v>
      </c>
      <c r="P64" s="312" t="s">
        <v>57</v>
      </c>
    </row>
    <row r="65" spans="1:16" ht="45" customHeight="1" x14ac:dyDescent="0.35">
      <c r="A65" s="369"/>
      <c r="B65" s="372"/>
      <c r="C65" s="354" t="s">
        <v>132</v>
      </c>
      <c r="D65" s="355"/>
      <c r="E65" s="356"/>
      <c r="F65" s="72" t="s">
        <v>53</v>
      </c>
      <c r="G65" s="73"/>
      <c r="H65" s="73"/>
      <c r="I65" s="59" t="e">
        <f>H65/G65*100</f>
        <v>#DIV/0!</v>
      </c>
      <c r="J65" s="60" t="e">
        <v>#DIV/0!</v>
      </c>
      <c r="K65" s="185" t="s">
        <v>134</v>
      </c>
      <c r="L65" s="255">
        <v>7</v>
      </c>
      <c r="M65" s="256">
        <v>5</v>
      </c>
      <c r="N65" s="214">
        <f t="shared" ref="N65:N73" si="3">M65/L65*100</f>
        <v>71.428571428571431</v>
      </c>
      <c r="O65" s="334"/>
      <c r="P65" s="313"/>
    </row>
    <row r="66" spans="1:16" ht="96" x14ac:dyDescent="0.35">
      <c r="A66" s="369"/>
      <c r="B66" s="372"/>
      <c r="C66" s="357"/>
      <c r="D66" s="358"/>
      <c r="E66" s="359"/>
      <c r="F66" s="72" t="s">
        <v>52</v>
      </c>
      <c r="G66" s="73"/>
      <c r="H66" s="73"/>
      <c r="I66" s="59" t="e">
        <f>H66/G66*100</f>
        <v>#DIV/0!</v>
      </c>
      <c r="J66" s="60">
        <v>0</v>
      </c>
      <c r="K66" s="185" t="s">
        <v>135</v>
      </c>
      <c r="L66" s="255">
        <v>450</v>
      </c>
      <c r="M66" s="87">
        <v>529.20000000000005</v>
      </c>
      <c r="N66" s="127">
        <f t="shared" si="3"/>
        <v>117.60000000000002</v>
      </c>
      <c r="O66" s="334"/>
      <c r="P66" s="313"/>
    </row>
    <row r="67" spans="1:16" ht="74.25" x14ac:dyDescent="0.35">
      <c r="A67" s="369"/>
      <c r="B67" s="372"/>
      <c r="C67" s="357"/>
      <c r="D67" s="358"/>
      <c r="E67" s="359"/>
      <c r="F67" s="72" t="s">
        <v>54</v>
      </c>
      <c r="G67" s="73">
        <v>279.5</v>
      </c>
      <c r="H67" s="73">
        <v>279.5</v>
      </c>
      <c r="I67" s="59">
        <f>H67/G67*100</f>
        <v>100</v>
      </c>
      <c r="J67" s="60">
        <v>0</v>
      </c>
      <c r="K67" s="185" t="s">
        <v>136</v>
      </c>
      <c r="L67" s="255">
        <v>0</v>
      </c>
      <c r="M67" s="256">
        <v>0</v>
      </c>
      <c r="N67" s="127">
        <v>0</v>
      </c>
      <c r="O67" s="334"/>
      <c r="P67" s="313"/>
    </row>
    <row r="68" spans="1:16" s="45" customFormat="1" ht="139.5" x14ac:dyDescent="0.35">
      <c r="A68" s="369"/>
      <c r="B68" s="372"/>
      <c r="C68" s="357"/>
      <c r="D68" s="358"/>
      <c r="E68" s="359"/>
      <c r="F68" s="72" t="s">
        <v>55</v>
      </c>
      <c r="G68" s="73"/>
      <c r="H68" s="73"/>
      <c r="I68" s="59" t="e">
        <f>H68/G68*100</f>
        <v>#DIV/0!</v>
      </c>
      <c r="J68" s="60">
        <v>0</v>
      </c>
      <c r="K68" s="185" t="s">
        <v>137</v>
      </c>
      <c r="L68" s="255">
        <v>7</v>
      </c>
      <c r="M68" s="256">
        <v>12</v>
      </c>
      <c r="N68" s="214">
        <f t="shared" si="3"/>
        <v>171.42857142857142</v>
      </c>
      <c r="O68" s="334"/>
      <c r="P68" s="313"/>
    </row>
    <row r="69" spans="1:16" s="45" customFormat="1" ht="93" x14ac:dyDescent="0.35">
      <c r="A69" s="369"/>
      <c r="B69" s="372"/>
      <c r="C69" s="357"/>
      <c r="D69" s="358"/>
      <c r="E69" s="359"/>
      <c r="F69" s="72"/>
      <c r="G69" s="73"/>
      <c r="H69" s="73"/>
      <c r="I69" s="59"/>
      <c r="J69" s="60"/>
      <c r="K69" s="185" t="s">
        <v>138</v>
      </c>
      <c r="L69" s="257">
        <v>1</v>
      </c>
      <c r="M69" s="257">
        <v>2</v>
      </c>
      <c r="N69" s="127">
        <f t="shared" si="3"/>
        <v>200</v>
      </c>
      <c r="O69" s="334"/>
      <c r="P69" s="313"/>
    </row>
    <row r="70" spans="1:16" s="45" customFormat="1" ht="69.75" x14ac:dyDescent="0.35">
      <c r="A70" s="369"/>
      <c r="B70" s="372"/>
      <c r="C70" s="357"/>
      <c r="D70" s="358"/>
      <c r="E70" s="359"/>
      <c r="F70" s="72"/>
      <c r="G70" s="73"/>
      <c r="H70" s="73"/>
      <c r="I70" s="59"/>
      <c r="J70" s="60"/>
      <c r="K70" s="185" t="s">
        <v>139</v>
      </c>
      <c r="L70" s="257">
        <v>4</v>
      </c>
      <c r="M70" s="257">
        <v>2</v>
      </c>
      <c r="N70" s="127">
        <f t="shared" si="3"/>
        <v>50</v>
      </c>
      <c r="O70" s="334"/>
      <c r="P70" s="313"/>
    </row>
    <row r="71" spans="1:16" s="45" customFormat="1" ht="69.75" x14ac:dyDescent="0.35">
      <c r="A71" s="369"/>
      <c r="B71" s="372"/>
      <c r="C71" s="357"/>
      <c r="D71" s="358"/>
      <c r="E71" s="359"/>
      <c r="F71" s="72"/>
      <c r="G71" s="73"/>
      <c r="H71" s="73"/>
      <c r="I71" s="59"/>
      <c r="J71" s="60"/>
      <c r="K71" s="185" t="s">
        <v>140</v>
      </c>
      <c r="L71" s="257">
        <v>0</v>
      </c>
      <c r="M71" s="257">
        <v>0</v>
      </c>
      <c r="N71" s="127">
        <v>0</v>
      </c>
      <c r="O71" s="334"/>
      <c r="P71" s="313"/>
    </row>
    <row r="72" spans="1:16" s="45" customFormat="1" ht="69.75" x14ac:dyDescent="0.35">
      <c r="A72" s="369"/>
      <c r="B72" s="372"/>
      <c r="C72" s="357"/>
      <c r="D72" s="358"/>
      <c r="E72" s="359"/>
      <c r="F72" s="72"/>
      <c r="G72" s="73"/>
      <c r="H72" s="73"/>
      <c r="I72" s="59"/>
      <c r="J72" s="60"/>
      <c r="K72" s="185" t="s">
        <v>141</v>
      </c>
      <c r="L72" s="257">
        <v>2</v>
      </c>
      <c r="M72" s="257">
        <v>0</v>
      </c>
      <c r="N72" s="127">
        <f t="shared" si="3"/>
        <v>0</v>
      </c>
      <c r="O72" s="334"/>
      <c r="P72" s="313"/>
    </row>
    <row r="73" spans="1:16" s="45" customFormat="1" ht="116.25" x14ac:dyDescent="0.35">
      <c r="A73" s="369"/>
      <c r="B73" s="372"/>
      <c r="C73" s="357"/>
      <c r="D73" s="358"/>
      <c r="E73" s="359"/>
      <c r="F73" s="72"/>
      <c r="G73" s="73"/>
      <c r="H73" s="73"/>
      <c r="I73" s="59"/>
      <c r="J73" s="60"/>
      <c r="K73" s="185" t="s">
        <v>142</v>
      </c>
      <c r="L73" s="257">
        <v>100</v>
      </c>
      <c r="M73" s="258">
        <v>127</v>
      </c>
      <c r="N73" s="127">
        <f t="shared" si="3"/>
        <v>127</v>
      </c>
      <c r="O73" s="334"/>
      <c r="P73" s="313"/>
    </row>
    <row r="74" spans="1:16" ht="23.25" x14ac:dyDescent="0.35">
      <c r="A74" s="369"/>
      <c r="B74" s="372"/>
      <c r="C74" s="357"/>
      <c r="D74" s="358"/>
      <c r="E74" s="359"/>
      <c r="F74" s="78"/>
      <c r="G74" s="73"/>
      <c r="H74" s="73"/>
      <c r="I74" s="59"/>
      <c r="J74" s="60"/>
      <c r="K74" s="185"/>
      <c r="L74" s="91"/>
      <c r="M74" s="92"/>
      <c r="N74" s="127" t="e">
        <f t="shared" ref="N74:N79" si="4">M74/L74*100</f>
        <v>#DIV/0!</v>
      </c>
      <c r="O74" s="334"/>
      <c r="P74" s="313"/>
    </row>
    <row r="75" spans="1:16" ht="23.25" x14ac:dyDescent="0.35">
      <c r="A75" s="369"/>
      <c r="B75" s="372"/>
      <c r="C75" s="357"/>
      <c r="D75" s="358"/>
      <c r="E75" s="359"/>
      <c r="F75" s="94"/>
      <c r="G75" s="95"/>
      <c r="H75" s="95"/>
      <c r="I75" s="95"/>
      <c r="J75" s="96"/>
      <c r="K75" s="155"/>
      <c r="L75" s="79"/>
      <c r="M75" s="79"/>
      <c r="N75" s="127" t="e">
        <f t="shared" si="4"/>
        <v>#DIV/0!</v>
      </c>
      <c r="O75" s="334"/>
      <c r="P75" s="313"/>
    </row>
    <row r="76" spans="1:16" ht="23.25" x14ac:dyDescent="0.35">
      <c r="A76" s="369"/>
      <c r="B76" s="372"/>
      <c r="C76" s="357"/>
      <c r="D76" s="358"/>
      <c r="E76" s="359"/>
      <c r="F76" s="97"/>
      <c r="G76" s="98"/>
      <c r="H76" s="98"/>
      <c r="I76" s="98"/>
      <c r="J76" s="99"/>
      <c r="K76" s="155"/>
      <c r="L76" s="79"/>
      <c r="M76" s="79"/>
      <c r="N76" s="127" t="e">
        <f t="shared" si="4"/>
        <v>#DIV/0!</v>
      </c>
      <c r="O76" s="334"/>
      <c r="P76" s="313"/>
    </row>
    <row r="77" spans="1:16" ht="23.25" x14ac:dyDescent="0.35">
      <c r="A77" s="369"/>
      <c r="B77" s="372"/>
      <c r="C77" s="357"/>
      <c r="D77" s="358"/>
      <c r="E77" s="359"/>
      <c r="F77" s="97"/>
      <c r="G77" s="98"/>
      <c r="H77" s="98"/>
      <c r="I77" s="98"/>
      <c r="J77" s="99"/>
      <c r="K77" s="155"/>
      <c r="L77" s="79"/>
      <c r="M77" s="79"/>
      <c r="N77" s="127" t="e">
        <f t="shared" si="4"/>
        <v>#DIV/0!</v>
      </c>
      <c r="O77" s="334"/>
      <c r="P77" s="313"/>
    </row>
    <row r="78" spans="1:16" ht="23.25" x14ac:dyDescent="0.35">
      <c r="A78" s="369"/>
      <c r="B78" s="372"/>
      <c r="C78" s="357"/>
      <c r="D78" s="358"/>
      <c r="E78" s="359"/>
      <c r="F78" s="97"/>
      <c r="G78" s="98"/>
      <c r="H78" s="98"/>
      <c r="I78" s="98"/>
      <c r="J78" s="99"/>
      <c r="K78" s="155"/>
      <c r="L78" s="79"/>
      <c r="M78" s="79"/>
      <c r="N78" s="127" t="e">
        <f t="shared" si="4"/>
        <v>#DIV/0!</v>
      </c>
      <c r="O78" s="334"/>
      <c r="P78" s="313"/>
    </row>
    <row r="79" spans="1:16" ht="23.25" x14ac:dyDescent="0.35">
      <c r="A79" s="369"/>
      <c r="B79" s="372"/>
      <c r="C79" s="357"/>
      <c r="D79" s="358"/>
      <c r="E79" s="359"/>
      <c r="F79" s="97"/>
      <c r="G79" s="98"/>
      <c r="H79" s="98"/>
      <c r="I79" s="98"/>
      <c r="J79" s="99"/>
      <c r="K79" s="155"/>
      <c r="L79" s="79"/>
      <c r="M79" s="79"/>
      <c r="N79" s="127" t="e">
        <f t="shared" si="4"/>
        <v>#DIV/0!</v>
      </c>
      <c r="O79" s="334"/>
      <c r="P79" s="313"/>
    </row>
    <row r="80" spans="1:16" ht="23.25" x14ac:dyDescent="0.35">
      <c r="A80" s="369"/>
      <c r="B80" s="372"/>
      <c r="C80" s="357"/>
      <c r="D80" s="358"/>
      <c r="E80" s="359"/>
      <c r="F80" s="97"/>
      <c r="G80" s="98"/>
      <c r="H80" s="98"/>
      <c r="I80" s="98"/>
      <c r="J80" s="99"/>
      <c r="K80" s="77"/>
      <c r="L80" s="79"/>
      <c r="M80" s="79"/>
      <c r="N80" s="127"/>
      <c r="O80" s="334"/>
      <c r="P80" s="313"/>
    </row>
    <row r="81" spans="1:16" ht="66" customHeight="1" thickBot="1" x14ac:dyDescent="0.4">
      <c r="A81" s="370"/>
      <c r="B81" s="373"/>
      <c r="C81" s="360"/>
      <c r="D81" s="361"/>
      <c r="E81" s="362"/>
      <c r="F81" s="100"/>
      <c r="G81" s="101"/>
      <c r="H81" s="101"/>
      <c r="I81" s="101"/>
      <c r="J81" s="102"/>
      <c r="K81" s="378" t="s">
        <v>50</v>
      </c>
      <c r="L81" s="379"/>
      <c r="M81" s="380"/>
      <c r="N81" s="186">
        <v>81.7</v>
      </c>
      <c r="O81" s="377"/>
      <c r="P81" s="314"/>
    </row>
    <row r="82" spans="1:16" ht="46.5" x14ac:dyDescent="0.35">
      <c r="A82" s="386">
        <v>5</v>
      </c>
      <c r="B82" s="389" t="s">
        <v>209</v>
      </c>
      <c r="C82" s="187">
        <v>10</v>
      </c>
      <c r="D82" s="187">
        <v>7</v>
      </c>
      <c r="E82" s="84">
        <f>D82/C82*100</f>
        <v>70</v>
      </c>
      <c r="F82" s="62" t="s">
        <v>6</v>
      </c>
      <c r="G82" s="59">
        <v>11473.3</v>
      </c>
      <c r="H82" s="59">
        <v>8601.2999999999993</v>
      </c>
      <c r="I82" s="59">
        <f>H82/G82*100</f>
        <v>74.967969110892241</v>
      </c>
      <c r="J82" s="60">
        <v>93.373000000000005</v>
      </c>
      <c r="K82" s="188" t="s">
        <v>97</v>
      </c>
      <c r="L82" s="189">
        <v>5.774</v>
      </c>
      <c r="M82" s="190">
        <v>2.98</v>
      </c>
      <c r="N82" s="127">
        <v>51.6</v>
      </c>
      <c r="O82" s="391">
        <v>56.9</v>
      </c>
      <c r="P82" s="312" t="s">
        <v>244</v>
      </c>
    </row>
    <row r="83" spans="1:16" ht="94.5" x14ac:dyDescent="0.35">
      <c r="A83" s="387"/>
      <c r="B83" s="382"/>
      <c r="C83" s="354" t="s">
        <v>269</v>
      </c>
      <c r="D83" s="355"/>
      <c r="E83" s="356"/>
      <c r="F83" s="72" t="s">
        <v>53</v>
      </c>
      <c r="G83" s="73"/>
      <c r="H83" s="73"/>
      <c r="I83" s="59"/>
      <c r="J83" s="60">
        <v>0</v>
      </c>
      <c r="K83" s="188" t="s">
        <v>241</v>
      </c>
      <c r="L83" s="189">
        <v>5.4</v>
      </c>
      <c r="M83" s="190">
        <v>3.1</v>
      </c>
      <c r="N83" s="127">
        <v>57.4</v>
      </c>
      <c r="O83" s="334"/>
      <c r="P83" s="313"/>
    </row>
    <row r="84" spans="1:16" ht="96" x14ac:dyDescent="0.35">
      <c r="A84" s="387"/>
      <c r="B84" s="382"/>
      <c r="C84" s="357"/>
      <c r="D84" s="358"/>
      <c r="E84" s="359"/>
      <c r="F84" s="72" t="s">
        <v>52</v>
      </c>
      <c r="G84" s="73"/>
      <c r="H84" s="274">
        <v>0</v>
      </c>
      <c r="I84" s="59"/>
      <c r="J84" s="60">
        <v>0</v>
      </c>
      <c r="K84" s="188" t="s">
        <v>242</v>
      </c>
      <c r="L84" s="248">
        <v>4405.7</v>
      </c>
      <c r="M84" s="249">
        <v>1533.7</v>
      </c>
      <c r="N84" s="127">
        <v>34.799999999999997</v>
      </c>
      <c r="O84" s="334"/>
      <c r="P84" s="313"/>
    </row>
    <row r="85" spans="1:16" ht="74.25" x14ac:dyDescent="0.35">
      <c r="A85" s="387"/>
      <c r="B85" s="382"/>
      <c r="C85" s="357"/>
      <c r="D85" s="358"/>
      <c r="E85" s="359"/>
      <c r="F85" s="72" t="s">
        <v>54</v>
      </c>
      <c r="G85" s="73">
        <v>11473.3</v>
      </c>
      <c r="H85" s="73">
        <v>8601.2999999999993</v>
      </c>
      <c r="I85" s="59">
        <v>75</v>
      </c>
      <c r="J85" s="60">
        <f>E85/I85*100</f>
        <v>0</v>
      </c>
      <c r="K85" s="188" t="s">
        <v>243</v>
      </c>
      <c r="L85" s="191">
        <v>0</v>
      </c>
      <c r="M85" s="192">
        <v>0</v>
      </c>
      <c r="N85" s="127">
        <v>100</v>
      </c>
      <c r="O85" s="334"/>
      <c r="P85" s="313"/>
    </row>
    <row r="86" spans="1:16" ht="104.25" x14ac:dyDescent="0.35">
      <c r="A86" s="387"/>
      <c r="B86" s="382"/>
      <c r="C86" s="357"/>
      <c r="D86" s="358"/>
      <c r="E86" s="359"/>
      <c r="F86" s="78" t="s">
        <v>55</v>
      </c>
      <c r="G86" s="73"/>
      <c r="H86" s="73"/>
      <c r="I86" s="59"/>
      <c r="J86" s="60"/>
      <c r="K86" s="185"/>
      <c r="L86" s="91"/>
      <c r="M86" s="92"/>
      <c r="N86" s="127" t="e">
        <f t="shared" ref="N86:N87" si="5">M86/L86*100</f>
        <v>#DIV/0!</v>
      </c>
      <c r="O86" s="334"/>
      <c r="P86" s="313"/>
    </row>
    <row r="87" spans="1:16" ht="23.25" x14ac:dyDescent="0.35">
      <c r="A87" s="387"/>
      <c r="B87" s="382"/>
      <c r="C87" s="357"/>
      <c r="D87" s="358"/>
      <c r="E87" s="359"/>
      <c r="F87" s="94"/>
      <c r="G87" s="95"/>
      <c r="H87" s="95"/>
      <c r="I87" s="95"/>
      <c r="J87" s="96"/>
      <c r="K87" s="155"/>
      <c r="L87" s="79"/>
      <c r="M87" s="79"/>
      <c r="N87" s="127" t="e">
        <f t="shared" si="5"/>
        <v>#DIV/0!</v>
      </c>
      <c r="O87" s="334"/>
      <c r="P87" s="313"/>
    </row>
    <row r="88" spans="1:16" ht="112.5" customHeight="1" thickBot="1" x14ac:dyDescent="0.4">
      <c r="A88" s="388"/>
      <c r="B88" s="390"/>
      <c r="C88" s="360"/>
      <c r="D88" s="361"/>
      <c r="E88" s="362"/>
      <c r="F88" s="100"/>
      <c r="G88" s="101"/>
      <c r="H88" s="101"/>
      <c r="I88" s="101"/>
      <c r="J88" s="99"/>
      <c r="K88" s="335" t="s">
        <v>50</v>
      </c>
      <c r="L88" s="336"/>
      <c r="M88" s="337"/>
      <c r="N88" s="103">
        <f>(N82+N83+N84+N85)/4</f>
        <v>60.95</v>
      </c>
      <c r="O88" s="377"/>
      <c r="P88" s="314"/>
    </row>
    <row r="89" spans="1:16" ht="75" customHeight="1" thickBot="1" x14ac:dyDescent="0.4">
      <c r="A89" s="368">
        <v>6</v>
      </c>
      <c r="B89" s="375" t="s">
        <v>232</v>
      </c>
      <c r="C89" s="83">
        <v>29</v>
      </c>
      <c r="D89" s="83">
        <v>19</v>
      </c>
      <c r="E89" s="82">
        <f>D89/C89*100</f>
        <v>65.517241379310349</v>
      </c>
      <c r="F89" s="62" t="s">
        <v>6</v>
      </c>
      <c r="G89" s="59">
        <f>+G90+G91+G92+G93</f>
        <v>7641.384</v>
      </c>
      <c r="H89" s="59">
        <f>+H90+H91+H92+H93</f>
        <v>7544.8840000000009</v>
      </c>
      <c r="I89" s="59">
        <f>H89/G89*100</f>
        <v>98.737139764210269</v>
      </c>
      <c r="J89" s="59">
        <f>E89/I89*100</f>
        <v>66.355215003968254</v>
      </c>
      <c r="K89" s="124" t="s">
        <v>119</v>
      </c>
      <c r="L89" s="125">
        <v>26264.3</v>
      </c>
      <c r="M89" s="126">
        <v>26590.799999999999</v>
      </c>
      <c r="N89" s="214">
        <f>M89/L89*100</f>
        <v>101.243132312683</v>
      </c>
      <c r="O89" s="341">
        <f>N105*J89/100</f>
        <v>51.00809186165008</v>
      </c>
      <c r="P89" s="312" t="s">
        <v>244</v>
      </c>
    </row>
    <row r="90" spans="1:16" ht="95.25" thickBot="1" x14ac:dyDescent="0.4">
      <c r="A90" s="369"/>
      <c r="B90" s="372"/>
      <c r="C90" s="385" t="s">
        <v>254</v>
      </c>
      <c r="D90" s="355"/>
      <c r="E90" s="356"/>
      <c r="F90" s="72" t="s">
        <v>53</v>
      </c>
      <c r="G90" s="73">
        <v>119.98399999999999</v>
      </c>
      <c r="H90" s="73">
        <v>119.98399999999999</v>
      </c>
      <c r="I90" s="59">
        <f>H90/G90*100</f>
        <v>100</v>
      </c>
      <c r="J90" s="83">
        <v>100</v>
      </c>
      <c r="K90" s="128" t="s">
        <v>120</v>
      </c>
      <c r="L90" s="125">
        <v>85.7</v>
      </c>
      <c r="M90" s="126">
        <v>66.7</v>
      </c>
      <c r="N90" s="214">
        <f t="shared" ref="N90:N101" si="6">M90/L90*100</f>
        <v>77.829638273045504</v>
      </c>
      <c r="O90" s="331"/>
      <c r="P90" s="313"/>
    </row>
    <row r="91" spans="1:16" ht="45.75" customHeight="1" x14ac:dyDescent="0.35">
      <c r="A91" s="369"/>
      <c r="B91" s="372"/>
      <c r="C91" s="357"/>
      <c r="D91" s="358"/>
      <c r="E91" s="359"/>
      <c r="F91" s="72" t="s">
        <v>52</v>
      </c>
      <c r="G91" s="73">
        <v>30</v>
      </c>
      <c r="H91" s="73">
        <v>30</v>
      </c>
      <c r="I91" s="59">
        <f>H91/G91*100</f>
        <v>100</v>
      </c>
      <c r="J91" s="60">
        <v>100</v>
      </c>
      <c r="K91" s="129" t="s">
        <v>121</v>
      </c>
      <c r="L91" s="130">
        <v>87.5</v>
      </c>
      <c r="M91" s="126">
        <v>75</v>
      </c>
      <c r="N91" s="214">
        <f t="shared" si="6"/>
        <v>85.714285714285708</v>
      </c>
      <c r="O91" s="331"/>
      <c r="P91" s="313"/>
    </row>
    <row r="92" spans="1:16" ht="93" x14ac:dyDescent="0.35">
      <c r="A92" s="369"/>
      <c r="B92" s="372"/>
      <c r="C92" s="357"/>
      <c r="D92" s="358"/>
      <c r="E92" s="359"/>
      <c r="F92" s="72" t="s">
        <v>54</v>
      </c>
      <c r="G92" s="73">
        <v>7106.7</v>
      </c>
      <c r="H92" s="73">
        <v>7086.6</v>
      </c>
      <c r="I92" s="59">
        <f>H92/G92*100</f>
        <v>99.717168305964805</v>
      </c>
      <c r="J92" s="60">
        <v>95.717168310000005</v>
      </c>
      <c r="K92" s="131" t="s">
        <v>122</v>
      </c>
      <c r="L92" s="132">
        <v>100</v>
      </c>
      <c r="M92" s="126">
        <v>100</v>
      </c>
      <c r="N92" s="214">
        <f t="shared" si="6"/>
        <v>100</v>
      </c>
      <c r="O92" s="331"/>
      <c r="P92" s="313"/>
    </row>
    <row r="93" spans="1:16" ht="50.25" customHeight="1" x14ac:dyDescent="0.35">
      <c r="A93" s="369"/>
      <c r="B93" s="372"/>
      <c r="C93" s="357"/>
      <c r="D93" s="358"/>
      <c r="E93" s="359"/>
      <c r="F93" s="78" t="s">
        <v>55</v>
      </c>
      <c r="G93" s="73">
        <v>384.7</v>
      </c>
      <c r="H93" s="73">
        <v>308.3</v>
      </c>
      <c r="I93" s="59">
        <f>H93/G93*100</f>
        <v>80.14036911879387</v>
      </c>
      <c r="J93" s="60">
        <v>80.140369120000003</v>
      </c>
      <c r="K93" s="104" t="s">
        <v>123</v>
      </c>
      <c r="L93" s="132">
        <v>390</v>
      </c>
      <c r="M93" s="126">
        <v>121</v>
      </c>
      <c r="N93" s="214">
        <f t="shared" si="6"/>
        <v>31.025641025641026</v>
      </c>
      <c r="O93" s="331"/>
      <c r="P93" s="313"/>
    </row>
    <row r="94" spans="1:16" s="45" customFormat="1" ht="46.5" x14ac:dyDescent="0.35">
      <c r="A94" s="369"/>
      <c r="B94" s="372"/>
      <c r="C94" s="357"/>
      <c r="D94" s="358"/>
      <c r="E94" s="359"/>
      <c r="F94" s="193"/>
      <c r="G94" s="194"/>
      <c r="H94" s="194"/>
      <c r="I94" s="195"/>
      <c r="J94" s="196"/>
      <c r="K94" s="104" t="s">
        <v>124</v>
      </c>
      <c r="L94" s="132">
        <v>52198</v>
      </c>
      <c r="M94" s="126">
        <v>14438</v>
      </c>
      <c r="N94" s="214">
        <f t="shared" si="6"/>
        <v>27.660063603969498</v>
      </c>
      <c r="O94" s="331"/>
      <c r="P94" s="313"/>
    </row>
    <row r="95" spans="1:16" s="45" customFormat="1" ht="23.25" x14ac:dyDescent="0.35">
      <c r="A95" s="369"/>
      <c r="B95" s="372"/>
      <c r="C95" s="357"/>
      <c r="D95" s="358"/>
      <c r="E95" s="359"/>
      <c r="F95" s="193"/>
      <c r="G95" s="194"/>
      <c r="H95" s="194"/>
      <c r="I95" s="195"/>
      <c r="J95" s="196"/>
      <c r="K95" s="104" t="s">
        <v>125</v>
      </c>
      <c r="L95" s="132">
        <v>28</v>
      </c>
      <c r="M95" s="126">
        <v>29</v>
      </c>
      <c r="N95" s="214">
        <f t="shared" si="6"/>
        <v>103.57142857142858</v>
      </c>
      <c r="O95" s="331"/>
      <c r="P95" s="313"/>
    </row>
    <row r="96" spans="1:16" s="45" customFormat="1" ht="46.5" x14ac:dyDescent="0.35">
      <c r="A96" s="369"/>
      <c r="B96" s="372"/>
      <c r="C96" s="357"/>
      <c r="D96" s="358"/>
      <c r="E96" s="359"/>
      <c r="F96" s="193"/>
      <c r="G96" s="194"/>
      <c r="H96" s="194"/>
      <c r="I96" s="195"/>
      <c r="J96" s="196"/>
      <c r="K96" s="104" t="s">
        <v>126</v>
      </c>
      <c r="L96" s="132">
        <v>283</v>
      </c>
      <c r="M96" s="126">
        <v>326</v>
      </c>
      <c r="N96" s="214">
        <f t="shared" si="6"/>
        <v>115.19434628975264</v>
      </c>
      <c r="O96" s="331"/>
      <c r="P96" s="313"/>
    </row>
    <row r="97" spans="1:16" s="45" customFormat="1" ht="23.25" x14ac:dyDescent="0.35">
      <c r="A97" s="369"/>
      <c r="B97" s="372"/>
      <c r="C97" s="357"/>
      <c r="D97" s="358"/>
      <c r="E97" s="359"/>
      <c r="F97" s="193"/>
      <c r="G97" s="194"/>
      <c r="H97" s="194"/>
      <c r="I97" s="195"/>
      <c r="J97" s="196"/>
      <c r="K97" s="104" t="s">
        <v>127</v>
      </c>
      <c r="L97" s="132">
        <v>3485</v>
      </c>
      <c r="M97" s="126">
        <v>2833</v>
      </c>
      <c r="N97" s="214">
        <f t="shared" si="6"/>
        <v>81.291248206599704</v>
      </c>
      <c r="O97" s="331"/>
      <c r="P97" s="313"/>
    </row>
    <row r="98" spans="1:16" s="45" customFormat="1" ht="23.25" x14ac:dyDescent="0.35">
      <c r="A98" s="369"/>
      <c r="B98" s="372"/>
      <c r="C98" s="357"/>
      <c r="D98" s="358"/>
      <c r="E98" s="359"/>
      <c r="F98" s="193"/>
      <c r="G98" s="194"/>
      <c r="H98" s="194"/>
      <c r="I98" s="195"/>
      <c r="J98" s="196"/>
      <c r="K98" s="104" t="s">
        <v>128</v>
      </c>
      <c r="L98" s="132">
        <v>85100</v>
      </c>
      <c r="M98" s="126">
        <v>48663</v>
      </c>
      <c r="N98" s="214">
        <f>M98/L98*100</f>
        <v>57.183313748531141</v>
      </c>
      <c r="O98" s="331"/>
      <c r="P98" s="313"/>
    </row>
    <row r="99" spans="1:16" ht="69.75" x14ac:dyDescent="0.35">
      <c r="A99" s="369"/>
      <c r="B99" s="372"/>
      <c r="C99" s="357"/>
      <c r="D99" s="358"/>
      <c r="E99" s="359"/>
      <c r="F99" s="94"/>
      <c r="G99" s="95"/>
      <c r="H99" s="95"/>
      <c r="I99" s="95"/>
      <c r="J99" s="96"/>
      <c r="K99" s="104" t="s">
        <v>129</v>
      </c>
      <c r="L99" s="132">
        <v>31380</v>
      </c>
      <c r="M99" s="126">
        <v>16894</v>
      </c>
      <c r="N99" s="214">
        <f t="shared" si="6"/>
        <v>53.836838750796687</v>
      </c>
      <c r="O99" s="331"/>
      <c r="P99" s="313"/>
    </row>
    <row r="100" spans="1:16" ht="23.25" x14ac:dyDescent="0.35">
      <c r="A100" s="369"/>
      <c r="B100" s="372"/>
      <c r="C100" s="357"/>
      <c r="D100" s="358"/>
      <c r="E100" s="359"/>
      <c r="F100" s="97"/>
      <c r="G100" s="98"/>
      <c r="H100" s="98"/>
      <c r="I100" s="98"/>
      <c r="J100" s="99"/>
      <c r="K100" s="104" t="s">
        <v>130</v>
      </c>
      <c r="L100" s="132">
        <v>86990</v>
      </c>
      <c r="M100" s="126">
        <v>80815</v>
      </c>
      <c r="N100" s="214">
        <f t="shared" si="6"/>
        <v>92.901482929072316</v>
      </c>
      <c r="O100" s="331"/>
      <c r="P100" s="313"/>
    </row>
    <row r="101" spans="1:16" ht="46.5" x14ac:dyDescent="0.35">
      <c r="A101" s="369"/>
      <c r="B101" s="372"/>
      <c r="C101" s="357"/>
      <c r="D101" s="358"/>
      <c r="E101" s="359"/>
      <c r="F101" s="97"/>
      <c r="G101" s="98"/>
      <c r="H101" s="98"/>
      <c r="I101" s="98"/>
      <c r="J101" s="99"/>
      <c r="K101" s="104" t="s">
        <v>131</v>
      </c>
      <c r="L101" s="132">
        <v>32</v>
      </c>
      <c r="M101" s="126">
        <v>23</v>
      </c>
      <c r="N101" s="214">
        <f t="shared" si="6"/>
        <v>71.875</v>
      </c>
      <c r="O101" s="331"/>
      <c r="P101" s="313"/>
    </row>
    <row r="102" spans="1:16" ht="23.25" x14ac:dyDescent="0.35">
      <c r="A102" s="369"/>
      <c r="B102" s="372"/>
      <c r="C102" s="357"/>
      <c r="D102" s="358"/>
      <c r="E102" s="359"/>
      <c r="F102" s="97"/>
      <c r="G102" s="98"/>
      <c r="H102" s="98"/>
      <c r="I102" s="98"/>
      <c r="J102" s="99"/>
      <c r="K102" s="155"/>
      <c r="L102" s="79"/>
      <c r="M102" s="79"/>
      <c r="N102" s="127"/>
      <c r="O102" s="331"/>
      <c r="P102" s="313"/>
    </row>
    <row r="103" spans="1:16" ht="23.25" x14ac:dyDescent="0.35">
      <c r="A103" s="369"/>
      <c r="B103" s="372"/>
      <c r="C103" s="357"/>
      <c r="D103" s="358"/>
      <c r="E103" s="359"/>
      <c r="F103" s="97"/>
      <c r="G103" s="98"/>
      <c r="H103" s="98"/>
      <c r="I103" s="98"/>
      <c r="J103" s="99"/>
      <c r="K103" s="155"/>
      <c r="L103" s="79"/>
      <c r="M103" s="79"/>
      <c r="N103" s="127"/>
      <c r="O103" s="331"/>
      <c r="P103" s="313"/>
    </row>
    <row r="104" spans="1:16" s="45" customFormat="1" ht="23.25" x14ac:dyDescent="0.35">
      <c r="A104" s="369"/>
      <c r="B104" s="372"/>
      <c r="C104" s="357"/>
      <c r="D104" s="358"/>
      <c r="E104" s="359"/>
      <c r="F104" s="97"/>
      <c r="G104" s="98"/>
      <c r="H104" s="98"/>
      <c r="I104" s="98"/>
      <c r="J104" s="99"/>
      <c r="K104" s="155"/>
      <c r="L104" s="79"/>
      <c r="M104" s="79"/>
      <c r="N104" s="127"/>
      <c r="O104" s="331"/>
      <c r="P104" s="313"/>
    </row>
    <row r="105" spans="1:16" ht="39.75" customHeight="1" thickBot="1" x14ac:dyDescent="0.4">
      <c r="A105" s="369"/>
      <c r="B105" s="372"/>
      <c r="C105" s="357"/>
      <c r="D105" s="358"/>
      <c r="E105" s="359"/>
      <c r="F105" s="97"/>
      <c r="G105" s="98"/>
      <c r="H105" s="98"/>
      <c r="I105" s="98"/>
      <c r="J105" s="99"/>
      <c r="K105" s="335" t="s">
        <v>50</v>
      </c>
      <c r="L105" s="336"/>
      <c r="M105" s="337"/>
      <c r="N105" s="197">
        <f>(N89+N90+N91+N92+N93+N94+N95+N96+N97+N98+N99+N100+N101)/13</f>
        <v>76.8712630327543</v>
      </c>
      <c r="O105" s="331"/>
      <c r="P105" s="313"/>
    </row>
    <row r="106" spans="1:16" ht="409.5" customHeight="1" thickBot="1" x14ac:dyDescent="0.4">
      <c r="A106" s="370"/>
      <c r="B106" s="384"/>
      <c r="C106" s="357"/>
      <c r="D106" s="358"/>
      <c r="E106" s="359"/>
      <c r="F106" s="100"/>
      <c r="G106" s="101"/>
      <c r="H106" s="101"/>
      <c r="I106" s="101"/>
      <c r="J106" s="102"/>
      <c r="K106" s="335"/>
      <c r="L106" s="336"/>
      <c r="M106" s="337"/>
      <c r="N106" s="198"/>
      <c r="O106" s="332"/>
      <c r="P106" s="314"/>
    </row>
    <row r="107" spans="1:16" ht="51.75" customHeight="1" x14ac:dyDescent="0.35">
      <c r="A107" s="368">
        <v>7</v>
      </c>
      <c r="B107" s="381" t="s">
        <v>263</v>
      </c>
      <c r="C107" s="84">
        <v>44</v>
      </c>
      <c r="D107" s="84">
        <v>40</v>
      </c>
      <c r="E107" s="133">
        <f>D107/C107*100</f>
        <v>90.909090909090907</v>
      </c>
      <c r="F107" s="62" t="s">
        <v>6</v>
      </c>
      <c r="G107" s="59">
        <v>163.69999999999999</v>
      </c>
      <c r="H107" s="59">
        <v>163.69999999999999</v>
      </c>
      <c r="I107" s="59">
        <f>H107/G107*100</f>
        <v>100</v>
      </c>
      <c r="J107" s="81">
        <f>E107/I107*100</f>
        <v>90.909090909090907</v>
      </c>
      <c r="K107" s="184" t="s">
        <v>147</v>
      </c>
      <c r="L107" s="86">
        <v>-1</v>
      </c>
      <c r="M107" s="87">
        <v>-1</v>
      </c>
      <c r="N107" s="127">
        <f>M107/L107*100</f>
        <v>100</v>
      </c>
      <c r="O107" s="341">
        <v>90.9</v>
      </c>
      <c r="P107" s="312" t="s">
        <v>57</v>
      </c>
    </row>
    <row r="108" spans="1:16" s="46" customFormat="1" ht="31.5" customHeight="1" x14ac:dyDescent="0.35">
      <c r="A108" s="369"/>
      <c r="B108" s="382"/>
      <c r="C108" s="422" t="s">
        <v>273</v>
      </c>
      <c r="D108" s="423"/>
      <c r="E108" s="423"/>
      <c r="F108" s="199"/>
      <c r="G108" s="59"/>
      <c r="H108" s="80"/>
      <c r="I108" s="59"/>
      <c r="J108" s="82"/>
      <c r="K108" s="184" t="s">
        <v>148</v>
      </c>
      <c r="L108" s="86">
        <v>1</v>
      </c>
      <c r="M108" s="87">
        <v>1</v>
      </c>
      <c r="N108" s="127">
        <f t="shared" ref="N108:N133" si="7">M108/L108*100</f>
        <v>100</v>
      </c>
      <c r="O108" s="331"/>
      <c r="P108" s="313"/>
    </row>
    <row r="109" spans="1:16" s="46" customFormat="1" ht="46.5" x14ac:dyDescent="0.35">
      <c r="A109" s="369"/>
      <c r="B109" s="382"/>
      <c r="C109" s="425"/>
      <c r="D109" s="426"/>
      <c r="E109" s="426"/>
      <c r="F109" s="199"/>
      <c r="G109" s="59"/>
      <c r="H109" s="80"/>
      <c r="I109" s="59"/>
      <c r="J109" s="82"/>
      <c r="K109" s="184" t="s">
        <v>149</v>
      </c>
      <c r="L109" s="86">
        <v>-1</v>
      </c>
      <c r="M109" s="87">
        <v>-1</v>
      </c>
      <c r="N109" s="127">
        <f t="shared" si="7"/>
        <v>100</v>
      </c>
      <c r="O109" s="331"/>
      <c r="P109" s="313"/>
    </row>
    <row r="110" spans="1:16" s="46" customFormat="1" ht="46.5" x14ac:dyDescent="0.35">
      <c r="A110" s="369"/>
      <c r="B110" s="382"/>
      <c r="C110" s="425"/>
      <c r="D110" s="426"/>
      <c r="E110" s="426"/>
      <c r="F110" s="199"/>
      <c r="G110" s="59"/>
      <c r="H110" s="80"/>
      <c r="I110" s="59"/>
      <c r="J110" s="82"/>
      <c r="K110" s="184" t="s">
        <v>150</v>
      </c>
      <c r="L110" s="86">
        <v>-2</v>
      </c>
      <c r="M110" s="87">
        <v>-2</v>
      </c>
      <c r="N110" s="127">
        <f t="shared" si="7"/>
        <v>100</v>
      </c>
      <c r="O110" s="331"/>
      <c r="P110" s="313"/>
    </row>
    <row r="111" spans="1:16" s="46" customFormat="1" ht="69.75" x14ac:dyDescent="0.35">
      <c r="A111" s="369"/>
      <c r="B111" s="382"/>
      <c r="C111" s="425"/>
      <c r="D111" s="426"/>
      <c r="E111" s="426"/>
      <c r="F111" s="199"/>
      <c r="G111" s="59"/>
      <c r="H111" s="80"/>
      <c r="I111" s="59"/>
      <c r="J111" s="82"/>
      <c r="K111" s="184" t="s">
        <v>151</v>
      </c>
      <c r="L111" s="86">
        <v>-2</v>
      </c>
      <c r="M111" s="87">
        <v>-2</v>
      </c>
      <c r="N111" s="127">
        <f t="shared" si="7"/>
        <v>100</v>
      </c>
      <c r="O111" s="331"/>
      <c r="P111" s="313"/>
    </row>
    <row r="112" spans="1:16" s="46" customFormat="1" ht="23.25" x14ac:dyDescent="0.35">
      <c r="A112" s="369"/>
      <c r="B112" s="382"/>
      <c r="C112" s="425"/>
      <c r="D112" s="426"/>
      <c r="E112" s="426"/>
      <c r="F112" s="199"/>
      <c r="G112" s="59"/>
      <c r="H112" s="80"/>
      <c r="I112" s="59"/>
      <c r="J112" s="82"/>
      <c r="K112" s="184"/>
      <c r="L112" s="91"/>
      <c r="M112" s="92"/>
      <c r="N112" s="127" t="e">
        <f t="shared" si="7"/>
        <v>#DIV/0!</v>
      </c>
      <c r="O112" s="331"/>
      <c r="P112" s="313"/>
    </row>
    <row r="113" spans="1:16" s="46" customFormat="1" ht="23.25" x14ac:dyDescent="0.35">
      <c r="A113" s="369"/>
      <c r="B113" s="382"/>
      <c r="C113" s="425"/>
      <c r="D113" s="426"/>
      <c r="E113" s="426"/>
      <c r="F113" s="199"/>
      <c r="G113" s="59"/>
      <c r="H113" s="80"/>
      <c r="I113" s="59"/>
      <c r="J113" s="82"/>
      <c r="K113" s="184"/>
      <c r="L113" s="91"/>
      <c r="M113" s="92"/>
      <c r="N113" s="127" t="e">
        <f t="shared" si="7"/>
        <v>#DIV/0!</v>
      </c>
      <c r="O113" s="331"/>
      <c r="P113" s="313"/>
    </row>
    <row r="114" spans="1:16" s="46" customFormat="1" ht="23.25" x14ac:dyDescent="0.35">
      <c r="A114" s="369"/>
      <c r="B114" s="382"/>
      <c r="C114" s="425"/>
      <c r="D114" s="426"/>
      <c r="E114" s="426"/>
      <c r="F114" s="199"/>
      <c r="G114" s="59"/>
      <c r="H114" s="80"/>
      <c r="I114" s="59"/>
      <c r="J114" s="82"/>
      <c r="K114" s="184"/>
      <c r="L114" s="91"/>
      <c r="M114" s="92"/>
      <c r="N114" s="127" t="e">
        <f t="shared" si="7"/>
        <v>#DIV/0!</v>
      </c>
      <c r="O114" s="331"/>
      <c r="P114" s="313"/>
    </row>
    <row r="115" spans="1:16" s="46" customFormat="1" ht="23.25" x14ac:dyDescent="0.35">
      <c r="A115" s="369"/>
      <c r="B115" s="382"/>
      <c r="C115" s="425"/>
      <c r="D115" s="426"/>
      <c r="E115" s="426"/>
      <c r="F115" s="199"/>
      <c r="G115" s="59"/>
      <c r="H115" s="80"/>
      <c r="I115" s="59"/>
      <c r="J115" s="82"/>
      <c r="K115" s="184"/>
      <c r="L115" s="91"/>
      <c r="M115" s="92"/>
      <c r="N115" s="127" t="e">
        <f t="shared" si="7"/>
        <v>#DIV/0!</v>
      </c>
      <c r="O115" s="331"/>
      <c r="P115" s="313"/>
    </row>
    <row r="116" spans="1:16" s="46" customFormat="1" ht="23.25" x14ac:dyDescent="0.35">
      <c r="A116" s="369"/>
      <c r="B116" s="382"/>
      <c r="C116" s="425"/>
      <c r="D116" s="426"/>
      <c r="E116" s="426"/>
      <c r="F116" s="199"/>
      <c r="G116" s="59"/>
      <c r="H116" s="80"/>
      <c r="I116" s="59"/>
      <c r="J116" s="82"/>
      <c r="K116" s="184"/>
      <c r="L116" s="91"/>
      <c r="M116" s="92"/>
      <c r="N116" s="127" t="e">
        <f t="shared" si="7"/>
        <v>#DIV/0!</v>
      </c>
      <c r="O116" s="331"/>
      <c r="P116" s="313"/>
    </row>
    <row r="117" spans="1:16" s="46" customFormat="1" ht="23.25" x14ac:dyDescent="0.35">
      <c r="A117" s="369"/>
      <c r="B117" s="382"/>
      <c r="C117" s="425"/>
      <c r="D117" s="426"/>
      <c r="E117" s="426"/>
      <c r="F117" s="199"/>
      <c r="G117" s="59"/>
      <c r="H117" s="80"/>
      <c r="I117" s="59"/>
      <c r="J117" s="82"/>
      <c r="K117" s="184"/>
      <c r="L117" s="91"/>
      <c r="M117" s="92"/>
      <c r="N117" s="127" t="e">
        <f t="shared" si="7"/>
        <v>#DIV/0!</v>
      </c>
      <c r="O117" s="331"/>
      <c r="P117" s="313"/>
    </row>
    <row r="118" spans="1:16" s="46" customFormat="1" ht="23.25" x14ac:dyDescent="0.35">
      <c r="A118" s="369"/>
      <c r="B118" s="382"/>
      <c r="C118" s="425"/>
      <c r="D118" s="426"/>
      <c r="E118" s="426"/>
      <c r="F118" s="199"/>
      <c r="G118" s="59"/>
      <c r="H118" s="80"/>
      <c r="I118" s="59"/>
      <c r="J118" s="82"/>
      <c r="K118" s="184"/>
      <c r="L118" s="91"/>
      <c r="M118" s="92"/>
      <c r="N118" s="127" t="e">
        <f t="shared" si="7"/>
        <v>#DIV/0!</v>
      </c>
      <c r="O118" s="331"/>
      <c r="P118" s="313"/>
    </row>
    <row r="119" spans="1:16" s="46" customFormat="1" ht="23.25" x14ac:dyDescent="0.35">
      <c r="A119" s="369"/>
      <c r="B119" s="382"/>
      <c r="C119" s="425"/>
      <c r="D119" s="426"/>
      <c r="E119" s="426"/>
      <c r="F119" s="199"/>
      <c r="G119" s="59"/>
      <c r="H119" s="80"/>
      <c r="I119" s="59"/>
      <c r="J119" s="82"/>
      <c r="K119" s="184"/>
      <c r="L119" s="91"/>
      <c r="M119" s="92"/>
      <c r="N119" s="127" t="e">
        <f t="shared" si="7"/>
        <v>#DIV/0!</v>
      </c>
      <c r="O119" s="331"/>
      <c r="P119" s="313"/>
    </row>
    <row r="120" spans="1:16" s="46" customFormat="1" ht="23.25" x14ac:dyDescent="0.35">
      <c r="A120" s="369"/>
      <c r="B120" s="382"/>
      <c r="C120" s="425"/>
      <c r="D120" s="426"/>
      <c r="E120" s="426"/>
      <c r="F120" s="199"/>
      <c r="G120" s="59"/>
      <c r="H120" s="80"/>
      <c r="I120" s="59"/>
      <c r="J120" s="82"/>
      <c r="K120" s="184"/>
      <c r="L120" s="91"/>
      <c r="M120" s="92"/>
      <c r="N120" s="127" t="e">
        <f t="shared" si="7"/>
        <v>#DIV/0!</v>
      </c>
      <c r="O120" s="331"/>
      <c r="P120" s="313"/>
    </row>
    <row r="121" spans="1:16" ht="94.5" x14ac:dyDescent="0.35">
      <c r="A121" s="369"/>
      <c r="B121" s="382"/>
      <c r="C121" s="425"/>
      <c r="D121" s="426"/>
      <c r="E121" s="426"/>
      <c r="F121" s="200" t="s">
        <v>53</v>
      </c>
      <c r="G121" s="73"/>
      <c r="H121" s="73"/>
      <c r="I121" s="59" t="e">
        <f>H121/G121*100</f>
        <v>#DIV/0!</v>
      </c>
      <c r="J121" s="83" t="e">
        <f>E121/I121*100</f>
        <v>#DIV/0!</v>
      </c>
      <c r="K121" s="185"/>
      <c r="L121" s="86"/>
      <c r="M121" s="92"/>
      <c r="N121" s="127" t="e">
        <f t="shared" si="7"/>
        <v>#DIV/0!</v>
      </c>
      <c r="O121" s="331"/>
      <c r="P121" s="313"/>
    </row>
    <row r="122" spans="1:16" ht="46.5" customHeight="1" x14ac:dyDescent="0.35">
      <c r="A122" s="369"/>
      <c r="B122" s="382"/>
      <c r="C122" s="425"/>
      <c r="D122" s="426"/>
      <c r="E122" s="426"/>
      <c r="F122" s="200" t="s">
        <v>52</v>
      </c>
      <c r="G122" s="73"/>
      <c r="H122" s="73"/>
      <c r="I122" s="59" t="e">
        <f>H122/G122*100</f>
        <v>#DIV/0!</v>
      </c>
      <c r="J122" s="83" t="e">
        <f>E122/I122*100</f>
        <v>#DIV/0!</v>
      </c>
      <c r="K122" s="185"/>
      <c r="L122" s="91"/>
      <c r="M122" s="92"/>
      <c r="N122" s="127" t="e">
        <f t="shared" si="7"/>
        <v>#DIV/0!</v>
      </c>
      <c r="O122" s="331"/>
      <c r="P122" s="313"/>
    </row>
    <row r="123" spans="1:16" ht="74.25" x14ac:dyDescent="0.35">
      <c r="A123" s="369"/>
      <c r="B123" s="382"/>
      <c r="C123" s="425"/>
      <c r="D123" s="426"/>
      <c r="E123" s="426"/>
      <c r="F123" s="200" t="s">
        <v>54</v>
      </c>
      <c r="G123" s="73">
        <v>163.69999999999999</v>
      </c>
      <c r="H123" s="73">
        <v>163.69999999999999</v>
      </c>
      <c r="I123" s="59">
        <f>H123/G123*100</f>
        <v>100</v>
      </c>
      <c r="J123" s="83">
        <f>E123/I123*100</f>
        <v>0</v>
      </c>
      <c r="K123" s="185"/>
      <c r="L123" s="91"/>
      <c r="M123" s="92"/>
      <c r="N123" s="127" t="e">
        <f t="shared" si="7"/>
        <v>#DIV/0!</v>
      </c>
      <c r="O123" s="331"/>
      <c r="P123" s="313"/>
    </row>
    <row r="124" spans="1:16" ht="104.25" x14ac:dyDescent="0.35">
      <c r="A124" s="369"/>
      <c r="B124" s="382"/>
      <c r="C124" s="425"/>
      <c r="D124" s="426"/>
      <c r="E124" s="426"/>
      <c r="F124" s="201" t="s">
        <v>55</v>
      </c>
      <c r="G124" s="73"/>
      <c r="H124" s="73"/>
      <c r="I124" s="59" t="e">
        <f>H124/G124*100</f>
        <v>#DIV/0!</v>
      </c>
      <c r="J124" s="83" t="e">
        <f>E124/I124*100</f>
        <v>#DIV/0!</v>
      </c>
      <c r="K124" s="185"/>
      <c r="L124" s="91"/>
      <c r="M124" s="92"/>
      <c r="N124" s="127" t="e">
        <f t="shared" si="7"/>
        <v>#DIV/0!</v>
      </c>
      <c r="O124" s="331"/>
      <c r="P124" s="313"/>
    </row>
    <row r="125" spans="1:16" ht="23.25" x14ac:dyDescent="0.35">
      <c r="A125" s="369"/>
      <c r="B125" s="382"/>
      <c r="C125" s="425"/>
      <c r="D125" s="426"/>
      <c r="E125" s="426"/>
      <c r="F125" s="95"/>
      <c r="G125" s="95"/>
      <c r="H125" s="95"/>
      <c r="I125" s="95"/>
      <c r="J125" s="96"/>
      <c r="K125" s="155"/>
      <c r="L125" s="79"/>
      <c r="M125" s="79"/>
      <c r="N125" s="127" t="e">
        <f t="shared" si="7"/>
        <v>#DIV/0!</v>
      </c>
      <c r="O125" s="331"/>
      <c r="P125" s="313"/>
    </row>
    <row r="126" spans="1:16" s="46" customFormat="1" ht="23.25" x14ac:dyDescent="0.35">
      <c r="A126" s="369"/>
      <c r="B126" s="382"/>
      <c r="C126" s="425"/>
      <c r="D126" s="426"/>
      <c r="E126" s="426"/>
      <c r="F126" s="98"/>
      <c r="G126" s="98"/>
      <c r="H126" s="98"/>
      <c r="I126" s="98"/>
      <c r="J126" s="99"/>
      <c r="K126" s="155"/>
      <c r="L126" s="79"/>
      <c r="M126" s="79"/>
      <c r="N126" s="127" t="e">
        <f t="shared" si="7"/>
        <v>#DIV/0!</v>
      </c>
      <c r="O126" s="331"/>
      <c r="P126" s="313"/>
    </row>
    <row r="127" spans="1:16" s="46" customFormat="1" ht="23.25" x14ac:dyDescent="0.35">
      <c r="A127" s="369"/>
      <c r="B127" s="382"/>
      <c r="C127" s="425"/>
      <c r="D127" s="426"/>
      <c r="E127" s="426"/>
      <c r="F127" s="98"/>
      <c r="G127" s="98"/>
      <c r="H127" s="98"/>
      <c r="I127" s="98"/>
      <c r="J127" s="99"/>
      <c r="K127" s="155"/>
      <c r="L127" s="79"/>
      <c r="M127" s="79"/>
      <c r="N127" s="127" t="e">
        <f t="shared" si="7"/>
        <v>#DIV/0!</v>
      </c>
      <c r="O127" s="331"/>
      <c r="P127" s="313"/>
    </row>
    <row r="128" spans="1:16" s="46" customFormat="1" ht="23.25" x14ac:dyDescent="0.35">
      <c r="A128" s="369"/>
      <c r="B128" s="382"/>
      <c r="C128" s="425"/>
      <c r="D128" s="426"/>
      <c r="E128" s="426"/>
      <c r="F128" s="98"/>
      <c r="G128" s="98"/>
      <c r="H128" s="98"/>
      <c r="I128" s="98"/>
      <c r="J128" s="99"/>
      <c r="K128" s="155"/>
      <c r="L128" s="79"/>
      <c r="M128" s="79"/>
      <c r="N128" s="127" t="e">
        <f t="shared" si="7"/>
        <v>#DIV/0!</v>
      </c>
      <c r="O128" s="331"/>
      <c r="P128" s="313"/>
    </row>
    <row r="129" spans="1:16" ht="23.25" x14ac:dyDescent="0.35">
      <c r="A129" s="369"/>
      <c r="B129" s="382"/>
      <c r="C129" s="425"/>
      <c r="D129" s="426"/>
      <c r="E129" s="426"/>
      <c r="F129" s="98"/>
      <c r="G129" s="98"/>
      <c r="H129" s="98"/>
      <c r="I129" s="98"/>
      <c r="J129" s="99"/>
      <c r="K129" s="155"/>
      <c r="L129" s="79"/>
      <c r="M129" s="79"/>
      <c r="N129" s="127" t="e">
        <f t="shared" si="7"/>
        <v>#DIV/0!</v>
      </c>
      <c r="O129" s="331"/>
      <c r="P129" s="313"/>
    </row>
    <row r="130" spans="1:16" ht="23.25" x14ac:dyDescent="0.35">
      <c r="A130" s="369"/>
      <c r="B130" s="382"/>
      <c r="C130" s="425"/>
      <c r="D130" s="426"/>
      <c r="E130" s="426"/>
      <c r="F130" s="98"/>
      <c r="G130" s="98"/>
      <c r="H130" s="98"/>
      <c r="I130" s="98"/>
      <c r="J130" s="99"/>
      <c r="K130" s="155"/>
      <c r="L130" s="79"/>
      <c r="M130" s="79"/>
      <c r="N130" s="127" t="e">
        <f t="shared" si="7"/>
        <v>#DIV/0!</v>
      </c>
      <c r="O130" s="331"/>
      <c r="P130" s="313"/>
    </row>
    <row r="131" spans="1:16" ht="23.25" x14ac:dyDescent="0.35">
      <c r="A131" s="369"/>
      <c r="B131" s="382"/>
      <c r="C131" s="425"/>
      <c r="D131" s="426"/>
      <c r="E131" s="426"/>
      <c r="F131" s="98"/>
      <c r="G131" s="98"/>
      <c r="H131" s="98"/>
      <c r="I131" s="98"/>
      <c r="J131" s="99"/>
      <c r="K131" s="155"/>
      <c r="L131" s="79"/>
      <c r="M131" s="79"/>
      <c r="N131" s="127" t="e">
        <f t="shared" si="7"/>
        <v>#DIV/0!</v>
      </c>
      <c r="O131" s="331"/>
      <c r="P131" s="313"/>
    </row>
    <row r="132" spans="1:16" ht="23.25" x14ac:dyDescent="0.35">
      <c r="A132" s="369"/>
      <c r="B132" s="382"/>
      <c r="C132" s="425"/>
      <c r="D132" s="426"/>
      <c r="E132" s="426"/>
      <c r="F132" s="98"/>
      <c r="G132" s="98"/>
      <c r="H132" s="98"/>
      <c r="I132" s="98"/>
      <c r="J132" s="99"/>
      <c r="K132" s="155"/>
      <c r="L132" s="79"/>
      <c r="M132" s="79"/>
      <c r="N132" s="127" t="e">
        <f t="shared" si="7"/>
        <v>#DIV/0!</v>
      </c>
      <c r="O132" s="331"/>
      <c r="P132" s="313"/>
    </row>
    <row r="133" spans="1:16" ht="23.25" x14ac:dyDescent="0.35">
      <c r="A133" s="369"/>
      <c r="B133" s="382"/>
      <c r="C133" s="425"/>
      <c r="D133" s="426"/>
      <c r="E133" s="426"/>
      <c r="F133" s="98"/>
      <c r="G133" s="98"/>
      <c r="H133" s="98"/>
      <c r="I133" s="98"/>
      <c r="J133" s="99"/>
      <c r="K133" s="202"/>
      <c r="L133" s="79"/>
      <c r="M133" s="79"/>
      <c r="N133" s="127" t="e">
        <f t="shared" si="7"/>
        <v>#DIV/0!</v>
      </c>
      <c r="O133" s="331"/>
      <c r="P133" s="313"/>
    </row>
    <row r="134" spans="1:16" ht="409.5" customHeight="1" thickBot="1" x14ac:dyDescent="0.4">
      <c r="A134" s="370"/>
      <c r="B134" s="383"/>
      <c r="C134" s="425"/>
      <c r="D134" s="426"/>
      <c r="E134" s="426"/>
      <c r="F134" s="101"/>
      <c r="G134" s="101"/>
      <c r="H134" s="101"/>
      <c r="I134" s="101"/>
      <c r="J134" s="102"/>
      <c r="K134" s="378" t="s">
        <v>50</v>
      </c>
      <c r="L134" s="379"/>
      <c r="M134" s="380"/>
      <c r="N134" s="186">
        <v>100</v>
      </c>
      <c r="O134" s="332"/>
      <c r="P134" s="314"/>
    </row>
    <row r="135" spans="1:16" ht="31.5" customHeight="1" thickBot="1" x14ac:dyDescent="0.4">
      <c r="A135" s="368">
        <v>8</v>
      </c>
      <c r="B135" s="372" t="s">
        <v>245</v>
      </c>
      <c r="C135" s="203">
        <v>6</v>
      </c>
      <c r="D135" s="203">
        <v>4</v>
      </c>
      <c r="E135" s="252">
        <f>D135/C135*100</f>
        <v>66.666666666666657</v>
      </c>
      <c r="F135" s="62" t="s">
        <v>6</v>
      </c>
      <c r="G135" s="73">
        <f>G136+G137+G138+G139</f>
        <v>1317.4</v>
      </c>
      <c r="H135" s="73">
        <f>H136+H137+H138+H139</f>
        <v>1317.3814400000001</v>
      </c>
      <c r="I135" s="59">
        <f>H135/G135*100</f>
        <v>99.998591164414762</v>
      </c>
      <c r="J135" s="81">
        <f>E135/I135*100</f>
        <v>66.667605903622444</v>
      </c>
      <c r="K135" s="66" t="s">
        <v>144</v>
      </c>
      <c r="L135" s="239">
        <v>1</v>
      </c>
      <c r="M135" s="240">
        <v>1</v>
      </c>
      <c r="N135" s="127">
        <f>M135/L135*100</f>
        <v>100</v>
      </c>
      <c r="O135" s="341">
        <f>(N151*J135)/100</f>
        <v>82.84838941981414</v>
      </c>
      <c r="P135" s="312" t="s">
        <v>57</v>
      </c>
    </row>
    <row r="136" spans="1:16" ht="95.25" thickBot="1" x14ac:dyDescent="0.4">
      <c r="A136" s="369"/>
      <c r="B136" s="372"/>
      <c r="C136" s="354" t="s">
        <v>266</v>
      </c>
      <c r="D136" s="355"/>
      <c r="E136" s="356"/>
      <c r="F136" s="72" t="s">
        <v>53</v>
      </c>
      <c r="G136" s="73"/>
      <c r="H136" s="73"/>
      <c r="I136" s="59" t="e">
        <f>H136/G136*100</f>
        <v>#DIV/0!</v>
      </c>
      <c r="J136" s="60"/>
      <c r="K136" s="74" t="s">
        <v>145</v>
      </c>
      <c r="L136" s="239">
        <v>64</v>
      </c>
      <c r="M136" s="240">
        <v>85</v>
      </c>
      <c r="N136" s="214">
        <f t="shared" ref="N136:N150" si="8">M136/L136*100</f>
        <v>132.8125</v>
      </c>
      <c r="O136" s="331"/>
      <c r="P136" s="313"/>
    </row>
    <row r="137" spans="1:16" ht="96.75" thickBot="1" x14ac:dyDescent="0.4">
      <c r="A137" s="369"/>
      <c r="B137" s="372"/>
      <c r="C137" s="357"/>
      <c r="D137" s="358"/>
      <c r="E137" s="359"/>
      <c r="F137" s="72" t="s">
        <v>52</v>
      </c>
      <c r="G137" s="73"/>
      <c r="H137" s="73"/>
      <c r="I137" s="59" t="e">
        <f>H137/G137*100</f>
        <v>#DIV/0!</v>
      </c>
      <c r="J137" s="60"/>
      <c r="K137" s="74" t="s">
        <v>146</v>
      </c>
      <c r="L137" s="239">
        <v>50</v>
      </c>
      <c r="M137" s="241">
        <v>70</v>
      </c>
      <c r="N137" s="127">
        <f t="shared" si="8"/>
        <v>140</v>
      </c>
      <c r="O137" s="331"/>
      <c r="P137" s="313"/>
    </row>
    <row r="138" spans="1:16" ht="75" thickBot="1" x14ac:dyDescent="0.4">
      <c r="A138" s="369"/>
      <c r="B138" s="372"/>
      <c r="C138" s="357"/>
      <c r="D138" s="358"/>
      <c r="E138" s="359"/>
      <c r="F138" s="72" t="s">
        <v>54</v>
      </c>
      <c r="G138" s="253">
        <v>1317.4</v>
      </c>
      <c r="H138" s="253">
        <v>1317.3814400000001</v>
      </c>
      <c r="I138" s="59">
        <f>H138/G138*100</f>
        <v>99.998591164414762</v>
      </c>
      <c r="J138" s="60"/>
      <c r="K138" s="74"/>
      <c r="L138" s="91"/>
      <c r="M138" s="92"/>
      <c r="N138" s="127" t="e">
        <f t="shared" si="8"/>
        <v>#DIV/0!</v>
      </c>
      <c r="O138" s="331"/>
      <c r="P138" s="313"/>
    </row>
    <row r="139" spans="1:16" ht="105" thickBot="1" x14ac:dyDescent="0.4">
      <c r="A139" s="369"/>
      <c r="B139" s="372"/>
      <c r="C139" s="357"/>
      <c r="D139" s="358"/>
      <c r="E139" s="359"/>
      <c r="F139" s="78" t="s">
        <v>55</v>
      </c>
      <c r="G139" s="73"/>
      <c r="H139" s="73"/>
      <c r="I139" s="59"/>
      <c r="J139" s="60"/>
      <c r="K139" s="93"/>
      <c r="L139" s="91"/>
      <c r="M139" s="92"/>
      <c r="N139" s="127" t="e">
        <f t="shared" si="8"/>
        <v>#DIV/0!</v>
      </c>
      <c r="O139" s="331"/>
      <c r="P139" s="313"/>
    </row>
    <row r="140" spans="1:16" ht="24" thickBot="1" x14ac:dyDescent="0.4">
      <c r="A140" s="369"/>
      <c r="B140" s="372"/>
      <c r="C140" s="357"/>
      <c r="D140" s="358"/>
      <c r="E140" s="359"/>
      <c r="F140" s="94"/>
      <c r="G140" s="95"/>
      <c r="H140" s="95"/>
      <c r="I140" s="95"/>
      <c r="J140" s="96"/>
      <c r="K140" s="90"/>
      <c r="L140" s="79"/>
      <c r="M140" s="79"/>
      <c r="N140" s="127" t="e">
        <f t="shared" si="8"/>
        <v>#DIV/0!</v>
      </c>
      <c r="O140" s="331"/>
      <c r="P140" s="313"/>
    </row>
    <row r="141" spans="1:16" ht="24" thickBot="1" x14ac:dyDescent="0.4">
      <c r="A141" s="369"/>
      <c r="B141" s="372"/>
      <c r="C141" s="357"/>
      <c r="D141" s="358"/>
      <c r="E141" s="359"/>
      <c r="F141" s="97"/>
      <c r="G141" s="98"/>
      <c r="H141" s="98"/>
      <c r="I141" s="98"/>
      <c r="J141" s="99"/>
      <c r="K141" s="90"/>
      <c r="L141" s="79"/>
      <c r="M141" s="79"/>
      <c r="N141" s="127" t="e">
        <f t="shared" si="8"/>
        <v>#DIV/0!</v>
      </c>
      <c r="O141" s="331"/>
      <c r="P141" s="313"/>
    </row>
    <row r="142" spans="1:16" ht="24" thickBot="1" x14ac:dyDescent="0.4">
      <c r="A142" s="369"/>
      <c r="B142" s="372"/>
      <c r="C142" s="357"/>
      <c r="D142" s="358"/>
      <c r="E142" s="359"/>
      <c r="F142" s="97"/>
      <c r="G142" s="98"/>
      <c r="H142" s="98"/>
      <c r="I142" s="98"/>
      <c r="J142" s="99"/>
      <c r="K142" s="90"/>
      <c r="L142" s="79"/>
      <c r="M142" s="79"/>
      <c r="N142" s="127" t="e">
        <f t="shared" si="8"/>
        <v>#DIV/0!</v>
      </c>
      <c r="O142" s="331"/>
      <c r="P142" s="313"/>
    </row>
    <row r="143" spans="1:16" ht="24" thickBot="1" x14ac:dyDescent="0.4">
      <c r="A143" s="369"/>
      <c r="B143" s="372"/>
      <c r="C143" s="357"/>
      <c r="D143" s="358"/>
      <c r="E143" s="359"/>
      <c r="F143" s="97"/>
      <c r="G143" s="98"/>
      <c r="H143" s="98"/>
      <c r="I143" s="98"/>
      <c r="J143" s="99"/>
      <c r="K143" s="93"/>
      <c r="L143" s="79"/>
      <c r="M143" s="79"/>
      <c r="N143" s="127" t="e">
        <f t="shared" si="8"/>
        <v>#DIV/0!</v>
      </c>
      <c r="O143" s="331"/>
      <c r="P143" s="313"/>
    </row>
    <row r="144" spans="1:16" ht="24" thickBot="1" x14ac:dyDescent="0.4">
      <c r="A144" s="369"/>
      <c r="B144" s="372"/>
      <c r="C144" s="357"/>
      <c r="D144" s="358"/>
      <c r="E144" s="359"/>
      <c r="F144" s="97"/>
      <c r="G144" s="98"/>
      <c r="H144" s="98"/>
      <c r="I144" s="98"/>
      <c r="J144" s="99"/>
      <c r="K144" s="90"/>
      <c r="L144" s="79"/>
      <c r="M144" s="79"/>
      <c r="N144" s="127" t="e">
        <f t="shared" si="8"/>
        <v>#DIV/0!</v>
      </c>
      <c r="O144" s="331"/>
      <c r="P144" s="313"/>
    </row>
    <row r="145" spans="1:16" ht="24" thickBot="1" x14ac:dyDescent="0.4">
      <c r="A145" s="369"/>
      <c r="B145" s="372"/>
      <c r="C145" s="357"/>
      <c r="D145" s="358"/>
      <c r="E145" s="359"/>
      <c r="F145" s="97"/>
      <c r="G145" s="98"/>
      <c r="H145" s="98"/>
      <c r="I145" s="98"/>
      <c r="J145" s="99"/>
      <c r="K145" s="90"/>
      <c r="L145" s="79"/>
      <c r="M145" s="79"/>
      <c r="N145" s="127" t="e">
        <f t="shared" si="8"/>
        <v>#DIV/0!</v>
      </c>
      <c r="O145" s="331"/>
      <c r="P145" s="313"/>
    </row>
    <row r="146" spans="1:16" ht="24" thickBot="1" x14ac:dyDescent="0.4">
      <c r="A146" s="369"/>
      <c r="B146" s="372"/>
      <c r="C146" s="357"/>
      <c r="D146" s="358"/>
      <c r="E146" s="359"/>
      <c r="F146" s="97"/>
      <c r="G146" s="98"/>
      <c r="H146" s="98"/>
      <c r="I146" s="98"/>
      <c r="J146" s="99"/>
      <c r="K146" s="90"/>
      <c r="L146" s="79"/>
      <c r="M146" s="79"/>
      <c r="N146" s="127" t="e">
        <f t="shared" si="8"/>
        <v>#DIV/0!</v>
      </c>
      <c r="O146" s="331"/>
      <c r="P146" s="313"/>
    </row>
    <row r="147" spans="1:16" ht="24" thickBot="1" x14ac:dyDescent="0.4">
      <c r="A147" s="369"/>
      <c r="B147" s="372"/>
      <c r="C147" s="357"/>
      <c r="D147" s="358"/>
      <c r="E147" s="359"/>
      <c r="F147" s="97"/>
      <c r="G147" s="98"/>
      <c r="H147" s="98"/>
      <c r="I147" s="98"/>
      <c r="J147" s="99"/>
      <c r="K147" s="93"/>
      <c r="L147" s="79"/>
      <c r="M147" s="79"/>
      <c r="N147" s="127" t="e">
        <f t="shared" si="8"/>
        <v>#DIV/0!</v>
      </c>
      <c r="O147" s="331"/>
      <c r="P147" s="313"/>
    </row>
    <row r="148" spans="1:16" ht="24" thickBot="1" x14ac:dyDescent="0.4">
      <c r="A148" s="369"/>
      <c r="B148" s="372"/>
      <c r="C148" s="357"/>
      <c r="D148" s="358"/>
      <c r="E148" s="359"/>
      <c r="F148" s="97"/>
      <c r="G148" s="98"/>
      <c r="H148" s="98"/>
      <c r="I148" s="98"/>
      <c r="J148" s="99"/>
      <c r="K148" s="90"/>
      <c r="L148" s="79"/>
      <c r="M148" s="79"/>
      <c r="N148" s="127" t="e">
        <f t="shared" si="8"/>
        <v>#DIV/0!</v>
      </c>
      <c r="O148" s="331"/>
      <c r="P148" s="313"/>
    </row>
    <row r="149" spans="1:16" ht="24" thickBot="1" x14ac:dyDescent="0.4">
      <c r="A149" s="369"/>
      <c r="B149" s="372"/>
      <c r="C149" s="357"/>
      <c r="D149" s="358"/>
      <c r="E149" s="359"/>
      <c r="F149" s="97"/>
      <c r="G149" s="98"/>
      <c r="H149" s="98"/>
      <c r="I149" s="98"/>
      <c r="J149" s="99"/>
      <c r="K149" s="90"/>
      <c r="L149" s="79"/>
      <c r="M149" s="79"/>
      <c r="N149" s="127" t="e">
        <f t="shared" si="8"/>
        <v>#DIV/0!</v>
      </c>
      <c r="O149" s="331"/>
      <c r="P149" s="313"/>
    </row>
    <row r="150" spans="1:16" ht="24" thickBot="1" x14ac:dyDescent="0.4">
      <c r="A150" s="369"/>
      <c r="B150" s="372"/>
      <c r="C150" s="357"/>
      <c r="D150" s="358"/>
      <c r="E150" s="359"/>
      <c r="F150" s="97"/>
      <c r="G150" s="98"/>
      <c r="H150" s="98"/>
      <c r="I150" s="98"/>
      <c r="J150" s="99"/>
      <c r="K150" s="90"/>
      <c r="L150" s="79"/>
      <c r="M150" s="79"/>
      <c r="N150" s="127" t="e">
        <f t="shared" si="8"/>
        <v>#DIV/0!</v>
      </c>
      <c r="O150" s="331"/>
      <c r="P150" s="313"/>
    </row>
    <row r="151" spans="1:16" ht="409.5" customHeight="1" thickBot="1" x14ac:dyDescent="0.4">
      <c r="A151" s="370"/>
      <c r="B151" s="373"/>
      <c r="C151" s="360"/>
      <c r="D151" s="361"/>
      <c r="E151" s="362"/>
      <c r="F151" s="100"/>
      <c r="G151" s="101"/>
      <c r="H151" s="101"/>
      <c r="I151" s="101"/>
      <c r="J151" s="102"/>
      <c r="K151" s="335" t="s">
        <v>50</v>
      </c>
      <c r="L151" s="336"/>
      <c r="M151" s="337"/>
      <c r="N151" s="198">
        <f>(N135+N136+N137)/3</f>
        <v>124.27083333333333</v>
      </c>
      <c r="O151" s="332"/>
      <c r="P151" s="314"/>
    </row>
    <row r="152" spans="1:16" ht="90.75" thickBot="1" x14ac:dyDescent="0.4">
      <c r="A152" s="368">
        <v>9</v>
      </c>
      <c r="B152" s="371" t="s">
        <v>65</v>
      </c>
      <c r="C152" s="84">
        <v>26</v>
      </c>
      <c r="D152" s="84">
        <v>26</v>
      </c>
      <c r="E152" s="133">
        <f>D152/C152*100</f>
        <v>100</v>
      </c>
      <c r="F152" s="62" t="s">
        <v>6</v>
      </c>
      <c r="G152" s="59">
        <v>3</v>
      </c>
      <c r="H152" s="83">
        <v>0</v>
      </c>
      <c r="I152" s="83">
        <f>H152/G152*100</f>
        <v>0</v>
      </c>
      <c r="J152" s="81" t="e">
        <f>E152/I152*100</f>
        <v>#DIV/0!</v>
      </c>
      <c r="K152" s="93" t="s">
        <v>59</v>
      </c>
      <c r="L152" s="86">
        <v>84.3</v>
      </c>
      <c r="M152" s="87">
        <v>90</v>
      </c>
      <c r="N152" s="206">
        <v>106.76</v>
      </c>
      <c r="O152" s="341" t="e">
        <f>(N157*J152)/100</f>
        <v>#DIV/0!</v>
      </c>
      <c r="P152" s="312" t="s">
        <v>257</v>
      </c>
    </row>
    <row r="153" spans="1:16" ht="95.25" thickBot="1" x14ac:dyDescent="0.4">
      <c r="A153" s="369"/>
      <c r="B153" s="372"/>
      <c r="C153" s="354" t="s">
        <v>143</v>
      </c>
      <c r="D153" s="355"/>
      <c r="E153" s="356"/>
      <c r="F153" s="72" t="s">
        <v>53</v>
      </c>
      <c r="G153" s="73"/>
      <c r="H153" s="73"/>
      <c r="I153" s="59" t="e">
        <f>H153/G153*100</f>
        <v>#DIV/0!</v>
      </c>
      <c r="J153" s="60" t="e">
        <f>E153/I153*100</f>
        <v>#DIV/0!</v>
      </c>
      <c r="K153" s="90" t="s">
        <v>60</v>
      </c>
      <c r="L153" s="86">
        <v>80.099999999999994</v>
      </c>
      <c r="M153" s="87">
        <v>82</v>
      </c>
      <c r="N153" s="206">
        <f t="shared" ref="N153:N156" si="9">M153/L153*100</f>
        <v>102.37203495630463</v>
      </c>
      <c r="O153" s="331"/>
      <c r="P153" s="313"/>
    </row>
    <row r="154" spans="1:16" ht="96.75" thickBot="1" x14ac:dyDescent="0.4">
      <c r="A154" s="369"/>
      <c r="B154" s="372"/>
      <c r="C154" s="357"/>
      <c r="D154" s="358"/>
      <c r="E154" s="359"/>
      <c r="F154" s="72" t="s">
        <v>52</v>
      </c>
      <c r="G154" s="73"/>
      <c r="H154" s="73"/>
      <c r="I154" s="59" t="e">
        <f>H154/G154*100</f>
        <v>#DIV/0!</v>
      </c>
      <c r="J154" s="60" t="e">
        <f>E154/I154*100</f>
        <v>#DIV/0!</v>
      </c>
      <c r="K154" s="90" t="s">
        <v>61</v>
      </c>
      <c r="L154" s="86">
        <v>150</v>
      </c>
      <c r="M154" s="87">
        <v>200</v>
      </c>
      <c r="N154" s="206">
        <f t="shared" si="9"/>
        <v>133.33333333333331</v>
      </c>
      <c r="O154" s="331"/>
      <c r="P154" s="313"/>
    </row>
    <row r="155" spans="1:16" ht="90.75" thickBot="1" x14ac:dyDescent="0.4">
      <c r="A155" s="369"/>
      <c r="B155" s="372"/>
      <c r="C155" s="357"/>
      <c r="D155" s="358"/>
      <c r="E155" s="359"/>
      <c r="F155" s="72" t="s">
        <v>54</v>
      </c>
      <c r="G155" s="73">
        <v>3</v>
      </c>
      <c r="H155" s="274">
        <v>0</v>
      </c>
      <c r="I155" s="83">
        <f>H155/G155*100</f>
        <v>0</v>
      </c>
      <c r="J155" s="60" t="e">
        <f>E155/I155*100</f>
        <v>#DIV/0!</v>
      </c>
      <c r="K155" s="90" t="s">
        <v>62</v>
      </c>
      <c r="L155" s="86">
        <v>1</v>
      </c>
      <c r="M155" s="87">
        <v>1</v>
      </c>
      <c r="N155" s="205">
        <f t="shared" si="9"/>
        <v>100</v>
      </c>
      <c r="O155" s="331"/>
      <c r="P155" s="313"/>
    </row>
    <row r="156" spans="1:16" ht="203.25" thickBot="1" x14ac:dyDescent="0.4">
      <c r="A156" s="369"/>
      <c r="B156" s="372"/>
      <c r="C156" s="357"/>
      <c r="D156" s="358"/>
      <c r="E156" s="359"/>
      <c r="F156" s="78" t="s">
        <v>55</v>
      </c>
      <c r="G156" s="73"/>
      <c r="H156" s="73"/>
      <c r="I156" s="59" t="e">
        <f>H156/G156*100</f>
        <v>#DIV/0!</v>
      </c>
      <c r="J156" s="60" t="e">
        <f>E156/I156*100</f>
        <v>#DIV/0!</v>
      </c>
      <c r="K156" s="93" t="s">
        <v>63</v>
      </c>
      <c r="L156" s="86">
        <v>10</v>
      </c>
      <c r="M156" s="87">
        <v>12</v>
      </c>
      <c r="N156" s="270">
        <f t="shared" si="9"/>
        <v>120</v>
      </c>
      <c r="O156" s="331"/>
      <c r="P156" s="313"/>
    </row>
    <row r="157" spans="1:16" ht="409.5" customHeight="1" thickBot="1" x14ac:dyDescent="0.4">
      <c r="A157" s="370"/>
      <c r="B157" s="373"/>
      <c r="C157" s="360"/>
      <c r="D157" s="361"/>
      <c r="E157" s="362"/>
      <c r="F157" s="100"/>
      <c r="G157" s="101"/>
      <c r="H157" s="101"/>
      <c r="I157" s="101"/>
      <c r="J157" s="102"/>
      <c r="K157" s="335" t="s">
        <v>50</v>
      </c>
      <c r="L157" s="336"/>
      <c r="M157" s="337"/>
      <c r="N157" s="198">
        <v>112.5</v>
      </c>
      <c r="O157" s="332"/>
      <c r="P157" s="314"/>
    </row>
    <row r="158" spans="1:16" ht="46.5" x14ac:dyDescent="0.35">
      <c r="A158" s="386">
        <v>10</v>
      </c>
      <c r="B158" s="371" t="s">
        <v>213</v>
      </c>
      <c r="C158" s="84">
        <v>15</v>
      </c>
      <c r="D158" s="84">
        <v>15</v>
      </c>
      <c r="E158" s="133">
        <f>D158/C158*100</f>
        <v>100</v>
      </c>
      <c r="F158" s="62" t="s">
        <v>6</v>
      </c>
      <c r="G158" s="59">
        <f>+G159+G160+G161+G162</f>
        <v>2</v>
      </c>
      <c r="H158" s="83">
        <f>+H159+H160+H161+H162</f>
        <v>0</v>
      </c>
      <c r="I158" s="83">
        <f>H158/G158*100</f>
        <v>0</v>
      </c>
      <c r="J158" s="81" t="e">
        <f>E158/I158*100</f>
        <v>#DIV/0!</v>
      </c>
      <c r="K158" s="254" t="s">
        <v>246</v>
      </c>
      <c r="L158" s="239">
        <v>0</v>
      </c>
      <c r="M158" s="240">
        <v>0</v>
      </c>
      <c r="N158" s="204">
        <v>100</v>
      </c>
      <c r="O158" s="365" t="e">
        <f>N177*J152*100</f>
        <v>#DIV/0!</v>
      </c>
      <c r="P158" s="312" t="s">
        <v>274</v>
      </c>
    </row>
    <row r="159" spans="1:16" ht="94.5" x14ac:dyDescent="0.35">
      <c r="A159" s="387"/>
      <c r="B159" s="372"/>
      <c r="C159" s="354" t="s">
        <v>265</v>
      </c>
      <c r="D159" s="355"/>
      <c r="E159" s="356"/>
      <c r="F159" s="72" t="s">
        <v>53</v>
      </c>
      <c r="G159" s="73"/>
      <c r="H159" s="73"/>
      <c r="I159" s="59" t="e">
        <f>H159/G159*100</f>
        <v>#DIV/0!</v>
      </c>
      <c r="J159" s="60" t="e">
        <f>E159/I159*100</f>
        <v>#DIV/0!</v>
      </c>
      <c r="K159" s="254" t="s">
        <v>214</v>
      </c>
      <c r="L159" s="239">
        <v>1</v>
      </c>
      <c r="M159" s="240">
        <v>1</v>
      </c>
      <c r="N159" s="204">
        <f t="shared" ref="N159:N175" si="10">(M159/L159)*100</f>
        <v>100</v>
      </c>
      <c r="O159" s="366"/>
      <c r="P159" s="313"/>
    </row>
    <row r="160" spans="1:16" ht="96" x14ac:dyDescent="0.35">
      <c r="A160" s="387"/>
      <c r="B160" s="372"/>
      <c r="C160" s="357"/>
      <c r="D160" s="358"/>
      <c r="E160" s="359"/>
      <c r="F160" s="72" t="s">
        <v>52</v>
      </c>
      <c r="G160" s="73"/>
      <c r="H160" s="73"/>
      <c r="I160" s="59" t="e">
        <f>H160/G160*100</f>
        <v>#DIV/0!</v>
      </c>
      <c r="J160" s="60" t="e">
        <f>E160/I160*100</f>
        <v>#DIV/0!</v>
      </c>
      <c r="K160" s="254" t="s">
        <v>215</v>
      </c>
      <c r="L160" s="239">
        <v>1</v>
      </c>
      <c r="M160" s="240">
        <v>1</v>
      </c>
      <c r="N160" s="204">
        <f t="shared" si="10"/>
        <v>100</v>
      </c>
      <c r="O160" s="366"/>
      <c r="P160" s="313"/>
    </row>
    <row r="161" spans="1:16" ht="75" thickBot="1" x14ac:dyDescent="0.4">
      <c r="A161" s="387"/>
      <c r="B161" s="372"/>
      <c r="C161" s="357"/>
      <c r="D161" s="358"/>
      <c r="E161" s="359"/>
      <c r="F161" s="72" t="s">
        <v>54</v>
      </c>
      <c r="G161" s="73">
        <v>2</v>
      </c>
      <c r="H161" s="240">
        <v>0</v>
      </c>
      <c r="I161" s="83">
        <f>H161/G161*100</f>
        <v>0</v>
      </c>
      <c r="J161" s="60" t="e">
        <f>E161/I161*100</f>
        <v>#DIV/0!</v>
      </c>
      <c r="K161" s="90"/>
      <c r="L161" s="91"/>
      <c r="M161" s="92"/>
      <c r="N161" s="206" t="e">
        <f t="shared" si="10"/>
        <v>#DIV/0!</v>
      </c>
      <c r="O161" s="366"/>
      <c r="P161" s="313"/>
    </row>
    <row r="162" spans="1:16" ht="105" thickBot="1" x14ac:dyDescent="0.4">
      <c r="A162" s="387"/>
      <c r="B162" s="372"/>
      <c r="C162" s="357"/>
      <c r="D162" s="358"/>
      <c r="E162" s="359"/>
      <c r="F162" s="78" t="s">
        <v>55</v>
      </c>
      <c r="G162" s="73"/>
      <c r="H162" s="73"/>
      <c r="I162" s="59" t="e">
        <f>H162/G162*100</f>
        <v>#DIV/0!</v>
      </c>
      <c r="J162" s="60"/>
      <c r="K162" s="93"/>
      <c r="L162" s="91"/>
      <c r="M162" s="92"/>
      <c r="N162" s="204" t="e">
        <f t="shared" si="10"/>
        <v>#DIV/0!</v>
      </c>
      <c r="O162" s="366"/>
      <c r="P162" s="313"/>
    </row>
    <row r="163" spans="1:16" ht="24" thickBot="1" x14ac:dyDescent="0.4">
      <c r="A163" s="387"/>
      <c r="B163" s="372"/>
      <c r="C163" s="357"/>
      <c r="D163" s="358"/>
      <c r="E163" s="359"/>
      <c r="F163" s="193"/>
      <c r="G163" s="194"/>
      <c r="H163" s="194"/>
      <c r="I163" s="195"/>
      <c r="J163" s="196"/>
      <c r="K163" s="90"/>
      <c r="L163" s="91"/>
      <c r="M163" s="92"/>
      <c r="N163" s="204" t="e">
        <f t="shared" si="10"/>
        <v>#DIV/0!</v>
      </c>
      <c r="O163" s="366"/>
      <c r="P163" s="313"/>
    </row>
    <row r="164" spans="1:16" ht="24" thickBot="1" x14ac:dyDescent="0.4">
      <c r="A164" s="387"/>
      <c r="B164" s="372"/>
      <c r="C164" s="357"/>
      <c r="D164" s="358"/>
      <c r="E164" s="359"/>
      <c r="F164" s="94"/>
      <c r="G164" s="95"/>
      <c r="H164" s="95"/>
      <c r="I164" s="95"/>
      <c r="J164" s="96"/>
      <c r="K164" s="90"/>
      <c r="L164" s="79"/>
      <c r="M164" s="79"/>
      <c r="N164" s="204" t="e">
        <f t="shared" si="10"/>
        <v>#DIV/0!</v>
      </c>
      <c r="O164" s="366"/>
      <c r="P164" s="313"/>
    </row>
    <row r="165" spans="1:16" ht="24" thickBot="1" x14ac:dyDescent="0.4">
      <c r="A165" s="387"/>
      <c r="B165" s="372"/>
      <c r="C165" s="357"/>
      <c r="D165" s="358"/>
      <c r="E165" s="359"/>
      <c r="F165" s="97"/>
      <c r="G165" s="98"/>
      <c r="H165" s="98"/>
      <c r="I165" s="98"/>
      <c r="J165" s="99"/>
      <c r="K165" s="90"/>
      <c r="L165" s="79"/>
      <c r="M165" s="79"/>
      <c r="N165" s="204" t="e">
        <f t="shared" si="10"/>
        <v>#DIV/0!</v>
      </c>
      <c r="O165" s="366"/>
      <c r="P165" s="313"/>
    </row>
    <row r="166" spans="1:16" ht="24" thickBot="1" x14ac:dyDescent="0.4">
      <c r="A166" s="387"/>
      <c r="B166" s="372"/>
      <c r="C166" s="357"/>
      <c r="D166" s="358"/>
      <c r="E166" s="359"/>
      <c r="F166" s="97"/>
      <c r="G166" s="98"/>
      <c r="H166" s="98"/>
      <c r="I166" s="98"/>
      <c r="J166" s="99"/>
      <c r="K166" s="90"/>
      <c r="L166" s="79"/>
      <c r="M166" s="79"/>
      <c r="N166" s="204" t="e">
        <f t="shared" si="10"/>
        <v>#DIV/0!</v>
      </c>
      <c r="O166" s="366"/>
      <c r="P166" s="313"/>
    </row>
    <row r="167" spans="1:16" ht="24" thickBot="1" x14ac:dyDescent="0.4">
      <c r="A167" s="387"/>
      <c r="B167" s="372"/>
      <c r="C167" s="357"/>
      <c r="D167" s="358"/>
      <c r="E167" s="359"/>
      <c r="F167" s="97"/>
      <c r="G167" s="98"/>
      <c r="H167" s="98"/>
      <c r="I167" s="98"/>
      <c r="J167" s="99"/>
      <c r="K167" s="90"/>
      <c r="L167" s="79"/>
      <c r="M167" s="79"/>
      <c r="N167" s="204" t="e">
        <f t="shared" si="10"/>
        <v>#DIV/0!</v>
      </c>
      <c r="O167" s="366"/>
      <c r="P167" s="313"/>
    </row>
    <row r="168" spans="1:16" ht="24" thickBot="1" x14ac:dyDescent="0.4">
      <c r="A168" s="387"/>
      <c r="B168" s="372"/>
      <c r="C168" s="357"/>
      <c r="D168" s="358"/>
      <c r="E168" s="359"/>
      <c r="F168" s="97"/>
      <c r="G168" s="98"/>
      <c r="H168" s="98"/>
      <c r="I168" s="98"/>
      <c r="J168" s="99"/>
      <c r="K168" s="90"/>
      <c r="L168" s="79"/>
      <c r="M168" s="79"/>
      <c r="N168" s="204" t="e">
        <f t="shared" si="10"/>
        <v>#DIV/0!</v>
      </c>
      <c r="O168" s="366"/>
      <c r="P168" s="313"/>
    </row>
    <row r="169" spans="1:16" ht="24" thickBot="1" x14ac:dyDescent="0.4">
      <c r="A169" s="387"/>
      <c r="B169" s="372"/>
      <c r="C169" s="357"/>
      <c r="D169" s="358"/>
      <c r="E169" s="359"/>
      <c r="F169" s="97"/>
      <c r="G169" s="98"/>
      <c r="H169" s="98"/>
      <c r="I169" s="98"/>
      <c r="J169" s="99"/>
      <c r="K169" s="93"/>
      <c r="L169" s="79"/>
      <c r="M169" s="79"/>
      <c r="N169" s="204" t="e">
        <f t="shared" si="10"/>
        <v>#DIV/0!</v>
      </c>
      <c r="O169" s="366"/>
      <c r="P169" s="313"/>
    </row>
    <row r="170" spans="1:16" ht="24" thickBot="1" x14ac:dyDescent="0.4">
      <c r="A170" s="387"/>
      <c r="B170" s="372"/>
      <c r="C170" s="357"/>
      <c r="D170" s="358"/>
      <c r="E170" s="359"/>
      <c r="F170" s="97"/>
      <c r="G170" s="98"/>
      <c r="H170" s="98"/>
      <c r="I170" s="98"/>
      <c r="J170" s="99"/>
      <c r="K170" s="90"/>
      <c r="L170" s="79"/>
      <c r="M170" s="79"/>
      <c r="N170" s="204" t="e">
        <f t="shared" si="10"/>
        <v>#DIV/0!</v>
      </c>
      <c r="O170" s="366"/>
      <c r="P170" s="313"/>
    </row>
    <row r="171" spans="1:16" ht="24" thickBot="1" x14ac:dyDescent="0.4">
      <c r="A171" s="387"/>
      <c r="B171" s="372"/>
      <c r="C171" s="357"/>
      <c r="D171" s="358"/>
      <c r="E171" s="359"/>
      <c r="F171" s="97"/>
      <c r="G171" s="98"/>
      <c r="H171" s="98"/>
      <c r="I171" s="98"/>
      <c r="J171" s="99"/>
      <c r="K171" s="90"/>
      <c r="L171" s="79"/>
      <c r="M171" s="79"/>
      <c r="N171" s="204" t="e">
        <f t="shared" si="10"/>
        <v>#DIV/0!</v>
      </c>
      <c r="O171" s="366"/>
      <c r="P171" s="313"/>
    </row>
    <row r="172" spans="1:16" ht="24" thickBot="1" x14ac:dyDescent="0.4">
      <c r="A172" s="387"/>
      <c r="B172" s="372"/>
      <c r="C172" s="357"/>
      <c r="D172" s="358"/>
      <c r="E172" s="359"/>
      <c r="F172" s="97"/>
      <c r="G172" s="98"/>
      <c r="H172" s="98"/>
      <c r="I172" s="98"/>
      <c r="J172" s="99"/>
      <c r="K172" s="90"/>
      <c r="L172" s="79"/>
      <c r="M172" s="79"/>
      <c r="N172" s="204" t="e">
        <f t="shared" si="10"/>
        <v>#DIV/0!</v>
      </c>
      <c r="O172" s="366"/>
      <c r="P172" s="313"/>
    </row>
    <row r="173" spans="1:16" ht="24" thickBot="1" x14ac:dyDescent="0.4">
      <c r="A173" s="387"/>
      <c r="B173" s="372"/>
      <c r="C173" s="357"/>
      <c r="D173" s="358"/>
      <c r="E173" s="359"/>
      <c r="F173" s="97"/>
      <c r="G173" s="98"/>
      <c r="H173" s="98"/>
      <c r="I173" s="98"/>
      <c r="J173" s="99"/>
      <c r="K173" s="93"/>
      <c r="L173" s="79"/>
      <c r="M173" s="79"/>
      <c r="N173" s="204" t="e">
        <f t="shared" si="10"/>
        <v>#DIV/0!</v>
      </c>
      <c r="O173" s="366"/>
      <c r="P173" s="313"/>
    </row>
    <row r="174" spans="1:16" ht="24" thickBot="1" x14ac:dyDescent="0.4">
      <c r="A174" s="387"/>
      <c r="B174" s="372"/>
      <c r="C174" s="357"/>
      <c r="D174" s="358"/>
      <c r="E174" s="359"/>
      <c r="F174" s="97"/>
      <c r="G174" s="98"/>
      <c r="H174" s="98"/>
      <c r="I174" s="98"/>
      <c r="J174" s="99"/>
      <c r="K174" s="90"/>
      <c r="L174" s="79"/>
      <c r="M174" s="79"/>
      <c r="N174" s="204" t="e">
        <f t="shared" si="10"/>
        <v>#DIV/0!</v>
      </c>
      <c r="O174" s="366"/>
      <c r="P174" s="313"/>
    </row>
    <row r="175" spans="1:16" ht="24" thickBot="1" x14ac:dyDescent="0.4">
      <c r="A175" s="387"/>
      <c r="B175" s="372"/>
      <c r="C175" s="357"/>
      <c r="D175" s="358"/>
      <c r="E175" s="359"/>
      <c r="F175" s="97"/>
      <c r="G175" s="98"/>
      <c r="H175" s="98"/>
      <c r="I175" s="98"/>
      <c r="J175" s="99"/>
      <c r="K175" s="90"/>
      <c r="L175" s="79"/>
      <c r="M175" s="79"/>
      <c r="N175" s="204" t="e">
        <f t="shared" si="10"/>
        <v>#DIV/0!</v>
      </c>
      <c r="O175" s="366"/>
      <c r="P175" s="313"/>
    </row>
    <row r="176" spans="1:16" ht="24" thickBot="1" x14ac:dyDescent="0.4">
      <c r="A176" s="387"/>
      <c r="B176" s="372"/>
      <c r="C176" s="357"/>
      <c r="D176" s="358"/>
      <c r="E176" s="359"/>
      <c r="F176" s="97"/>
      <c r="G176" s="98"/>
      <c r="H176" s="98"/>
      <c r="I176" s="98"/>
      <c r="J176" s="99"/>
      <c r="K176" s="90"/>
      <c r="L176" s="79"/>
      <c r="M176" s="79"/>
      <c r="N176" s="204"/>
      <c r="O176" s="366"/>
      <c r="P176" s="313"/>
    </row>
    <row r="177" spans="1:16" ht="106.5" customHeight="1" thickBot="1" x14ac:dyDescent="0.4">
      <c r="A177" s="388"/>
      <c r="B177" s="373"/>
      <c r="C177" s="360"/>
      <c r="D177" s="361"/>
      <c r="E177" s="362"/>
      <c r="F177" s="100"/>
      <c r="G177" s="101"/>
      <c r="H177" s="101"/>
      <c r="I177" s="101"/>
      <c r="J177" s="102"/>
      <c r="K177" s="335" t="s">
        <v>50</v>
      </c>
      <c r="L177" s="336"/>
      <c r="M177" s="337"/>
      <c r="N177" s="103">
        <f>(N158+N159)/2</f>
        <v>100</v>
      </c>
      <c r="O177" s="367"/>
      <c r="P177" s="314"/>
    </row>
    <row r="178" spans="1:16" ht="158.25" thickBot="1" x14ac:dyDescent="0.3">
      <c r="A178" s="386">
        <v>11</v>
      </c>
      <c r="B178" s="371" t="s">
        <v>64</v>
      </c>
      <c r="C178" s="84">
        <v>5</v>
      </c>
      <c r="D178" s="84">
        <v>5</v>
      </c>
      <c r="E178" s="133">
        <f>D178/C178*100</f>
        <v>100</v>
      </c>
      <c r="F178" s="62" t="s">
        <v>6</v>
      </c>
      <c r="G178" s="59">
        <f>G179+G180+G181+G182</f>
        <v>5649.1</v>
      </c>
      <c r="H178" s="59">
        <f>H179+H180+H181+H182</f>
        <v>5649.1</v>
      </c>
      <c r="I178" s="59">
        <f>H178/G178*100</f>
        <v>100</v>
      </c>
      <c r="J178" s="207">
        <f>E178/I178*100</f>
        <v>100</v>
      </c>
      <c r="K178" s="93" t="s">
        <v>178</v>
      </c>
      <c r="L178" s="239">
        <v>81.5</v>
      </c>
      <c r="M178" s="240">
        <v>86.3</v>
      </c>
      <c r="N178" s="208">
        <f t="shared" ref="N178" si="11">(M178/L178)*100</f>
        <v>105.88957055214723</v>
      </c>
      <c r="O178" s="341">
        <f>N197*J178/100</f>
        <v>80.216151438197727</v>
      </c>
      <c r="P178" s="312" t="s">
        <v>57</v>
      </c>
    </row>
    <row r="179" spans="1:16" ht="119.25" customHeight="1" thickBot="1" x14ac:dyDescent="0.3">
      <c r="A179" s="387"/>
      <c r="B179" s="372"/>
      <c r="C179" s="354" t="s">
        <v>240</v>
      </c>
      <c r="D179" s="355"/>
      <c r="E179" s="356"/>
      <c r="F179" s="72" t="s">
        <v>53</v>
      </c>
      <c r="G179" s="73"/>
      <c r="H179" s="73"/>
      <c r="I179" s="59" t="e">
        <f>H179/G179*100</f>
        <v>#DIV/0!</v>
      </c>
      <c r="J179" s="60" t="e">
        <f>E179/I179*100</f>
        <v>#DIV/0!</v>
      </c>
      <c r="K179" s="90" t="s">
        <v>179</v>
      </c>
      <c r="L179" s="239" t="s">
        <v>180</v>
      </c>
      <c r="M179" s="240">
        <v>7.6</v>
      </c>
      <c r="N179" s="208">
        <v>0</v>
      </c>
      <c r="O179" s="331"/>
      <c r="P179" s="313"/>
    </row>
    <row r="180" spans="1:16" ht="108.75" customHeight="1" thickBot="1" x14ac:dyDescent="0.3">
      <c r="A180" s="387"/>
      <c r="B180" s="372"/>
      <c r="C180" s="357"/>
      <c r="D180" s="358"/>
      <c r="E180" s="359"/>
      <c r="F180" s="72" t="s">
        <v>52</v>
      </c>
      <c r="G180" s="73"/>
      <c r="H180" s="73"/>
      <c r="I180" s="59" t="e">
        <f>H180/G180*100</f>
        <v>#DIV/0!</v>
      </c>
      <c r="J180" s="60" t="e">
        <f>E180/I180*100</f>
        <v>#DIV/0!</v>
      </c>
      <c r="K180" s="90" t="s">
        <v>86</v>
      </c>
      <c r="L180" s="239" t="s">
        <v>180</v>
      </c>
      <c r="M180" s="241">
        <v>7.1</v>
      </c>
      <c r="N180" s="208">
        <v>0</v>
      </c>
      <c r="O180" s="331"/>
      <c r="P180" s="313"/>
    </row>
    <row r="181" spans="1:16" ht="95.25" customHeight="1" thickBot="1" x14ac:dyDescent="0.3">
      <c r="A181" s="387"/>
      <c r="B181" s="372"/>
      <c r="C181" s="357"/>
      <c r="D181" s="358"/>
      <c r="E181" s="359"/>
      <c r="F181" s="72" t="s">
        <v>54</v>
      </c>
      <c r="G181" s="209">
        <v>5649.1</v>
      </c>
      <c r="H181" s="209">
        <v>5649.1</v>
      </c>
      <c r="I181" s="59">
        <f>H181/G181*100</f>
        <v>100</v>
      </c>
      <c r="J181" s="60">
        <f>E181/I181*100</f>
        <v>0</v>
      </c>
      <c r="K181" s="90" t="s">
        <v>87</v>
      </c>
      <c r="L181" s="239" t="s">
        <v>88</v>
      </c>
      <c r="M181" s="240" t="s">
        <v>88</v>
      </c>
      <c r="N181" s="208">
        <v>100</v>
      </c>
      <c r="O181" s="331"/>
      <c r="P181" s="313"/>
    </row>
    <row r="182" spans="1:16" ht="134.25" customHeight="1" thickBot="1" x14ac:dyDescent="0.3">
      <c r="A182" s="387"/>
      <c r="B182" s="372"/>
      <c r="C182" s="357"/>
      <c r="D182" s="358"/>
      <c r="E182" s="359"/>
      <c r="F182" s="78" t="s">
        <v>55</v>
      </c>
      <c r="G182" s="73"/>
      <c r="H182" s="73"/>
      <c r="I182" s="59" t="e">
        <f>H182/G182*100</f>
        <v>#DIV/0!</v>
      </c>
      <c r="J182" s="60"/>
      <c r="K182" s="93" t="s">
        <v>89</v>
      </c>
      <c r="L182" s="239" t="s">
        <v>88</v>
      </c>
      <c r="M182" s="240" t="s">
        <v>88</v>
      </c>
      <c r="N182" s="208">
        <v>100</v>
      </c>
      <c r="O182" s="331"/>
      <c r="P182" s="313"/>
    </row>
    <row r="183" spans="1:16" ht="26.25" customHeight="1" thickBot="1" x14ac:dyDescent="0.3">
      <c r="A183" s="387"/>
      <c r="B183" s="372"/>
      <c r="C183" s="357"/>
      <c r="D183" s="358"/>
      <c r="E183" s="359"/>
      <c r="F183" s="193"/>
      <c r="G183" s="194"/>
      <c r="H183" s="194"/>
      <c r="I183" s="195"/>
      <c r="J183" s="196"/>
      <c r="K183" s="90" t="s">
        <v>90</v>
      </c>
      <c r="L183" s="239">
        <v>0</v>
      </c>
      <c r="M183" s="240">
        <v>0</v>
      </c>
      <c r="N183" s="208">
        <v>100</v>
      </c>
      <c r="O183" s="331"/>
      <c r="P183" s="313"/>
    </row>
    <row r="184" spans="1:16" ht="68.25" thickBot="1" x14ac:dyDescent="0.4">
      <c r="A184" s="387"/>
      <c r="B184" s="372"/>
      <c r="C184" s="357"/>
      <c r="D184" s="358"/>
      <c r="E184" s="359"/>
      <c r="F184" s="94"/>
      <c r="G184" s="95"/>
      <c r="H184" s="95"/>
      <c r="I184" s="95"/>
      <c r="J184" s="96"/>
      <c r="K184" s="90" t="s">
        <v>91</v>
      </c>
      <c r="L184" s="242" t="s">
        <v>92</v>
      </c>
      <c r="M184" s="243">
        <v>4.2</v>
      </c>
      <c r="N184" s="208">
        <v>0</v>
      </c>
      <c r="O184" s="331"/>
      <c r="P184" s="313"/>
    </row>
    <row r="185" spans="1:16" ht="90.75" thickBot="1" x14ac:dyDescent="0.4">
      <c r="A185" s="387"/>
      <c r="B185" s="372"/>
      <c r="C185" s="357"/>
      <c r="D185" s="358"/>
      <c r="E185" s="359"/>
      <c r="F185" s="97"/>
      <c r="G185" s="98"/>
      <c r="H185" s="98"/>
      <c r="I185" s="98"/>
      <c r="J185" s="99"/>
      <c r="K185" s="90" t="s">
        <v>181</v>
      </c>
      <c r="L185" s="242" t="s">
        <v>88</v>
      </c>
      <c r="M185" s="243" t="s">
        <v>88</v>
      </c>
      <c r="N185" s="208">
        <v>100</v>
      </c>
      <c r="O185" s="331"/>
      <c r="P185" s="313"/>
    </row>
    <row r="186" spans="1:16" ht="90.75" thickBot="1" x14ac:dyDescent="0.4">
      <c r="A186" s="387"/>
      <c r="B186" s="372"/>
      <c r="C186" s="357"/>
      <c r="D186" s="358"/>
      <c r="E186" s="359"/>
      <c r="F186" s="97"/>
      <c r="G186" s="98"/>
      <c r="H186" s="98"/>
      <c r="I186" s="98"/>
      <c r="J186" s="99"/>
      <c r="K186" s="90" t="s">
        <v>93</v>
      </c>
      <c r="L186" s="243" t="s">
        <v>88</v>
      </c>
      <c r="M186" s="243" t="s">
        <v>94</v>
      </c>
      <c r="N186" s="208">
        <v>100</v>
      </c>
      <c r="O186" s="331"/>
      <c r="P186" s="313"/>
    </row>
    <row r="187" spans="1:16" ht="24" thickBot="1" x14ac:dyDescent="0.4">
      <c r="A187" s="387"/>
      <c r="B187" s="372"/>
      <c r="C187" s="357"/>
      <c r="D187" s="358"/>
      <c r="E187" s="359"/>
      <c r="F187" s="97"/>
      <c r="G187" s="98"/>
      <c r="H187" s="98"/>
      <c r="I187" s="98"/>
      <c r="J187" s="99"/>
      <c r="K187" s="90" t="s">
        <v>182</v>
      </c>
      <c r="L187" s="243">
        <v>24.4</v>
      </c>
      <c r="M187" s="243">
        <v>25.1</v>
      </c>
      <c r="N187" s="208">
        <f t="shared" ref="N187" si="12">(M187/L187)*100</f>
        <v>102.86885245901641</v>
      </c>
      <c r="O187" s="331"/>
      <c r="P187" s="313"/>
    </row>
    <row r="188" spans="1:16" ht="68.25" thickBot="1" x14ac:dyDescent="0.4">
      <c r="A188" s="387"/>
      <c r="B188" s="372"/>
      <c r="C188" s="357"/>
      <c r="D188" s="358"/>
      <c r="E188" s="359"/>
      <c r="F188" s="97"/>
      <c r="G188" s="98"/>
      <c r="H188" s="98"/>
      <c r="I188" s="98"/>
      <c r="J188" s="99"/>
      <c r="K188" s="90" t="s">
        <v>183</v>
      </c>
      <c r="L188" s="243">
        <v>100</v>
      </c>
      <c r="M188" s="243">
        <v>100</v>
      </c>
      <c r="N188" s="208">
        <v>100</v>
      </c>
      <c r="O188" s="331"/>
      <c r="P188" s="313"/>
    </row>
    <row r="189" spans="1:16" ht="113.25" thickBot="1" x14ac:dyDescent="0.4">
      <c r="A189" s="387"/>
      <c r="B189" s="372"/>
      <c r="C189" s="357"/>
      <c r="D189" s="358"/>
      <c r="E189" s="359"/>
      <c r="F189" s="97"/>
      <c r="G189" s="98"/>
      <c r="H189" s="98"/>
      <c r="I189" s="98"/>
      <c r="J189" s="99"/>
      <c r="K189" s="93" t="s">
        <v>184</v>
      </c>
      <c r="L189" s="243" t="s">
        <v>88</v>
      </c>
      <c r="M189" s="243" t="s">
        <v>94</v>
      </c>
      <c r="N189" s="208">
        <v>100</v>
      </c>
      <c r="O189" s="331"/>
      <c r="P189" s="313"/>
    </row>
    <row r="190" spans="1:16" ht="90.75" thickBot="1" x14ac:dyDescent="0.4">
      <c r="A190" s="387"/>
      <c r="B190" s="372"/>
      <c r="C190" s="357"/>
      <c r="D190" s="358"/>
      <c r="E190" s="359"/>
      <c r="F190" s="97"/>
      <c r="G190" s="98"/>
      <c r="H190" s="98"/>
      <c r="I190" s="98"/>
      <c r="J190" s="99"/>
      <c r="K190" s="90" t="s">
        <v>185</v>
      </c>
      <c r="L190" s="244">
        <v>0</v>
      </c>
      <c r="M190" s="243">
        <v>0</v>
      </c>
      <c r="N190" s="208">
        <v>100</v>
      </c>
      <c r="O190" s="331"/>
      <c r="P190" s="313"/>
    </row>
    <row r="191" spans="1:16" ht="135.75" thickBot="1" x14ac:dyDescent="0.4">
      <c r="A191" s="387"/>
      <c r="B191" s="372"/>
      <c r="C191" s="357"/>
      <c r="D191" s="358"/>
      <c r="E191" s="359"/>
      <c r="F191" s="97"/>
      <c r="G191" s="98"/>
      <c r="H191" s="98"/>
      <c r="I191" s="98"/>
      <c r="J191" s="99"/>
      <c r="K191" s="90" t="s">
        <v>186</v>
      </c>
      <c r="L191" s="243" t="s">
        <v>88</v>
      </c>
      <c r="M191" s="245" t="s">
        <v>88</v>
      </c>
      <c r="N191" s="208">
        <v>100</v>
      </c>
      <c r="O191" s="331"/>
      <c r="P191" s="313"/>
    </row>
    <row r="192" spans="1:16" ht="33.75" customHeight="1" thickBot="1" x14ac:dyDescent="0.4">
      <c r="A192" s="387"/>
      <c r="B192" s="372"/>
      <c r="C192" s="357"/>
      <c r="D192" s="358"/>
      <c r="E192" s="359"/>
      <c r="F192" s="97"/>
      <c r="G192" s="98"/>
      <c r="H192" s="98"/>
      <c r="I192" s="98"/>
      <c r="J192" s="99"/>
      <c r="K192" s="90" t="s">
        <v>187</v>
      </c>
      <c r="L192" s="246">
        <v>100</v>
      </c>
      <c r="M192" s="247">
        <v>74.7</v>
      </c>
      <c r="N192" s="208">
        <f>M192/L192*100</f>
        <v>74.7</v>
      </c>
      <c r="O192" s="331"/>
      <c r="P192" s="313"/>
    </row>
    <row r="193" spans="1:16" ht="90.75" thickBot="1" x14ac:dyDescent="0.4">
      <c r="A193" s="387"/>
      <c r="B193" s="372"/>
      <c r="C193" s="357"/>
      <c r="D193" s="358"/>
      <c r="E193" s="359"/>
      <c r="F193" s="97"/>
      <c r="G193" s="98"/>
      <c r="H193" s="98"/>
      <c r="I193" s="98"/>
      <c r="J193" s="99"/>
      <c r="K193" s="93" t="s">
        <v>188</v>
      </c>
      <c r="L193" s="243" t="s">
        <v>88</v>
      </c>
      <c r="M193" s="247" t="s">
        <v>88</v>
      </c>
      <c r="N193" s="210">
        <v>100</v>
      </c>
      <c r="O193" s="331"/>
      <c r="P193" s="313"/>
    </row>
    <row r="194" spans="1:16" ht="24" thickBot="1" x14ac:dyDescent="0.4">
      <c r="A194" s="387"/>
      <c r="B194" s="372"/>
      <c r="C194" s="357"/>
      <c r="D194" s="358"/>
      <c r="E194" s="359"/>
      <c r="F194" s="97"/>
      <c r="G194" s="98"/>
      <c r="H194" s="98"/>
      <c r="I194" s="98"/>
      <c r="J194" s="99"/>
      <c r="K194" s="90"/>
      <c r="L194" s="79"/>
      <c r="M194" s="79"/>
      <c r="N194" s="210"/>
      <c r="O194" s="331"/>
      <c r="P194" s="313"/>
    </row>
    <row r="195" spans="1:16" ht="24" thickBot="1" x14ac:dyDescent="0.4">
      <c r="A195" s="387"/>
      <c r="B195" s="372"/>
      <c r="C195" s="357"/>
      <c r="D195" s="358"/>
      <c r="E195" s="359"/>
      <c r="F195" s="97"/>
      <c r="G195" s="98"/>
      <c r="H195" s="98"/>
      <c r="I195" s="98"/>
      <c r="J195" s="99"/>
      <c r="K195" s="90"/>
      <c r="L195" s="79"/>
      <c r="M195" s="79"/>
      <c r="N195" s="210"/>
      <c r="O195" s="331"/>
      <c r="P195" s="313"/>
    </row>
    <row r="196" spans="1:16" ht="24" thickBot="1" x14ac:dyDescent="0.4">
      <c r="A196" s="387"/>
      <c r="B196" s="372"/>
      <c r="C196" s="357"/>
      <c r="D196" s="358"/>
      <c r="E196" s="359"/>
      <c r="F196" s="97"/>
      <c r="G196" s="98"/>
      <c r="H196" s="98"/>
      <c r="I196" s="98"/>
      <c r="J196" s="99"/>
      <c r="K196" s="90"/>
      <c r="L196" s="79"/>
      <c r="M196" s="79"/>
      <c r="N196" s="210"/>
      <c r="O196" s="331"/>
      <c r="P196" s="313"/>
    </row>
    <row r="197" spans="1:16" ht="111" customHeight="1" thickBot="1" x14ac:dyDescent="0.4">
      <c r="A197" s="388"/>
      <c r="B197" s="373"/>
      <c r="C197" s="360"/>
      <c r="D197" s="361"/>
      <c r="E197" s="362"/>
      <c r="F197" s="100"/>
      <c r="G197" s="101"/>
      <c r="H197" s="101"/>
      <c r="I197" s="101"/>
      <c r="J197" s="102"/>
      <c r="K197" s="335" t="s">
        <v>50</v>
      </c>
      <c r="L197" s="336"/>
      <c r="M197" s="337"/>
      <c r="N197" s="211">
        <f>(N178+N179+N180+N181+N182+N183+N184+N185+N186+N187+N188+N189+N190+N191+N192+N193)/16</f>
        <v>80.216151438197727</v>
      </c>
      <c r="O197" s="332"/>
      <c r="P197" s="314"/>
    </row>
    <row r="198" spans="1:16" ht="46.5" x14ac:dyDescent="0.35">
      <c r="A198" s="386">
        <v>12</v>
      </c>
      <c r="B198" s="371" t="s">
        <v>229</v>
      </c>
      <c r="C198" s="84">
        <v>26</v>
      </c>
      <c r="D198" s="84">
        <v>10</v>
      </c>
      <c r="E198" s="84">
        <f>D198/C198*100</f>
        <v>38.461538461538467</v>
      </c>
      <c r="F198" s="62" t="s">
        <v>6</v>
      </c>
      <c r="G198" s="59">
        <f>G199+G200+G201+G202</f>
        <v>64</v>
      </c>
      <c r="H198" s="59">
        <f>H199+H200+H201+H202</f>
        <v>64</v>
      </c>
      <c r="I198" s="59">
        <f>H198/G198*100</f>
        <v>100</v>
      </c>
      <c r="J198" s="81">
        <f>E198/I198*100</f>
        <v>38.461538461538467</v>
      </c>
      <c r="K198" s="85" t="s">
        <v>95</v>
      </c>
      <c r="L198" s="86">
        <v>47.7</v>
      </c>
      <c r="M198" s="87">
        <v>48.3</v>
      </c>
      <c r="N198" s="88">
        <f>M198/L198*100</f>
        <v>101.25786163522011</v>
      </c>
      <c r="O198" s="341">
        <f>N214*J198/100</f>
        <v>38.703434929850026</v>
      </c>
      <c r="P198" s="312" t="s">
        <v>261</v>
      </c>
    </row>
    <row r="199" spans="1:16" ht="94.5" x14ac:dyDescent="0.35">
      <c r="A199" s="387"/>
      <c r="B199" s="372"/>
      <c r="C199" s="354" t="s">
        <v>260</v>
      </c>
      <c r="D199" s="355"/>
      <c r="E199" s="356"/>
      <c r="F199" s="72" t="s">
        <v>53</v>
      </c>
      <c r="G199" s="73"/>
      <c r="H199" s="73"/>
      <c r="I199" s="59" t="e">
        <f>H199/G199*100</f>
        <v>#DIV/0!</v>
      </c>
      <c r="J199" s="60" t="e">
        <f>E199/I199*100</f>
        <v>#DIV/0!</v>
      </c>
      <c r="K199" s="89" t="s">
        <v>96</v>
      </c>
      <c r="L199" s="86">
        <v>65</v>
      </c>
      <c r="M199" s="87">
        <v>65</v>
      </c>
      <c r="N199" s="88">
        <f t="shared" ref="N199:N223" si="13">M199/L199*100</f>
        <v>100</v>
      </c>
      <c r="O199" s="331"/>
      <c r="P199" s="313"/>
    </row>
    <row r="200" spans="1:16" ht="96" x14ac:dyDescent="0.35">
      <c r="A200" s="387"/>
      <c r="B200" s="372"/>
      <c r="C200" s="357"/>
      <c r="D200" s="358"/>
      <c r="E200" s="359"/>
      <c r="F200" s="72" t="s">
        <v>52</v>
      </c>
      <c r="G200" s="73"/>
      <c r="H200" s="73"/>
      <c r="I200" s="59" t="e">
        <f>H200/G200*100</f>
        <v>#DIV/0!</v>
      </c>
      <c r="J200" s="60" t="e">
        <f>E200/I200*100</f>
        <v>#DIV/0!</v>
      </c>
      <c r="K200" s="89"/>
      <c r="L200" s="86"/>
      <c r="M200" s="87"/>
      <c r="N200" s="88" t="e">
        <f>M200/L200*100</f>
        <v>#DIV/0!</v>
      </c>
      <c r="O200" s="331"/>
      <c r="P200" s="313"/>
    </row>
    <row r="201" spans="1:16" ht="75" thickBot="1" x14ac:dyDescent="0.4">
      <c r="A201" s="387"/>
      <c r="B201" s="372"/>
      <c r="C201" s="357"/>
      <c r="D201" s="358"/>
      <c r="E201" s="359"/>
      <c r="F201" s="72" t="s">
        <v>54</v>
      </c>
      <c r="G201" s="73">
        <v>64</v>
      </c>
      <c r="H201" s="73">
        <v>64</v>
      </c>
      <c r="I201" s="59">
        <f>H201/G201*100</f>
        <v>100</v>
      </c>
      <c r="J201" s="60">
        <f>E201/I201*100</f>
        <v>0</v>
      </c>
      <c r="K201" s="90"/>
      <c r="L201" s="91"/>
      <c r="M201" s="92"/>
      <c r="N201" s="88" t="e">
        <f t="shared" si="13"/>
        <v>#DIV/0!</v>
      </c>
      <c r="O201" s="331"/>
      <c r="P201" s="313"/>
    </row>
    <row r="202" spans="1:16" ht="105" thickBot="1" x14ac:dyDescent="0.4">
      <c r="A202" s="387"/>
      <c r="B202" s="372"/>
      <c r="C202" s="357"/>
      <c r="D202" s="358"/>
      <c r="E202" s="359"/>
      <c r="F202" s="78" t="s">
        <v>55</v>
      </c>
      <c r="G202" s="73"/>
      <c r="H202" s="73"/>
      <c r="I202" s="59" t="e">
        <f>H202/G202*100</f>
        <v>#DIV/0!</v>
      </c>
      <c r="J202" s="60" t="e">
        <f>E202/I202*100</f>
        <v>#DIV/0!</v>
      </c>
      <c r="K202" s="93"/>
      <c r="L202" s="91"/>
      <c r="M202" s="92"/>
      <c r="N202" s="88" t="e">
        <f t="shared" si="13"/>
        <v>#DIV/0!</v>
      </c>
      <c r="O202" s="331"/>
      <c r="P202" s="313"/>
    </row>
    <row r="203" spans="1:16" ht="24" thickBot="1" x14ac:dyDescent="0.4">
      <c r="A203" s="387"/>
      <c r="B203" s="372"/>
      <c r="C203" s="357"/>
      <c r="D203" s="358"/>
      <c r="E203" s="359"/>
      <c r="F203" s="94"/>
      <c r="G203" s="95"/>
      <c r="H203" s="95"/>
      <c r="I203" s="95"/>
      <c r="J203" s="96"/>
      <c r="K203" s="90"/>
      <c r="L203" s="79"/>
      <c r="M203" s="79"/>
      <c r="N203" s="88" t="e">
        <f t="shared" si="13"/>
        <v>#DIV/0!</v>
      </c>
      <c r="O203" s="331"/>
      <c r="P203" s="313"/>
    </row>
    <row r="204" spans="1:16" ht="24" thickBot="1" x14ac:dyDescent="0.4">
      <c r="A204" s="387"/>
      <c r="B204" s="372"/>
      <c r="C204" s="357"/>
      <c r="D204" s="358"/>
      <c r="E204" s="359"/>
      <c r="F204" s="97"/>
      <c r="G204" s="98"/>
      <c r="H204" s="98"/>
      <c r="I204" s="98"/>
      <c r="J204" s="99"/>
      <c r="K204" s="90"/>
      <c r="L204" s="79"/>
      <c r="M204" s="79"/>
      <c r="N204" s="88" t="e">
        <f t="shared" si="13"/>
        <v>#DIV/0!</v>
      </c>
      <c r="O204" s="331"/>
      <c r="P204" s="313"/>
    </row>
    <row r="205" spans="1:16" ht="24" thickBot="1" x14ac:dyDescent="0.4">
      <c r="A205" s="387"/>
      <c r="B205" s="372"/>
      <c r="C205" s="357"/>
      <c r="D205" s="358"/>
      <c r="E205" s="359"/>
      <c r="F205" s="97"/>
      <c r="G205" s="98"/>
      <c r="H205" s="98"/>
      <c r="I205" s="98"/>
      <c r="J205" s="99"/>
      <c r="K205" s="90"/>
      <c r="L205" s="79"/>
      <c r="M205" s="79"/>
      <c r="N205" s="88" t="e">
        <f t="shared" si="13"/>
        <v>#DIV/0!</v>
      </c>
      <c r="O205" s="331"/>
      <c r="P205" s="313"/>
    </row>
    <row r="206" spans="1:16" ht="24" thickBot="1" x14ac:dyDescent="0.4">
      <c r="A206" s="387"/>
      <c r="B206" s="372"/>
      <c r="C206" s="357"/>
      <c r="D206" s="358"/>
      <c r="E206" s="359"/>
      <c r="F206" s="97"/>
      <c r="G206" s="98"/>
      <c r="H206" s="98"/>
      <c r="I206" s="98"/>
      <c r="J206" s="99"/>
      <c r="K206" s="93"/>
      <c r="L206" s="79"/>
      <c r="M206" s="79"/>
      <c r="N206" s="88" t="e">
        <f t="shared" si="13"/>
        <v>#DIV/0!</v>
      </c>
      <c r="O206" s="331"/>
      <c r="P206" s="313"/>
    </row>
    <row r="207" spans="1:16" ht="24" thickBot="1" x14ac:dyDescent="0.4">
      <c r="A207" s="387"/>
      <c r="B207" s="372"/>
      <c r="C207" s="357"/>
      <c r="D207" s="358"/>
      <c r="E207" s="359"/>
      <c r="F207" s="97"/>
      <c r="G207" s="98"/>
      <c r="H207" s="98"/>
      <c r="I207" s="98"/>
      <c r="J207" s="99"/>
      <c r="K207" s="90"/>
      <c r="L207" s="79"/>
      <c r="M207" s="79"/>
      <c r="N207" s="88" t="e">
        <f t="shared" si="13"/>
        <v>#DIV/0!</v>
      </c>
      <c r="O207" s="331"/>
      <c r="P207" s="313"/>
    </row>
    <row r="208" spans="1:16" ht="24" thickBot="1" x14ac:dyDescent="0.4">
      <c r="A208" s="387"/>
      <c r="B208" s="372"/>
      <c r="C208" s="357"/>
      <c r="D208" s="358"/>
      <c r="E208" s="359"/>
      <c r="F208" s="97"/>
      <c r="G208" s="98"/>
      <c r="H208" s="98"/>
      <c r="I208" s="98"/>
      <c r="J208" s="99"/>
      <c r="K208" s="90"/>
      <c r="L208" s="79"/>
      <c r="M208" s="79"/>
      <c r="N208" s="88" t="e">
        <f t="shared" si="13"/>
        <v>#DIV/0!</v>
      </c>
      <c r="O208" s="331"/>
      <c r="P208" s="313"/>
    </row>
    <row r="209" spans="1:16" ht="24" thickBot="1" x14ac:dyDescent="0.4">
      <c r="A209" s="387"/>
      <c r="B209" s="372"/>
      <c r="C209" s="357"/>
      <c r="D209" s="358"/>
      <c r="E209" s="359"/>
      <c r="F209" s="97"/>
      <c r="G209" s="98"/>
      <c r="H209" s="98"/>
      <c r="I209" s="98"/>
      <c r="J209" s="99"/>
      <c r="K209" s="90"/>
      <c r="L209" s="79"/>
      <c r="M209" s="79"/>
      <c r="N209" s="88" t="e">
        <f t="shared" si="13"/>
        <v>#DIV/0!</v>
      </c>
      <c r="O209" s="331"/>
      <c r="P209" s="313"/>
    </row>
    <row r="210" spans="1:16" ht="24" thickBot="1" x14ac:dyDescent="0.4">
      <c r="A210" s="387"/>
      <c r="B210" s="372"/>
      <c r="C210" s="357"/>
      <c r="D210" s="358"/>
      <c r="E210" s="359"/>
      <c r="F210" s="97"/>
      <c r="G210" s="98"/>
      <c r="H210" s="98"/>
      <c r="I210" s="98"/>
      <c r="J210" s="99"/>
      <c r="K210" s="93"/>
      <c r="L210" s="79"/>
      <c r="M210" s="79"/>
      <c r="N210" s="88" t="e">
        <f t="shared" si="13"/>
        <v>#DIV/0!</v>
      </c>
      <c r="O210" s="331"/>
      <c r="P210" s="313"/>
    </row>
    <row r="211" spans="1:16" ht="24" thickBot="1" x14ac:dyDescent="0.4">
      <c r="A211" s="387"/>
      <c r="B211" s="372"/>
      <c r="C211" s="357"/>
      <c r="D211" s="358"/>
      <c r="E211" s="359"/>
      <c r="F211" s="97"/>
      <c r="G211" s="98"/>
      <c r="H211" s="98"/>
      <c r="I211" s="98"/>
      <c r="J211" s="99"/>
      <c r="K211" s="90"/>
      <c r="L211" s="79"/>
      <c r="M211" s="79"/>
      <c r="N211" s="88" t="e">
        <f t="shared" si="13"/>
        <v>#DIV/0!</v>
      </c>
      <c r="O211" s="331"/>
      <c r="P211" s="313"/>
    </row>
    <row r="212" spans="1:16" ht="24" thickBot="1" x14ac:dyDescent="0.4">
      <c r="A212" s="387"/>
      <c r="B212" s="372"/>
      <c r="C212" s="357"/>
      <c r="D212" s="358"/>
      <c r="E212" s="359"/>
      <c r="F212" s="97"/>
      <c r="G212" s="98"/>
      <c r="H212" s="98"/>
      <c r="I212" s="98"/>
      <c r="J212" s="99"/>
      <c r="K212" s="90"/>
      <c r="L212" s="79"/>
      <c r="M212" s="79"/>
      <c r="N212" s="88" t="e">
        <f t="shared" si="13"/>
        <v>#DIV/0!</v>
      </c>
      <c r="O212" s="331"/>
      <c r="P212" s="313"/>
    </row>
    <row r="213" spans="1:16" ht="24" thickBot="1" x14ac:dyDescent="0.4">
      <c r="A213" s="387"/>
      <c r="B213" s="372"/>
      <c r="C213" s="357"/>
      <c r="D213" s="358"/>
      <c r="E213" s="359"/>
      <c r="F213" s="97"/>
      <c r="G213" s="98"/>
      <c r="H213" s="98"/>
      <c r="I213" s="98"/>
      <c r="J213" s="99"/>
      <c r="K213" s="90"/>
      <c r="L213" s="79"/>
      <c r="M213" s="79"/>
      <c r="N213" s="88" t="e">
        <f t="shared" si="13"/>
        <v>#DIV/0!</v>
      </c>
      <c r="O213" s="331"/>
      <c r="P213" s="313"/>
    </row>
    <row r="214" spans="1:16" ht="73.5" customHeight="1" thickBot="1" x14ac:dyDescent="0.4">
      <c r="A214" s="388"/>
      <c r="B214" s="373"/>
      <c r="C214" s="360"/>
      <c r="D214" s="361"/>
      <c r="E214" s="362"/>
      <c r="F214" s="100"/>
      <c r="G214" s="101"/>
      <c r="H214" s="101"/>
      <c r="I214" s="101"/>
      <c r="J214" s="102"/>
      <c r="K214" s="338" t="s">
        <v>50</v>
      </c>
      <c r="L214" s="336"/>
      <c r="M214" s="337"/>
      <c r="N214" s="103">
        <f>(N198+N199)/2</f>
        <v>100.62893081761005</v>
      </c>
      <c r="O214" s="332"/>
      <c r="P214" s="314"/>
    </row>
    <row r="215" spans="1:16" ht="40.5" customHeight="1" thickBot="1" x14ac:dyDescent="0.4">
      <c r="A215" s="449">
        <v>13</v>
      </c>
      <c r="B215" s="462" t="s">
        <v>231</v>
      </c>
      <c r="C215" s="123">
        <v>75</v>
      </c>
      <c r="D215" s="123">
        <v>60</v>
      </c>
      <c r="E215" s="268">
        <f>D215/C215*100</f>
        <v>80</v>
      </c>
      <c r="F215" s="62" t="s">
        <v>6</v>
      </c>
      <c r="G215" s="59">
        <v>11.9</v>
      </c>
      <c r="H215" s="59">
        <v>11.8</v>
      </c>
      <c r="I215" s="59">
        <f>H215/G215*100</f>
        <v>99.159663865546221</v>
      </c>
      <c r="J215" s="81">
        <f>E215/I215*100</f>
        <v>80.677966101694906</v>
      </c>
      <c r="K215" s="104" t="s">
        <v>72</v>
      </c>
      <c r="L215" s="79">
        <v>75</v>
      </c>
      <c r="M215" s="79">
        <v>60</v>
      </c>
      <c r="N215" s="269">
        <f t="shared" si="13"/>
        <v>80</v>
      </c>
      <c r="O215" s="342">
        <f>N236*J215/100</f>
        <v>74.718433930298318</v>
      </c>
      <c r="P215" s="327" t="s">
        <v>255</v>
      </c>
    </row>
    <row r="216" spans="1:16" s="44" customFormat="1" ht="70.5" customHeight="1" x14ac:dyDescent="0.35">
      <c r="A216" s="450"/>
      <c r="B216" s="463"/>
      <c r="C216" s="345" t="s">
        <v>272</v>
      </c>
      <c r="D216" s="346"/>
      <c r="E216" s="347"/>
      <c r="F216" s="72" t="s">
        <v>53</v>
      </c>
      <c r="G216" s="73"/>
      <c r="H216" s="73"/>
      <c r="I216" s="59" t="e">
        <f>H216/G216*100</f>
        <v>#DIV/0!</v>
      </c>
      <c r="J216" s="60" t="e">
        <f>E216/I216*100</f>
        <v>#DIV/0!</v>
      </c>
      <c r="K216" s="104" t="s">
        <v>73</v>
      </c>
      <c r="L216" s="79">
        <v>32</v>
      </c>
      <c r="M216" s="79">
        <v>30</v>
      </c>
      <c r="N216" s="105">
        <f t="shared" si="13"/>
        <v>93.75</v>
      </c>
      <c r="O216" s="343"/>
      <c r="P216" s="328"/>
    </row>
    <row r="217" spans="1:16" s="44" customFormat="1" ht="96" x14ac:dyDescent="0.35">
      <c r="A217" s="450"/>
      <c r="B217" s="463"/>
      <c r="C217" s="348"/>
      <c r="D217" s="349"/>
      <c r="E217" s="350"/>
      <c r="F217" s="72" t="s">
        <v>52</v>
      </c>
      <c r="G217" s="73"/>
      <c r="H217" s="73"/>
      <c r="I217" s="59" t="e">
        <f>H217/G217*100</f>
        <v>#DIV/0!</v>
      </c>
      <c r="J217" s="60" t="e">
        <f>E217/I217*100</f>
        <v>#DIV/0!</v>
      </c>
      <c r="K217" s="104" t="s">
        <v>74</v>
      </c>
      <c r="L217" s="79">
        <v>98</v>
      </c>
      <c r="M217" s="79">
        <v>95</v>
      </c>
      <c r="N217" s="105">
        <f t="shared" si="13"/>
        <v>96.938775510204081</v>
      </c>
      <c r="O217" s="343"/>
      <c r="P217" s="328"/>
    </row>
    <row r="218" spans="1:16" s="44" customFormat="1" ht="74.25" x14ac:dyDescent="0.35">
      <c r="A218" s="450"/>
      <c r="B218" s="463"/>
      <c r="C218" s="348"/>
      <c r="D218" s="349"/>
      <c r="E218" s="350"/>
      <c r="F218" s="72" t="s">
        <v>54</v>
      </c>
      <c r="G218" s="106">
        <v>11.9</v>
      </c>
      <c r="H218" s="73">
        <v>11.8</v>
      </c>
      <c r="I218" s="59">
        <f>H218/G218*100</f>
        <v>99.159663865546221</v>
      </c>
      <c r="J218" s="60">
        <f>E218/I218*100</f>
        <v>0</v>
      </c>
      <c r="K218" s="104" t="s">
        <v>75</v>
      </c>
      <c r="L218" s="79">
        <v>34</v>
      </c>
      <c r="M218" s="79">
        <v>30</v>
      </c>
      <c r="N218" s="105">
        <f t="shared" si="13"/>
        <v>88.235294117647058</v>
      </c>
      <c r="O218" s="343"/>
      <c r="P218" s="328"/>
    </row>
    <row r="219" spans="1:16" s="44" customFormat="1" ht="104.25" x14ac:dyDescent="0.35">
      <c r="A219" s="450"/>
      <c r="B219" s="463"/>
      <c r="C219" s="348"/>
      <c r="D219" s="349"/>
      <c r="E219" s="350"/>
      <c r="F219" s="78" t="s">
        <v>55</v>
      </c>
      <c r="G219" s="73"/>
      <c r="H219" s="73"/>
      <c r="I219" s="59" t="e">
        <f>H219/G219*100</f>
        <v>#DIV/0!</v>
      </c>
      <c r="J219" s="60" t="e">
        <f>E219/I219*100</f>
        <v>#DIV/0!</v>
      </c>
      <c r="K219" s="104" t="s">
        <v>76</v>
      </c>
      <c r="L219" s="79">
        <v>15</v>
      </c>
      <c r="M219" s="79">
        <v>15</v>
      </c>
      <c r="N219" s="105">
        <f t="shared" si="13"/>
        <v>100</v>
      </c>
      <c r="O219" s="343"/>
      <c r="P219" s="328"/>
    </row>
    <row r="220" spans="1:16" s="44" customFormat="1" ht="116.25" x14ac:dyDescent="0.35">
      <c r="A220" s="450"/>
      <c r="B220" s="463"/>
      <c r="C220" s="348"/>
      <c r="D220" s="349"/>
      <c r="E220" s="350"/>
      <c r="F220" s="94"/>
      <c r="G220" s="95"/>
      <c r="H220" s="95"/>
      <c r="I220" s="95"/>
      <c r="J220" s="95"/>
      <c r="K220" s="104" t="s">
        <v>77</v>
      </c>
      <c r="L220" s="79">
        <v>8</v>
      </c>
      <c r="M220" s="79">
        <v>8</v>
      </c>
      <c r="N220" s="269">
        <f t="shared" si="13"/>
        <v>100</v>
      </c>
      <c r="O220" s="343"/>
      <c r="P220" s="328"/>
    </row>
    <row r="221" spans="1:16" s="44" customFormat="1" ht="46.5" x14ac:dyDescent="0.35">
      <c r="A221" s="450"/>
      <c r="B221" s="463"/>
      <c r="C221" s="348"/>
      <c r="D221" s="349"/>
      <c r="E221" s="350"/>
      <c r="F221" s="97"/>
      <c r="G221" s="98"/>
      <c r="H221" s="98"/>
      <c r="I221" s="98"/>
      <c r="J221" s="98"/>
      <c r="K221" s="104" t="s">
        <v>118</v>
      </c>
      <c r="L221" s="79">
        <v>3</v>
      </c>
      <c r="M221" s="79">
        <v>3</v>
      </c>
      <c r="N221" s="269">
        <f t="shared" si="13"/>
        <v>100</v>
      </c>
      <c r="O221" s="343"/>
      <c r="P221" s="328"/>
    </row>
    <row r="222" spans="1:16" s="44" customFormat="1" ht="69.75" x14ac:dyDescent="0.35">
      <c r="A222" s="450"/>
      <c r="B222" s="463"/>
      <c r="C222" s="348"/>
      <c r="D222" s="349"/>
      <c r="E222" s="350"/>
      <c r="F222" s="97"/>
      <c r="G222" s="98"/>
      <c r="H222" s="98"/>
      <c r="I222" s="98"/>
      <c r="J222" s="98"/>
      <c r="K222" s="104" t="s">
        <v>78</v>
      </c>
      <c r="L222" s="79">
        <v>10</v>
      </c>
      <c r="M222" s="79">
        <v>8</v>
      </c>
      <c r="N222" s="269">
        <f t="shared" si="13"/>
        <v>80</v>
      </c>
      <c r="O222" s="343"/>
      <c r="P222" s="328"/>
    </row>
    <row r="223" spans="1:16" s="44" customFormat="1" ht="47.25" thickBot="1" x14ac:dyDescent="0.4">
      <c r="A223" s="450"/>
      <c r="B223" s="463"/>
      <c r="C223" s="348"/>
      <c r="D223" s="349"/>
      <c r="E223" s="350"/>
      <c r="F223" s="97"/>
      <c r="G223" s="98"/>
      <c r="H223" s="98"/>
      <c r="I223" s="98"/>
      <c r="J223" s="98"/>
      <c r="K223" s="104" t="s">
        <v>79</v>
      </c>
      <c r="L223" s="79">
        <v>74</v>
      </c>
      <c r="M223" s="79">
        <v>70</v>
      </c>
      <c r="N223" s="269">
        <f t="shared" si="13"/>
        <v>94.594594594594597</v>
      </c>
      <c r="O223" s="343"/>
      <c r="P223" s="328"/>
    </row>
    <row r="224" spans="1:16" s="44" customFormat="1" ht="24" thickBot="1" x14ac:dyDescent="0.4">
      <c r="A224" s="450"/>
      <c r="B224" s="463"/>
      <c r="C224" s="348"/>
      <c r="D224" s="349"/>
      <c r="E224" s="350"/>
      <c r="F224" s="97"/>
      <c r="G224" s="98"/>
      <c r="H224" s="98"/>
      <c r="I224" s="98"/>
      <c r="J224" s="99"/>
      <c r="K224" s="107"/>
      <c r="L224" s="108"/>
      <c r="M224" s="109"/>
      <c r="N224" s="110"/>
      <c r="O224" s="343"/>
      <c r="P224" s="328"/>
    </row>
    <row r="225" spans="1:16" s="44" customFormat="1" ht="24" thickBot="1" x14ac:dyDescent="0.4">
      <c r="A225" s="450"/>
      <c r="B225" s="463"/>
      <c r="C225" s="348"/>
      <c r="D225" s="349"/>
      <c r="E225" s="350"/>
      <c r="F225" s="97"/>
      <c r="G225" s="98"/>
      <c r="H225" s="98"/>
      <c r="I225" s="98"/>
      <c r="J225" s="99"/>
      <c r="K225" s="111"/>
      <c r="L225" s="108"/>
      <c r="M225" s="109"/>
      <c r="N225" s="110"/>
      <c r="O225" s="343"/>
      <c r="P225" s="328"/>
    </row>
    <row r="226" spans="1:16" ht="24" thickBot="1" x14ac:dyDescent="0.4">
      <c r="A226" s="450"/>
      <c r="B226" s="463"/>
      <c r="C226" s="348"/>
      <c r="D226" s="349"/>
      <c r="E226" s="350"/>
      <c r="F226" s="97"/>
      <c r="G226" s="98"/>
      <c r="H226" s="98"/>
      <c r="I226" s="98"/>
      <c r="J226" s="99"/>
      <c r="K226" s="112"/>
      <c r="L226" s="113"/>
      <c r="M226" s="109"/>
      <c r="N226" s="88"/>
      <c r="O226" s="343"/>
      <c r="P226" s="328"/>
    </row>
    <row r="227" spans="1:16" ht="24" thickBot="1" x14ac:dyDescent="0.4">
      <c r="A227" s="450"/>
      <c r="B227" s="463"/>
      <c r="C227" s="348"/>
      <c r="D227" s="349"/>
      <c r="E227" s="350"/>
      <c r="F227" s="97"/>
      <c r="G227" s="98"/>
      <c r="H227" s="98"/>
      <c r="I227" s="98"/>
      <c r="J227" s="99"/>
      <c r="K227" s="112"/>
      <c r="L227" s="108"/>
      <c r="M227" s="109"/>
      <c r="N227" s="88"/>
      <c r="O227" s="343"/>
      <c r="P227" s="328"/>
    </row>
    <row r="228" spans="1:16" ht="24" thickBot="1" x14ac:dyDescent="0.4">
      <c r="A228" s="450"/>
      <c r="B228" s="463"/>
      <c r="C228" s="348"/>
      <c r="D228" s="349"/>
      <c r="E228" s="350"/>
      <c r="F228" s="97"/>
      <c r="G228" s="98"/>
      <c r="H228" s="98"/>
      <c r="I228" s="98"/>
      <c r="J228" s="99"/>
      <c r="K228" s="112"/>
      <c r="L228" s="108"/>
      <c r="M228" s="109"/>
      <c r="N228" s="88"/>
      <c r="O228" s="343"/>
      <c r="P228" s="328"/>
    </row>
    <row r="229" spans="1:16" ht="24" thickBot="1" x14ac:dyDescent="0.4">
      <c r="A229" s="450"/>
      <c r="B229" s="463"/>
      <c r="C229" s="348"/>
      <c r="D229" s="349"/>
      <c r="E229" s="350"/>
      <c r="F229" s="97"/>
      <c r="G229" s="98"/>
      <c r="H229" s="98"/>
      <c r="I229" s="98"/>
      <c r="J229" s="99"/>
      <c r="K229" s="112"/>
      <c r="L229" s="108"/>
      <c r="M229" s="109"/>
      <c r="N229" s="88"/>
      <c r="O229" s="343"/>
      <c r="P229" s="328"/>
    </row>
    <row r="230" spans="1:16" ht="24" thickBot="1" x14ac:dyDescent="0.4">
      <c r="A230" s="450"/>
      <c r="B230" s="463"/>
      <c r="C230" s="348"/>
      <c r="D230" s="349"/>
      <c r="E230" s="350"/>
      <c r="F230" s="97"/>
      <c r="G230" s="98"/>
      <c r="H230" s="98"/>
      <c r="I230" s="98"/>
      <c r="J230" s="99"/>
      <c r="K230" s="114"/>
      <c r="L230" s="115"/>
      <c r="M230" s="115"/>
      <c r="N230" s="88"/>
      <c r="O230" s="343"/>
      <c r="P230" s="328"/>
    </row>
    <row r="231" spans="1:16" ht="24" thickBot="1" x14ac:dyDescent="0.4">
      <c r="A231" s="450"/>
      <c r="B231" s="463"/>
      <c r="C231" s="348"/>
      <c r="D231" s="349"/>
      <c r="E231" s="350"/>
      <c r="F231" s="100"/>
      <c r="G231" s="101"/>
      <c r="H231" s="101"/>
      <c r="I231" s="101"/>
      <c r="J231" s="102"/>
      <c r="K231" s="114"/>
      <c r="L231" s="115"/>
      <c r="M231" s="115"/>
      <c r="N231" s="88"/>
      <c r="O231" s="343"/>
      <c r="P231" s="328"/>
    </row>
    <row r="232" spans="1:16" ht="24" thickBot="1" x14ac:dyDescent="0.4">
      <c r="A232" s="450"/>
      <c r="B232" s="463"/>
      <c r="C232" s="348"/>
      <c r="D232" s="349"/>
      <c r="E232" s="350"/>
      <c r="F232" s="212"/>
      <c r="G232" s="116"/>
      <c r="H232" s="116"/>
      <c r="I232" s="116"/>
      <c r="J232" s="117"/>
      <c r="K232" s="114"/>
      <c r="L232" s="115"/>
      <c r="M232" s="115"/>
      <c r="N232" s="88"/>
      <c r="O232" s="343"/>
      <c r="P232" s="328"/>
    </row>
    <row r="233" spans="1:16" ht="24" thickBot="1" x14ac:dyDescent="0.4">
      <c r="A233" s="450"/>
      <c r="B233" s="463"/>
      <c r="C233" s="348"/>
      <c r="D233" s="349"/>
      <c r="E233" s="350"/>
      <c r="F233" s="212"/>
      <c r="G233" s="116"/>
      <c r="H233" s="116"/>
      <c r="I233" s="116"/>
      <c r="J233" s="117"/>
      <c r="K233" s="114"/>
      <c r="L233" s="115"/>
      <c r="M233" s="115"/>
      <c r="N233" s="88"/>
      <c r="O233" s="343"/>
      <c r="P233" s="328"/>
    </row>
    <row r="234" spans="1:16" ht="24" thickBot="1" x14ac:dyDescent="0.4">
      <c r="A234" s="450"/>
      <c r="B234" s="463"/>
      <c r="C234" s="348"/>
      <c r="D234" s="349"/>
      <c r="E234" s="350"/>
      <c r="F234" s="212"/>
      <c r="G234" s="116"/>
      <c r="H234" s="116"/>
      <c r="I234" s="116"/>
      <c r="J234" s="117"/>
      <c r="K234" s="111"/>
      <c r="L234" s="118"/>
      <c r="M234" s="118"/>
      <c r="N234" s="88"/>
      <c r="O234" s="343"/>
      <c r="P234" s="328"/>
    </row>
    <row r="235" spans="1:16" ht="24" thickBot="1" x14ac:dyDescent="0.4">
      <c r="A235" s="450"/>
      <c r="B235" s="463"/>
      <c r="C235" s="348"/>
      <c r="D235" s="349"/>
      <c r="E235" s="350"/>
      <c r="F235" s="212"/>
      <c r="G235" s="116"/>
      <c r="H235" s="116"/>
      <c r="I235" s="116"/>
      <c r="J235" s="117"/>
      <c r="K235" s="119"/>
      <c r="L235" s="118"/>
      <c r="M235" s="118"/>
      <c r="N235" s="88"/>
      <c r="O235" s="343"/>
      <c r="P235" s="328"/>
    </row>
    <row r="236" spans="1:16" ht="60.75" customHeight="1" thickBot="1" x14ac:dyDescent="0.3">
      <c r="A236" s="451"/>
      <c r="B236" s="464"/>
      <c r="C236" s="351"/>
      <c r="D236" s="352"/>
      <c r="E236" s="353"/>
      <c r="F236" s="213"/>
      <c r="G236" s="120"/>
      <c r="H236" s="120"/>
      <c r="I236" s="120"/>
      <c r="J236" s="121"/>
      <c r="K236" s="122" t="s">
        <v>50</v>
      </c>
      <c r="L236" s="363"/>
      <c r="M236" s="364"/>
      <c r="N236" s="103">
        <f>SUM(N215:N223)/9</f>
        <v>92.613184913605082</v>
      </c>
      <c r="O236" s="344"/>
      <c r="P236" s="329"/>
    </row>
    <row r="237" spans="1:16" ht="86.25" customHeight="1" thickTop="1" x14ac:dyDescent="0.35">
      <c r="A237" s="368">
        <v>14</v>
      </c>
      <c r="B237" s="461" t="s">
        <v>225</v>
      </c>
      <c r="C237" s="84">
        <v>10</v>
      </c>
      <c r="D237" s="84">
        <v>9</v>
      </c>
      <c r="E237" s="84">
        <f>D237/C237*100</f>
        <v>90</v>
      </c>
      <c r="F237" s="62" t="s">
        <v>6</v>
      </c>
      <c r="G237" s="59">
        <v>12</v>
      </c>
      <c r="H237" s="59">
        <v>12</v>
      </c>
      <c r="I237" s="59">
        <f>H237/G237*100</f>
        <v>100</v>
      </c>
      <c r="J237" s="207">
        <f>E237/I237*100</f>
        <v>90</v>
      </c>
      <c r="K237" s="184" t="s">
        <v>220</v>
      </c>
      <c r="L237" s="91">
        <v>12</v>
      </c>
      <c r="M237" s="92">
        <v>20</v>
      </c>
      <c r="N237" s="214">
        <f>M237/L237*100</f>
        <v>166.66666666666669</v>
      </c>
      <c r="O237" s="341">
        <f>N245*J237/100</f>
        <v>100.50281954887218</v>
      </c>
      <c r="P237" s="326" t="s">
        <v>58</v>
      </c>
    </row>
    <row r="238" spans="1:16" ht="111.75" x14ac:dyDescent="0.35">
      <c r="A238" s="369"/>
      <c r="B238" s="372"/>
      <c r="C238" s="354" t="s">
        <v>264</v>
      </c>
      <c r="D238" s="355"/>
      <c r="E238" s="356"/>
      <c r="F238" s="72" t="s">
        <v>53</v>
      </c>
      <c r="G238" s="73"/>
      <c r="H238" s="73"/>
      <c r="I238" s="59" t="e">
        <f>H238/G238*100</f>
        <v>#DIV/0!</v>
      </c>
      <c r="J238" s="60" t="e">
        <f>E238/I238*100</f>
        <v>#DIV/0!</v>
      </c>
      <c r="K238" s="184" t="s">
        <v>221</v>
      </c>
      <c r="L238" s="86">
        <v>7</v>
      </c>
      <c r="M238" s="92">
        <v>15</v>
      </c>
      <c r="N238" s="214">
        <f t="shared" ref="N238:N244" si="14">M238/L238*100</f>
        <v>214.28571428571428</v>
      </c>
      <c r="O238" s="331"/>
      <c r="P238" s="313"/>
    </row>
    <row r="239" spans="1:16" ht="96" x14ac:dyDescent="0.35">
      <c r="A239" s="369"/>
      <c r="B239" s="372"/>
      <c r="C239" s="357"/>
      <c r="D239" s="358"/>
      <c r="E239" s="359"/>
      <c r="F239" s="72" t="s">
        <v>52</v>
      </c>
      <c r="G239" s="73"/>
      <c r="H239" s="73"/>
      <c r="I239" s="59" t="e">
        <f>H239/G239*100</f>
        <v>#DIV/0!</v>
      </c>
      <c r="J239" s="60" t="e">
        <f>E239/I239*100</f>
        <v>#DIV/0!</v>
      </c>
      <c r="K239" s="185" t="s">
        <v>222</v>
      </c>
      <c r="L239" s="91">
        <v>4</v>
      </c>
      <c r="M239" s="92">
        <v>0</v>
      </c>
      <c r="N239" s="127">
        <f t="shared" si="14"/>
        <v>0</v>
      </c>
      <c r="O239" s="331"/>
      <c r="P239" s="313"/>
    </row>
    <row r="240" spans="1:16" ht="74.25" x14ac:dyDescent="0.35">
      <c r="A240" s="369"/>
      <c r="B240" s="372"/>
      <c r="C240" s="357"/>
      <c r="D240" s="358"/>
      <c r="E240" s="359"/>
      <c r="F240" s="72" t="s">
        <v>54</v>
      </c>
      <c r="G240" s="73">
        <v>12</v>
      </c>
      <c r="H240" s="73">
        <v>12</v>
      </c>
      <c r="I240" s="59">
        <f>H240/G240*100</f>
        <v>100</v>
      </c>
      <c r="J240" s="60">
        <f>E240/I240*100</f>
        <v>0</v>
      </c>
      <c r="K240" s="185" t="s">
        <v>224</v>
      </c>
      <c r="L240" s="91">
        <v>15</v>
      </c>
      <c r="M240" s="92">
        <v>15</v>
      </c>
      <c r="N240" s="127">
        <v>100</v>
      </c>
      <c r="O240" s="331"/>
      <c r="P240" s="313"/>
    </row>
    <row r="241" spans="1:16" ht="122.25" customHeight="1" x14ac:dyDescent="0.35">
      <c r="A241" s="369"/>
      <c r="B241" s="372"/>
      <c r="C241" s="357"/>
      <c r="D241" s="358"/>
      <c r="E241" s="359"/>
      <c r="F241" s="78" t="s">
        <v>55</v>
      </c>
      <c r="G241" s="73"/>
      <c r="H241" s="73"/>
      <c r="I241" s="59" t="e">
        <f>H241/G241*100</f>
        <v>#DIV/0!</v>
      </c>
      <c r="J241" s="60" t="e">
        <f>E241/I241*100</f>
        <v>#DIV/0!</v>
      </c>
      <c r="K241" s="185" t="s">
        <v>223</v>
      </c>
      <c r="L241" s="91">
        <v>4</v>
      </c>
      <c r="M241" s="92">
        <v>0</v>
      </c>
      <c r="N241" s="271">
        <f t="shared" si="14"/>
        <v>0</v>
      </c>
      <c r="O241" s="331"/>
      <c r="P241" s="313"/>
    </row>
    <row r="242" spans="1:16" s="49" customFormat="1" ht="122.25" customHeight="1" x14ac:dyDescent="0.35">
      <c r="A242" s="369"/>
      <c r="B242" s="372"/>
      <c r="C242" s="357"/>
      <c r="D242" s="358"/>
      <c r="E242" s="359"/>
      <c r="F242" s="193"/>
      <c r="G242" s="194"/>
      <c r="H242" s="194"/>
      <c r="I242" s="195"/>
      <c r="J242" s="196"/>
      <c r="K242" s="185" t="s">
        <v>66</v>
      </c>
      <c r="L242" s="91">
        <v>8</v>
      </c>
      <c r="M242" s="92">
        <v>8</v>
      </c>
      <c r="N242" s="271">
        <f t="shared" si="14"/>
        <v>100</v>
      </c>
      <c r="O242" s="331"/>
      <c r="P242" s="313"/>
    </row>
    <row r="243" spans="1:16" s="49" customFormat="1" ht="122.25" customHeight="1" x14ac:dyDescent="0.35">
      <c r="A243" s="369"/>
      <c r="B243" s="372"/>
      <c r="C243" s="357"/>
      <c r="D243" s="358"/>
      <c r="E243" s="359"/>
      <c r="F243" s="193"/>
      <c r="G243" s="194"/>
      <c r="H243" s="194"/>
      <c r="I243" s="195"/>
      <c r="J243" s="196"/>
      <c r="K243" s="185" t="s">
        <v>67</v>
      </c>
      <c r="L243" s="91">
        <v>38</v>
      </c>
      <c r="M243" s="92">
        <v>78</v>
      </c>
      <c r="N243" s="88">
        <f t="shared" si="14"/>
        <v>205.26315789473685</v>
      </c>
      <c r="O243" s="331"/>
      <c r="P243" s="313"/>
    </row>
    <row r="244" spans="1:16" s="49" customFormat="1" ht="122.25" customHeight="1" x14ac:dyDescent="0.35">
      <c r="A244" s="369"/>
      <c r="B244" s="372"/>
      <c r="C244" s="357"/>
      <c r="D244" s="358"/>
      <c r="E244" s="359"/>
      <c r="F244" s="193"/>
      <c r="G244" s="194"/>
      <c r="H244" s="194"/>
      <c r="I244" s="195"/>
      <c r="J244" s="196"/>
      <c r="K244" s="185" t="s">
        <v>68</v>
      </c>
      <c r="L244" s="91">
        <v>56</v>
      </c>
      <c r="M244" s="92">
        <v>60</v>
      </c>
      <c r="N244" s="88">
        <f t="shared" si="14"/>
        <v>107.14285714285714</v>
      </c>
      <c r="O244" s="331"/>
      <c r="P244" s="313"/>
    </row>
    <row r="245" spans="1:16" ht="24" thickBot="1" x14ac:dyDescent="0.4">
      <c r="A245" s="370"/>
      <c r="B245" s="373"/>
      <c r="C245" s="360"/>
      <c r="D245" s="361"/>
      <c r="E245" s="362"/>
      <c r="F245" s="100"/>
      <c r="G245" s="101"/>
      <c r="H245" s="101"/>
      <c r="I245" s="101"/>
      <c r="J245" s="102"/>
      <c r="K245" s="335" t="s">
        <v>50</v>
      </c>
      <c r="L245" s="336"/>
      <c r="M245" s="337"/>
      <c r="N245" s="103">
        <f>(N237+N238+N239+N240+N241+N242+N243+N244)/8</f>
        <v>111.66979949874687</v>
      </c>
      <c r="O245" s="332"/>
      <c r="P245" s="314"/>
    </row>
    <row r="246" spans="1:16" ht="69.75" x14ac:dyDescent="0.35">
      <c r="A246" s="386">
        <v>15</v>
      </c>
      <c r="B246" s="371" t="s">
        <v>157</v>
      </c>
      <c r="C246" s="84">
        <v>6</v>
      </c>
      <c r="D246" s="84">
        <v>5</v>
      </c>
      <c r="E246" s="215">
        <f>D246/C246*100</f>
        <v>83.333333333333343</v>
      </c>
      <c r="F246" s="62" t="s">
        <v>6</v>
      </c>
      <c r="G246" s="59">
        <v>609.4</v>
      </c>
      <c r="H246" s="59">
        <v>415.5</v>
      </c>
      <c r="I246" s="59">
        <f>H246/G246*100</f>
        <v>68.181818181818187</v>
      </c>
      <c r="J246" s="81">
        <f>E246/I246*100</f>
        <v>122.22222222222223</v>
      </c>
      <c r="K246" s="184" t="s">
        <v>158</v>
      </c>
      <c r="L246" s="91">
        <v>136.6</v>
      </c>
      <c r="M246" s="92">
        <v>118.8</v>
      </c>
      <c r="N246" s="214">
        <f>M246/L246*100</f>
        <v>86.969253294289899</v>
      </c>
      <c r="O246" s="330">
        <f>N269*J246/100</f>
        <v>120.43040493212251</v>
      </c>
      <c r="P246" s="267" t="s">
        <v>58</v>
      </c>
    </row>
    <row r="247" spans="1:16" ht="94.5" x14ac:dyDescent="0.35">
      <c r="A247" s="445"/>
      <c r="B247" s="447"/>
      <c r="C247" s="354" t="s">
        <v>270</v>
      </c>
      <c r="D247" s="452"/>
      <c r="E247" s="453"/>
      <c r="F247" s="72" t="s">
        <v>53</v>
      </c>
      <c r="G247" s="73"/>
      <c r="H247" s="73"/>
      <c r="I247" s="59" t="e">
        <f>H247/G247*100</f>
        <v>#DIV/0!</v>
      </c>
      <c r="J247" s="60" t="e">
        <f>E247/I247*100</f>
        <v>#DIV/0!</v>
      </c>
      <c r="K247" s="185" t="s">
        <v>159</v>
      </c>
      <c r="L247" s="216">
        <v>138.5</v>
      </c>
      <c r="M247" s="92">
        <v>119.9</v>
      </c>
      <c r="N247" s="214">
        <f t="shared" ref="N247:N268" si="15">M247/L247*100</f>
        <v>86.570397111913366</v>
      </c>
      <c r="O247" s="331"/>
      <c r="P247" s="217"/>
    </row>
    <row r="248" spans="1:16" ht="96" x14ac:dyDescent="0.35">
      <c r="A248" s="445"/>
      <c r="B248" s="447"/>
      <c r="C248" s="454"/>
      <c r="D248" s="455"/>
      <c r="E248" s="456"/>
      <c r="F248" s="72" t="s">
        <v>52</v>
      </c>
      <c r="G248" s="73">
        <v>609.4</v>
      </c>
      <c r="H248" s="73">
        <v>415.5</v>
      </c>
      <c r="I248" s="59">
        <f>H248/G248*100</f>
        <v>68.181818181818187</v>
      </c>
      <c r="J248" s="60">
        <f>E248/I248*100</f>
        <v>0</v>
      </c>
      <c r="K248" s="185" t="s">
        <v>160</v>
      </c>
      <c r="L248" s="91">
        <v>107</v>
      </c>
      <c r="M248" s="92">
        <v>107</v>
      </c>
      <c r="N248" s="214">
        <f t="shared" si="15"/>
        <v>100</v>
      </c>
      <c r="O248" s="331"/>
      <c r="P248" s="217"/>
    </row>
    <row r="249" spans="1:16" ht="74.25" x14ac:dyDescent="0.35">
      <c r="A249" s="445"/>
      <c r="B249" s="447"/>
      <c r="C249" s="454"/>
      <c r="D249" s="455"/>
      <c r="E249" s="456"/>
      <c r="F249" s="72" t="s">
        <v>54</v>
      </c>
      <c r="G249" s="73"/>
      <c r="H249" s="73"/>
      <c r="I249" s="59" t="e">
        <f>H249/G249*100</f>
        <v>#DIV/0!</v>
      </c>
      <c r="J249" s="60"/>
      <c r="K249" s="185" t="s">
        <v>161</v>
      </c>
      <c r="L249" s="91">
        <v>25.3</v>
      </c>
      <c r="M249" s="92">
        <v>27.9</v>
      </c>
      <c r="N249" s="214">
        <f t="shared" si="15"/>
        <v>110.27667984189722</v>
      </c>
      <c r="O249" s="331"/>
      <c r="P249" s="217"/>
    </row>
    <row r="250" spans="1:16" ht="74.25" x14ac:dyDescent="0.35">
      <c r="A250" s="445"/>
      <c r="B250" s="447"/>
      <c r="C250" s="454"/>
      <c r="D250" s="455"/>
      <c r="E250" s="456"/>
      <c r="F250" s="72" t="s">
        <v>54</v>
      </c>
      <c r="G250" s="73"/>
      <c r="H250" s="73"/>
      <c r="I250" s="59" t="e">
        <f>H250/G250*100</f>
        <v>#DIV/0!</v>
      </c>
      <c r="J250" s="60" t="e">
        <f>E250/I250*100</f>
        <v>#DIV/0!</v>
      </c>
      <c r="K250" s="185" t="s">
        <v>162</v>
      </c>
      <c r="L250" s="91">
        <v>1188</v>
      </c>
      <c r="M250" s="92">
        <v>1348.8</v>
      </c>
      <c r="N250" s="214">
        <f t="shared" si="15"/>
        <v>113.53535353535354</v>
      </c>
      <c r="O250" s="331"/>
      <c r="P250" s="217"/>
    </row>
    <row r="251" spans="1:16" ht="23.25" x14ac:dyDescent="0.35">
      <c r="A251" s="445"/>
      <c r="B251" s="447"/>
      <c r="C251" s="454"/>
      <c r="D251" s="455"/>
      <c r="E251" s="456"/>
      <c r="F251" s="97"/>
      <c r="G251" s="98"/>
      <c r="H251" s="98"/>
      <c r="I251" s="98"/>
      <c r="J251" s="99"/>
      <c r="K251" s="188" t="s">
        <v>163</v>
      </c>
      <c r="L251" s="218">
        <v>136.6</v>
      </c>
      <c r="M251" s="218">
        <v>99</v>
      </c>
      <c r="N251" s="214">
        <f t="shared" si="15"/>
        <v>72.474377745241583</v>
      </c>
      <c r="O251" s="331"/>
      <c r="P251" s="217"/>
    </row>
    <row r="252" spans="1:16" ht="15.75" customHeight="1" x14ac:dyDescent="0.35">
      <c r="A252" s="445"/>
      <c r="B252" s="447"/>
      <c r="C252" s="454"/>
      <c r="D252" s="455"/>
      <c r="E252" s="456"/>
      <c r="F252" s="97"/>
      <c r="G252" s="98"/>
      <c r="H252" s="98"/>
      <c r="I252" s="98"/>
      <c r="J252" s="99"/>
      <c r="K252" s="219" t="s">
        <v>164</v>
      </c>
      <c r="L252" s="218">
        <v>164</v>
      </c>
      <c r="M252" s="218">
        <v>177</v>
      </c>
      <c r="N252" s="214">
        <f t="shared" si="15"/>
        <v>107.92682926829269</v>
      </c>
      <c r="O252" s="331"/>
      <c r="P252" s="217"/>
    </row>
    <row r="253" spans="1:16" ht="69.75" x14ac:dyDescent="0.35">
      <c r="A253" s="445"/>
      <c r="B253" s="447"/>
      <c r="C253" s="454"/>
      <c r="D253" s="455"/>
      <c r="E253" s="456"/>
      <c r="F253" s="97"/>
      <c r="G253" s="98"/>
      <c r="H253" s="98"/>
      <c r="I253" s="98"/>
      <c r="J253" s="99"/>
      <c r="K253" s="188" t="s">
        <v>165</v>
      </c>
      <c r="L253" s="218">
        <v>62581</v>
      </c>
      <c r="M253" s="218">
        <v>41150</v>
      </c>
      <c r="N253" s="214">
        <f t="shared" si="15"/>
        <v>65.754781802783597</v>
      </c>
      <c r="O253" s="331"/>
      <c r="P253" s="217"/>
    </row>
    <row r="254" spans="1:16" ht="46.5" x14ac:dyDescent="0.35">
      <c r="A254" s="445"/>
      <c r="B254" s="447"/>
      <c r="C254" s="454"/>
      <c r="D254" s="455"/>
      <c r="E254" s="456"/>
      <c r="F254" s="97"/>
      <c r="G254" s="98"/>
      <c r="H254" s="98"/>
      <c r="I254" s="98"/>
      <c r="J254" s="99"/>
      <c r="K254" s="219" t="s">
        <v>166</v>
      </c>
      <c r="L254" s="218">
        <v>0.45100000000000001</v>
      </c>
      <c r="M254" s="218">
        <v>0.44900000000000001</v>
      </c>
      <c r="N254" s="214">
        <f t="shared" si="15"/>
        <v>99.55654101995566</v>
      </c>
      <c r="O254" s="331"/>
      <c r="P254" s="217"/>
    </row>
    <row r="255" spans="1:16" ht="93" x14ac:dyDescent="0.35">
      <c r="A255" s="445"/>
      <c r="B255" s="447"/>
      <c r="C255" s="454"/>
      <c r="D255" s="455"/>
      <c r="E255" s="456"/>
      <c r="F255" s="97"/>
      <c r="G255" s="98"/>
      <c r="H255" s="98"/>
      <c r="I255" s="98"/>
      <c r="J255" s="99"/>
      <c r="K255" s="188" t="s">
        <v>167</v>
      </c>
      <c r="L255" s="218">
        <v>0</v>
      </c>
      <c r="M255" s="218">
        <v>0</v>
      </c>
      <c r="N255" s="214" t="e">
        <f t="shared" si="15"/>
        <v>#DIV/0!</v>
      </c>
      <c r="O255" s="331"/>
      <c r="P255" s="217"/>
    </row>
    <row r="256" spans="1:16" ht="46.5" x14ac:dyDescent="0.35">
      <c r="A256" s="445"/>
      <c r="B256" s="447"/>
      <c r="C256" s="454"/>
      <c r="D256" s="455"/>
      <c r="E256" s="456"/>
      <c r="F256" s="97"/>
      <c r="G256" s="98"/>
      <c r="H256" s="98"/>
      <c r="I256" s="98"/>
      <c r="J256" s="99"/>
      <c r="K256" s="188" t="s">
        <v>168</v>
      </c>
      <c r="L256" s="218">
        <v>1.276</v>
      </c>
      <c r="M256" s="218">
        <v>1.39</v>
      </c>
      <c r="N256" s="214">
        <f t="shared" si="15"/>
        <v>108.93416927899686</v>
      </c>
      <c r="O256" s="331"/>
      <c r="P256" s="217"/>
    </row>
    <row r="257" spans="1:16" ht="93" x14ac:dyDescent="0.35">
      <c r="A257" s="445"/>
      <c r="B257" s="447"/>
      <c r="C257" s="454"/>
      <c r="D257" s="455"/>
      <c r="E257" s="456"/>
      <c r="F257" s="97"/>
      <c r="G257" s="98"/>
      <c r="H257" s="98"/>
      <c r="I257" s="98"/>
      <c r="J257" s="99"/>
      <c r="K257" s="188" t="s">
        <v>169</v>
      </c>
      <c r="L257" s="218">
        <v>5400</v>
      </c>
      <c r="M257" s="218">
        <v>6181</v>
      </c>
      <c r="N257" s="214">
        <f t="shared" si="15"/>
        <v>114.46296296296296</v>
      </c>
      <c r="O257" s="331"/>
      <c r="P257" s="217"/>
    </row>
    <row r="258" spans="1:16" ht="116.25" x14ac:dyDescent="0.35">
      <c r="A258" s="445"/>
      <c r="B258" s="447"/>
      <c r="C258" s="454"/>
      <c r="D258" s="455"/>
      <c r="E258" s="456"/>
      <c r="F258" s="97"/>
      <c r="G258" s="98"/>
      <c r="H258" s="98"/>
      <c r="I258" s="98"/>
      <c r="J258" s="99"/>
      <c r="K258" s="188" t="s">
        <v>170</v>
      </c>
      <c r="L258" s="218">
        <v>2</v>
      </c>
      <c r="M258" s="218">
        <v>0</v>
      </c>
      <c r="N258" s="214">
        <f t="shared" si="15"/>
        <v>0</v>
      </c>
      <c r="O258" s="331"/>
      <c r="P258" s="217"/>
    </row>
    <row r="259" spans="1:16" s="49" customFormat="1" ht="162.75" x14ac:dyDescent="0.35">
      <c r="A259" s="445"/>
      <c r="B259" s="447"/>
      <c r="C259" s="454"/>
      <c r="D259" s="455"/>
      <c r="E259" s="456"/>
      <c r="F259" s="97"/>
      <c r="G259" s="98"/>
      <c r="H259" s="98"/>
      <c r="I259" s="98"/>
      <c r="J259" s="99"/>
      <c r="K259" s="188" t="s">
        <v>171</v>
      </c>
      <c r="L259" s="218">
        <v>1160</v>
      </c>
      <c r="M259" s="218">
        <v>1050</v>
      </c>
      <c r="N259" s="214">
        <f t="shared" si="15"/>
        <v>90.517241379310349</v>
      </c>
      <c r="O259" s="331"/>
      <c r="P259" s="217"/>
    </row>
    <row r="260" spans="1:16" s="49" customFormat="1" ht="69.75" x14ac:dyDescent="0.35">
      <c r="A260" s="445"/>
      <c r="B260" s="447"/>
      <c r="C260" s="454"/>
      <c r="D260" s="455"/>
      <c r="E260" s="456"/>
      <c r="F260" s="97"/>
      <c r="G260" s="98"/>
      <c r="H260" s="98"/>
      <c r="I260" s="98"/>
      <c r="J260" s="99"/>
      <c r="K260" s="188" t="s">
        <v>172</v>
      </c>
      <c r="L260" s="218">
        <v>97</v>
      </c>
      <c r="M260" s="218">
        <v>98</v>
      </c>
      <c r="N260" s="214">
        <f t="shared" si="15"/>
        <v>101.03092783505154</v>
      </c>
      <c r="O260" s="331"/>
      <c r="P260" s="217"/>
    </row>
    <row r="261" spans="1:16" s="49" customFormat="1" ht="93" x14ac:dyDescent="0.35">
      <c r="A261" s="445"/>
      <c r="B261" s="447"/>
      <c r="C261" s="454"/>
      <c r="D261" s="455"/>
      <c r="E261" s="456"/>
      <c r="F261" s="97"/>
      <c r="G261" s="98"/>
      <c r="H261" s="98"/>
      <c r="I261" s="98"/>
      <c r="J261" s="99"/>
      <c r="K261" s="188" t="s">
        <v>173</v>
      </c>
      <c r="L261" s="218">
        <v>0</v>
      </c>
      <c r="M261" s="218">
        <v>0</v>
      </c>
      <c r="N261" s="214" t="e">
        <f t="shared" si="15"/>
        <v>#DIV/0!</v>
      </c>
      <c r="O261" s="331"/>
      <c r="P261" s="217"/>
    </row>
    <row r="262" spans="1:16" s="49" customFormat="1" ht="69.75" x14ac:dyDescent="0.35">
      <c r="A262" s="445"/>
      <c r="B262" s="447"/>
      <c r="C262" s="454"/>
      <c r="D262" s="455"/>
      <c r="E262" s="456"/>
      <c r="F262" s="97"/>
      <c r="G262" s="98"/>
      <c r="H262" s="98"/>
      <c r="I262" s="98"/>
      <c r="J262" s="99"/>
      <c r="K262" s="188" t="s">
        <v>174</v>
      </c>
      <c r="L262" s="218">
        <v>10</v>
      </c>
      <c r="M262" s="218">
        <v>12</v>
      </c>
      <c r="N262" s="214">
        <f t="shared" si="15"/>
        <v>120</v>
      </c>
      <c r="O262" s="331"/>
      <c r="P262" s="217"/>
    </row>
    <row r="263" spans="1:16" s="49" customFormat="1" ht="116.25" x14ac:dyDescent="0.35">
      <c r="A263" s="445"/>
      <c r="B263" s="447"/>
      <c r="C263" s="454"/>
      <c r="D263" s="455"/>
      <c r="E263" s="456"/>
      <c r="F263" s="97"/>
      <c r="G263" s="98"/>
      <c r="H263" s="98"/>
      <c r="I263" s="98"/>
      <c r="J263" s="99"/>
      <c r="K263" s="188" t="s">
        <v>175</v>
      </c>
      <c r="L263" s="218">
        <v>2</v>
      </c>
      <c r="M263" s="218">
        <v>0</v>
      </c>
      <c r="N263" s="214">
        <f t="shared" si="15"/>
        <v>0</v>
      </c>
      <c r="O263" s="331"/>
      <c r="P263" s="217"/>
    </row>
    <row r="264" spans="1:16" ht="139.5" x14ac:dyDescent="0.35">
      <c r="A264" s="445"/>
      <c r="B264" s="447"/>
      <c r="C264" s="454"/>
      <c r="D264" s="455"/>
      <c r="E264" s="456"/>
      <c r="F264" s="97"/>
      <c r="G264" s="98"/>
      <c r="H264" s="98"/>
      <c r="I264" s="98"/>
      <c r="J264" s="99"/>
      <c r="K264" s="188" t="s">
        <v>176</v>
      </c>
      <c r="L264" s="218">
        <v>1</v>
      </c>
      <c r="M264" s="218">
        <v>1</v>
      </c>
      <c r="N264" s="214">
        <f t="shared" si="15"/>
        <v>100</v>
      </c>
      <c r="O264" s="331"/>
      <c r="P264" s="217"/>
    </row>
    <row r="265" spans="1:16" s="49" customFormat="1" ht="186" x14ac:dyDescent="0.35">
      <c r="A265" s="445"/>
      <c r="B265" s="447"/>
      <c r="C265" s="454"/>
      <c r="D265" s="455"/>
      <c r="E265" s="456"/>
      <c r="F265" s="97"/>
      <c r="G265" s="98"/>
      <c r="H265" s="98"/>
      <c r="I265" s="98"/>
      <c r="J265" s="99"/>
      <c r="K265" s="188" t="s">
        <v>177</v>
      </c>
      <c r="L265" s="218">
        <v>5</v>
      </c>
      <c r="M265" s="218">
        <v>0</v>
      </c>
      <c r="N265" s="214">
        <f t="shared" si="15"/>
        <v>0</v>
      </c>
      <c r="O265" s="331"/>
      <c r="P265" s="217"/>
    </row>
    <row r="266" spans="1:16" s="49" customFormat="1" ht="42.75" customHeight="1" x14ac:dyDescent="0.35">
      <c r="A266" s="445"/>
      <c r="B266" s="447"/>
      <c r="C266" s="454"/>
      <c r="D266" s="455"/>
      <c r="E266" s="456"/>
      <c r="F266" s="97"/>
      <c r="G266" s="98"/>
      <c r="H266" s="98"/>
      <c r="I266" s="98"/>
      <c r="J266" s="99"/>
      <c r="K266" s="220" t="s">
        <v>226</v>
      </c>
      <c r="L266" s="218">
        <v>1</v>
      </c>
      <c r="M266" s="218">
        <v>0</v>
      </c>
      <c r="N266" s="214">
        <f t="shared" si="15"/>
        <v>0</v>
      </c>
      <c r="O266" s="331"/>
      <c r="P266" s="217"/>
    </row>
    <row r="267" spans="1:16" s="49" customFormat="1" ht="42.75" customHeight="1" x14ac:dyDescent="0.35">
      <c r="A267" s="445"/>
      <c r="B267" s="447"/>
      <c r="C267" s="454"/>
      <c r="D267" s="455"/>
      <c r="E267" s="456"/>
      <c r="F267" s="97"/>
      <c r="G267" s="98"/>
      <c r="H267" s="98"/>
      <c r="I267" s="98"/>
      <c r="J267" s="99"/>
      <c r="K267" s="220" t="s">
        <v>227</v>
      </c>
      <c r="L267" s="218">
        <v>2</v>
      </c>
      <c r="M267" s="218">
        <v>0</v>
      </c>
      <c r="N267" s="214">
        <f t="shared" si="15"/>
        <v>0</v>
      </c>
      <c r="O267" s="331"/>
      <c r="P267" s="217"/>
    </row>
    <row r="268" spans="1:16" s="49" customFormat="1" ht="42.75" customHeight="1" x14ac:dyDescent="0.35">
      <c r="A268" s="445"/>
      <c r="B268" s="447"/>
      <c r="C268" s="454"/>
      <c r="D268" s="455"/>
      <c r="E268" s="456"/>
      <c r="F268" s="97"/>
      <c r="G268" s="98"/>
      <c r="H268" s="98"/>
      <c r="I268" s="98"/>
      <c r="J268" s="99"/>
      <c r="K268" s="220" t="s">
        <v>228</v>
      </c>
      <c r="L268" s="218">
        <v>0</v>
      </c>
      <c r="M268" s="218">
        <v>0</v>
      </c>
      <c r="N268" s="214" t="e">
        <f t="shared" si="15"/>
        <v>#DIV/0!</v>
      </c>
      <c r="O268" s="331"/>
      <c r="P268" s="217"/>
    </row>
    <row r="269" spans="1:16" ht="89.25" customHeight="1" thickBot="1" x14ac:dyDescent="0.4">
      <c r="A269" s="446"/>
      <c r="B269" s="448"/>
      <c r="C269" s="458"/>
      <c r="D269" s="459"/>
      <c r="E269" s="460"/>
      <c r="F269" s="100"/>
      <c r="G269" s="101"/>
      <c r="H269" s="101"/>
      <c r="I269" s="101"/>
      <c r="J269" s="102"/>
      <c r="K269" s="335" t="s">
        <v>50</v>
      </c>
      <c r="L269" s="336"/>
      <c r="M269" s="337"/>
      <c r="N269" s="103">
        <f>(N246+N247+N248+N249+N250+N251+N252+N253+N254+N256+N257+N259+N260+N262+N264)/15</f>
        <v>98.53396767173659</v>
      </c>
      <c r="O269" s="332"/>
      <c r="P269" s="217"/>
    </row>
    <row r="270" spans="1:16" s="46" customFormat="1" ht="59.25" customHeight="1" x14ac:dyDescent="0.35">
      <c r="A270" s="465">
        <v>16</v>
      </c>
      <c r="B270" s="371" t="s">
        <v>216</v>
      </c>
      <c r="C270" s="84">
        <v>3</v>
      </c>
      <c r="D270" s="84">
        <v>3</v>
      </c>
      <c r="E270" s="84">
        <f>D270/C270*100</f>
        <v>100</v>
      </c>
      <c r="F270" s="62" t="s">
        <v>6</v>
      </c>
      <c r="G270" s="80">
        <f>G271+G272+G273+G274</f>
        <v>1312.9670000000001</v>
      </c>
      <c r="H270" s="80">
        <f>H271+H272+H273+H274</f>
        <v>1312.9670000000001</v>
      </c>
      <c r="I270" s="59">
        <f>H270/G270*100</f>
        <v>100</v>
      </c>
      <c r="J270" s="65">
        <f>E270/I270*100</f>
        <v>100</v>
      </c>
      <c r="K270" s="129" t="s">
        <v>152</v>
      </c>
      <c r="L270" s="251">
        <v>2.2200000000000002</v>
      </c>
      <c r="M270" s="240">
        <v>1.8109999999999999</v>
      </c>
      <c r="N270" s="214">
        <f>M270/L270*100</f>
        <v>81.576576576576571</v>
      </c>
      <c r="O270" s="333">
        <f>(N281*J270)/100</f>
        <v>86.315315315315317</v>
      </c>
      <c r="P270" s="324" t="s">
        <v>57</v>
      </c>
    </row>
    <row r="271" spans="1:16" s="46" customFormat="1" ht="56.25" customHeight="1" x14ac:dyDescent="0.35">
      <c r="A271" s="465"/>
      <c r="B271" s="372"/>
      <c r="C271" s="354" t="s">
        <v>267</v>
      </c>
      <c r="D271" s="452"/>
      <c r="E271" s="453"/>
      <c r="F271" s="72" t="s">
        <v>53</v>
      </c>
      <c r="G271" s="250">
        <v>1042.7736</v>
      </c>
      <c r="H271" s="250">
        <v>1042.7736</v>
      </c>
      <c r="I271" s="59">
        <f>H271/G271*100</f>
        <v>100</v>
      </c>
      <c r="J271" s="60">
        <f>E271/I271*100</f>
        <v>0</v>
      </c>
      <c r="K271" s="104" t="s">
        <v>153</v>
      </c>
      <c r="L271" s="239">
        <v>34.5</v>
      </c>
      <c r="M271" s="240">
        <v>34.5</v>
      </c>
      <c r="N271" s="127">
        <f t="shared" ref="N271:N274" si="16">M271/L271*100</f>
        <v>100</v>
      </c>
      <c r="O271" s="334"/>
      <c r="P271" s="313"/>
    </row>
    <row r="272" spans="1:16" s="46" customFormat="1" ht="43.5" customHeight="1" x14ac:dyDescent="0.35">
      <c r="A272" s="465"/>
      <c r="B272" s="372"/>
      <c r="C272" s="454"/>
      <c r="D272" s="455"/>
      <c r="E272" s="456"/>
      <c r="F272" s="72" t="s">
        <v>52</v>
      </c>
      <c r="G272" s="250">
        <v>270.1934</v>
      </c>
      <c r="H272" s="250">
        <v>270.1934</v>
      </c>
      <c r="I272" s="59">
        <f>H272/G272*100</f>
        <v>100</v>
      </c>
      <c r="J272" s="60">
        <f>E272/I272*100</f>
        <v>0</v>
      </c>
      <c r="K272" s="104" t="s">
        <v>154</v>
      </c>
      <c r="L272" s="239">
        <v>22</v>
      </c>
      <c r="M272" s="241">
        <v>22</v>
      </c>
      <c r="N272" s="127">
        <f t="shared" si="16"/>
        <v>100</v>
      </c>
      <c r="O272" s="334"/>
      <c r="P272" s="313"/>
    </row>
    <row r="273" spans="1:16" s="46" customFormat="1" ht="116.25" x14ac:dyDescent="0.35">
      <c r="A273" s="465"/>
      <c r="B273" s="372"/>
      <c r="C273" s="454"/>
      <c r="D273" s="455"/>
      <c r="E273" s="456"/>
      <c r="F273" s="72" t="s">
        <v>54</v>
      </c>
      <c r="G273" s="73"/>
      <c r="H273" s="73"/>
      <c r="I273" s="59" t="e">
        <f>H273/G273*100</f>
        <v>#DIV/0!</v>
      </c>
      <c r="J273" s="60" t="e">
        <f>E273/I273*100</f>
        <v>#DIV/0!</v>
      </c>
      <c r="K273" s="104" t="s">
        <v>155</v>
      </c>
      <c r="L273" s="239">
        <v>4.4000000000000004</v>
      </c>
      <c r="M273" s="240">
        <v>4.4000000000000004</v>
      </c>
      <c r="N273" s="127">
        <f t="shared" si="16"/>
        <v>100</v>
      </c>
      <c r="O273" s="334"/>
      <c r="P273" s="313"/>
    </row>
    <row r="274" spans="1:16" s="46" customFormat="1" ht="139.5" x14ac:dyDescent="0.35">
      <c r="A274" s="465"/>
      <c r="B274" s="372"/>
      <c r="C274" s="454"/>
      <c r="D274" s="455"/>
      <c r="E274" s="456"/>
      <c r="F274" s="78" t="s">
        <v>55</v>
      </c>
      <c r="G274" s="73"/>
      <c r="H274" s="73"/>
      <c r="I274" s="59" t="e">
        <f>H274/G274*100</f>
        <v>#DIV/0!</v>
      </c>
      <c r="J274" s="60" t="e">
        <f>E274/I274*100</f>
        <v>#DIV/0!</v>
      </c>
      <c r="K274" s="221" t="s">
        <v>156</v>
      </c>
      <c r="L274" s="239">
        <v>7.4</v>
      </c>
      <c r="M274" s="240">
        <v>3.7</v>
      </c>
      <c r="N274" s="127">
        <f t="shared" si="16"/>
        <v>50</v>
      </c>
      <c r="O274" s="334"/>
      <c r="P274" s="313"/>
    </row>
    <row r="275" spans="1:16" s="46" customFormat="1" ht="24.75" customHeight="1" x14ac:dyDescent="0.35">
      <c r="A275" s="465"/>
      <c r="B275" s="372"/>
      <c r="C275" s="454"/>
      <c r="D275" s="455"/>
      <c r="E275" s="456"/>
      <c r="F275" s="94"/>
      <c r="G275" s="95"/>
      <c r="H275" s="95"/>
      <c r="I275" s="95"/>
      <c r="J275" s="96"/>
      <c r="K275" s="155">
        <v>6</v>
      </c>
      <c r="L275" s="79"/>
      <c r="M275" s="79"/>
      <c r="N275" s="127" t="e">
        <f t="shared" ref="N275:N280" si="17">M275/L275*100</f>
        <v>#DIV/0!</v>
      </c>
      <c r="O275" s="334"/>
      <c r="P275" s="313"/>
    </row>
    <row r="276" spans="1:16" s="46" customFormat="1" ht="23.25" x14ac:dyDescent="0.35">
      <c r="A276" s="465"/>
      <c r="B276" s="372"/>
      <c r="C276" s="454"/>
      <c r="D276" s="455"/>
      <c r="E276" s="456"/>
      <c r="F276" s="97"/>
      <c r="G276" s="98"/>
      <c r="H276" s="98"/>
      <c r="I276" s="98"/>
      <c r="J276" s="99"/>
      <c r="K276" s="155">
        <v>7</v>
      </c>
      <c r="L276" s="79"/>
      <c r="M276" s="79"/>
      <c r="N276" s="127" t="e">
        <f t="shared" si="17"/>
        <v>#DIV/0!</v>
      </c>
      <c r="O276" s="334"/>
      <c r="P276" s="313"/>
    </row>
    <row r="277" spans="1:16" s="46" customFormat="1" ht="23.25" x14ac:dyDescent="0.35">
      <c r="A277" s="465"/>
      <c r="B277" s="372"/>
      <c r="C277" s="454"/>
      <c r="D277" s="455"/>
      <c r="E277" s="456"/>
      <c r="F277" s="97"/>
      <c r="G277" s="98"/>
      <c r="H277" s="98"/>
      <c r="I277" s="98"/>
      <c r="J277" s="99"/>
      <c r="K277" s="155">
        <v>8</v>
      </c>
      <c r="L277" s="79"/>
      <c r="M277" s="79"/>
      <c r="N277" s="127" t="e">
        <f t="shared" si="17"/>
        <v>#DIV/0!</v>
      </c>
      <c r="O277" s="334"/>
      <c r="P277" s="313"/>
    </row>
    <row r="278" spans="1:16" s="46" customFormat="1" ht="23.25" x14ac:dyDescent="0.35">
      <c r="A278" s="465"/>
      <c r="B278" s="372"/>
      <c r="C278" s="454"/>
      <c r="D278" s="455"/>
      <c r="E278" s="456"/>
      <c r="F278" s="97"/>
      <c r="G278" s="98"/>
      <c r="H278" s="98"/>
      <c r="I278" s="98"/>
      <c r="J278" s="99"/>
      <c r="K278" s="155">
        <v>9</v>
      </c>
      <c r="L278" s="79"/>
      <c r="M278" s="79"/>
      <c r="N278" s="127" t="e">
        <f t="shared" si="17"/>
        <v>#DIV/0!</v>
      </c>
      <c r="O278" s="334"/>
      <c r="P278" s="313"/>
    </row>
    <row r="279" spans="1:16" s="46" customFormat="1" ht="23.25" x14ac:dyDescent="0.35">
      <c r="A279" s="465"/>
      <c r="B279" s="372"/>
      <c r="C279" s="454"/>
      <c r="D279" s="455"/>
      <c r="E279" s="456"/>
      <c r="F279" s="97"/>
      <c r="G279" s="98"/>
      <c r="H279" s="98"/>
      <c r="I279" s="98"/>
      <c r="J279" s="99"/>
      <c r="K279" s="155">
        <v>10</v>
      </c>
      <c r="L279" s="79"/>
      <c r="M279" s="79"/>
      <c r="N279" s="127" t="e">
        <f t="shared" si="17"/>
        <v>#DIV/0!</v>
      </c>
      <c r="O279" s="334"/>
      <c r="P279" s="313"/>
    </row>
    <row r="280" spans="1:16" s="46" customFormat="1" ht="23.25" x14ac:dyDescent="0.35">
      <c r="A280" s="465"/>
      <c r="B280" s="372"/>
      <c r="C280" s="454"/>
      <c r="D280" s="455"/>
      <c r="E280" s="456"/>
      <c r="F280" s="97"/>
      <c r="G280" s="98"/>
      <c r="H280" s="98"/>
      <c r="I280" s="98"/>
      <c r="J280" s="99"/>
      <c r="K280" s="202"/>
      <c r="L280" s="79"/>
      <c r="M280" s="79"/>
      <c r="N280" s="127" t="e">
        <f t="shared" si="17"/>
        <v>#DIV/0!</v>
      </c>
      <c r="O280" s="334"/>
      <c r="P280" s="313"/>
    </row>
    <row r="281" spans="1:16" s="46" customFormat="1" ht="23.25" x14ac:dyDescent="0.35">
      <c r="A281" s="434"/>
      <c r="B281" s="372"/>
      <c r="C281" s="454"/>
      <c r="D281" s="457"/>
      <c r="E281" s="456"/>
      <c r="F281" s="97"/>
      <c r="G281" s="98"/>
      <c r="H281" s="98"/>
      <c r="I281" s="98"/>
      <c r="J281" s="99"/>
      <c r="K281" s="338" t="s">
        <v>50</v>
      </c>
      <c r="L281" s="339"/>
      <c r="M281" s="340"/>
      <c r="N281" s="222">
        <f>SUM(N270:N274)/5</f>
        <v>86.315315315315317</v>
      </c>
      <c r="O281" s="334"/>
      <c r="P281" s="325"/>
    </row>
    <row r="282" spans="1:16" s="49" customFormat="1" ht="67.5" x14ac:dyDescent="0.25">
      <c r="A282" s="434">
        <v>17</v>
      </c>
      <c r="B282" s="371" t="s">
        <v>197</v>
      </c>
      <c r="C282" s="224">
        <v>16</v>
      </c>
      <c r="D282" s="224">
        <v>16</v>
      </c>
      <c r="E282" s="224">
        <v>100</v>
      </c>
      <c r="F282" s="62" t="s">
        <v>6</v>
      </c>
      <c r="G282" s="59">
        <f>G283+G284+G285+G286</f>
        <v>50</v>
      </c>
      <c r="H282" s="59">
        <v>60</v>
      </c>
      <c r="I282" s="59">
        <f>H282/G282*100</f>
        <v>120</v>
      </c>
      <c r="J282" s="65">
        <f>E282/I282*100</f>
        <v>83.333333333333343</v>
      </c>
      <c r="K282" s="77" t="s">
        <v>189</v>
      </c>
      <c r="L282" s="225">
        <v>63.2</v>
      </c>
      <c r="M282" s="77">
        <v>95.9</v>
      </c>
      <c r="N282" s="226">
        <f>M282/L282*100</f>
        <v>151.74050632911394</v>
      </c>
      <c r="O282" s="227">
        <f>N317*J282/100</f>
        <v>118.97259046242272</v>
      </c>
      <c r="P282" s="228" t="s">
        <v>58</v>
      </c>
    </row>
    <row r="283" spans="1:16" s="49" customFormat="1" ht="408.75" customHeight="1" x14ac:dyDescent="0.25">
      <c r="A283" s="416"/>
      <c r="B283" s="372"/>
      <c r="C283" s="466" t="s">
        <v>196</v>
      </c>
      <c r="D283" s="467"/>
      <c r="E283" s="468"/>
      <c r="F283" s="61" t="s">
        <v>53</v>
      </c>
      <c r="G283" s="63"/>
      <c r="H283" s="63"/>
      <c r="I283" s="59" t="e">
        <f>H283/G283*100</f>
        <v>#DIV/0!</v>
      </c>
      <c r="J283" s="60" t="e">
        <f>E283/I283*100</f>
        <v>#DIV/0!</v>
      </c>
      <c r="K283" s="77" t="s">
        <v>190</v>
      </c>
      <c r="L283" s="225">
        <v>39.9</v>
      </c>
      <c r="M283" s="77">
        <v>92.7</v>
      </c>
      <c r="N283" s="226">
        <f t="shared" ref="N283:N288" si="18">M283/L283*100</f>
        <v>232.33082706766922</v>
      </c>
      <c r="O283" s="229"/>
      <c r="P283" s="228"/>
    </row>
    <row r="284" spans="1:16" s="49" customFormat="1" ht="101.25" thickBot="1" x14ac:dyDescent="0.3">
      <c r="A284" s="416"/>
      <c r="B284" s="372"/>
      <c r="C284" s="469"/>
      <c r="D284" s="470"/>
      <c r="E284" s="471"/>
      <c r="F284" s="61" t="s">
        <v>52</v>
      </c>
      <c r="G284" s="63"/>
      <c r="H284" s="63"/>
      <c r="I284" s="59" t="e">
        <f>H284/G284*100</f>
        <v>#DIV/0!</v>
      </c>
      <c r="J284" s="60" t="e">
        <f>E284/I284*100</f>
        <v>#DIV/0!</v>
      </c>
      <c r="K284" s="77" t="s">
        <v>191</v>
      </c>
      <c r="L284" s="225">
        <v>59.7</v>
      </c>
      <c r="M284" s="77">
        <v>95.6</v>
      </c>
      <c r="N284" s="226">
        <f t="shared" si="18"/>
        <v>160.13400335008373</v>
      </c>
      <c r="O284" s="229"/>
      <c r="P284" s="228"/>
    </row>
    <row r="285" spans="1:16" s="49" customFormat="1" ht="80.25" thickBot="1" x14ac:dyDescent="0.3">
      <c r="A285" s="416"/>
      <c r="B285" s="372"/>
      <c r="C285" s="469"/>
      <c r="D285" s="470"/>
      <c r="E285" s="471"/>
      <c r="F285" s="61" t="s">
        <v>54</v>
      </c>
      <c r="G285" s="63">
        <v>50</v>
      </c>
      <c r="H285" s="63">
        <v>60</v>
      </c>
      <c r="I285" s="59">
        <f>H285/G285*100</f>
        <v>120</v>
      </c>
      <c r="J285" s="60">
        <f>E285/I285*100</f>
        <v>0</v>
      </c>
      <c r="K285" s="230" t="s">
        <v>192</v>
      </c>
      <c r="L285" s="231">
        <v>88</v>
      </c>
      <c r="M285" s="77">
        <v>99.5</v>
      </c>
      <c r="N285" s="226">
        <f t="shared" si="18"/>
        <v>113.06818181818181</v>
      </c>
      <c r="O285" s="229"/>
      <c r="P285" s="228"/>
    </row>
    <row r="286" spans="1:16" s="49" customFormat="1" ht="108.75" thickBot="1" x14ac:dyDescent="0.3">
      <c r="A286" s="416"/>
      <c r="B286" s="372"/>
      <c r="C286" s="469"/>
      <c r="D286" s="470"/>
      <c r="E286" s="471"/>
      <c r="F286" s="62" t="s">
        <v>55</v>
      </c>
      <c r="G286" s="63"/>
      <c r="H286" s="63"/>
      <c r="I286" s="59" t="e">
        <f>H286/G286*100</f>
        <v>#DIV/0!</v>
      </c>
      <c r="J286" s="60" t="e">
        <f>E286/I286*100</f>
        <v>#DIV/0!</v>
      </c>
      <c r="K286" s="232" t="s">
        <v>193</v>
      </c>
      <c r="L286" s="233">
        <v>81.400000000000006</v>
      </c>
      <c r="M286" s="77">
        <v>98.2</v>
      </c>
      <c r="N286" s="226">
        <f t="shared" si="18"/>
        <v>120.63882063882063</v>
      </c>
      <c r="O286" s="229"/>
      <c r="P286" s="228"/>
    </row>
    <row r="287" spans="1:16" s="49" customFormat="1" ht="45.75" thickBot="1" x14ac:dyDescent="0.3">
      <c r="A287" s="416"/>
      <c r="B287" s="372"/>
      <c r="C287" s="469"/>
      <c r="D287" s="470"/>
      <c r="E287" s="471"/>
      <c r="F287" s="62"/>
      <c r="G287" s="63"/>
      <c r="H287" s="63"/>
      <c r="I287" s="59"/>
      <c r="J287" s="60"/>
      <c r="K287" s="232" t="s">
        <v>194</v>
      </c>
      <c r="L287" s="233">
        <v>84.9</v>
      </c>
      <c r="M287" s="77">
        <v>99.1</v>
      </c>
      <c r="N287" s="226">
        <f t="shared" si="18"/>
        <v>116.72555948174322</v>
      </c>
      <c r="O287" s="229"/>
      <c r="P287" s="228"/>
    </row>
    <row r="288" spans="1:16" s="49" customFormat="1" ht="45.75" thickBot="1" x14ac:dyDescent="0.3">
      <c r="A288" s="416"/>
      <c r="B288" s="372"/>
      <c r="C288" s="469"/>
      <c r="D288" s="470"/>
      <c r="E288" s="471"/>
      <c r="F288" s="62"/>
      <c r="G288" s="63"/>
      <c r="H288" s="63"/>
      <c r="I288" s="59"/>
      <c r="J288" s="60"/>
      <c r="K288" s="232" t="s">
        <v>195</v>
      </c>
      <c r="L288" s="233">
        <v>95.1</v>
      </c>
      <c r="M288" s="77">
        <v>99.6</v>
      </c>
      <c r="N288" s="226">
        <f t="shared" si="18"/>
        <v>104.73186119873816</v>
      </c>
      <c r="O288" s="229"/>
      <c r="P288" s="228"/>
    </row>
    <row r="289" spans="1:16" s="49" customFormat="1" ht="23.25" x14ac:dyDescent="0.25">
      <c r="A289" s="416"/>
      <c r="B289" s="372"/>
      <c r="C289" s="469"/>
      <c r="D289" s="470"/>
      <c r="E289" s="471"/>
      <c r="F289" s="62"/>
      <c r="G289" s="63"/>
      <c r="H289" s="63"/>
      <c r="I289" s="59"/>
      <c r="J289" s="60"/>
      <c r="K289" s="77"/>
      <c r="L289" s="77"/>
      <c r="M289" s="77"/>
      <c r="N289" s="226"/>
      <c r="O289" s="229"/>
      <c r="P289" s="228"/>
    </row>
    <row r="290" spans="1:16" s="49" customFormat="1" ht="23.25" x14ac:dyDescent="0.25">
      <c r="A290" s="416"/>
      <c r="B290" s="372"/>
      <c r="C290" s="469"/>
      <c r="D290" s="470"/>
      <c r="E290" s="471"/>
      <c r="F290" s="62"/>
      <c r="G290" s="63"/>
      <c r="H290" s="63"/>
      <c r="I290" s="59"/>
      <c r="J290" s="60"/>
      <c r="K290" s="77"/>
      <c r="L290" s="77"/>
      <c r="M290" s="77"/>
      <c r="N290" s="226"/>
      <c r="O290" s="229"/>
      <c r="P290" s="228"/>
    </row>
    <row r="291" spans="1:16" s="49" customFormat="1" ht="23.25" x14ac:dyDescent="0.25">
      <c r="A291" s="416"/>
      <c r="B291" s="372"/>
      <c r="C291" s="469"/>
      <c r="D291" s="470"/>
      <c r="E291" s="471"/>
      <c r="F291" s="62"/>
      <c r="G291" s="63"/>
      <c r="H291" s="63"/>
      <c r="I291" s="59"/>
      <c r="J291" s="60"/>
      <c r="K291" s="77"/>
      <c r="L291" s="77"/>
      <c r="M291" s="77"/>
      <c r="N291" s="226"/>
      <c r="O291" s="229"/>
      <c r="P291" s="228"/>
    </row>
    <row r="292" spans="1:16" s="49" customFormat="1" ht="23.25" x14ac:dyDescent="0.25">
      <c r="A292" s="416"/>
      <c r="B292" s="372"/>
      <c r="C292" s="469"/>
      <c r="D292" s="470"/>
      <c r="E292" s="471"/>
      <c r="F292" s="62"/>
      <c r="G292" s="63"/>
      <c r="H292" s="63"/>
      <c r="I292" s="59"/>
      <c r="J292" s="60"/>
      <c r="K292" s="77"/>
      <c r="L292" s="77"/>
      <c r="M292" s="77"/>
      <c r="N292" s="226"/>
      <c r="O292" s="229"/>
      <c r="P292" s="228"/>
    </row>
    <row r="293" spans="1:16" s="49" customFormat="1" ht="23.25" x14ac:dyDescent="0.25">
      <c r="A293" s="416"/>
      <c r="B293" s="372"/>
      <c r="C293" s="469"/>
      <c r="D293" s="470"/>
      <c r="E293" s="471"/>
      <c r="F293" s="62"/>
      <c r="G293" s="63"/>
      <c r="H293" s="63"/>
      <c r="I293" s="59"/>
      <c r="J293" s="60"/>
      <c r="K293" s="77"/>
      <c r="L293" s="77"/>
      <c r="M293" s="77"/>
      <c r="N293" s="226"/>
      <c r="O293" s="229"/>
      <c r="P293" s="228"/>
    </row>
    <row r="294" spans="1:16" s="49" customFormat="1" ht="23.25" x14ac:dyDescent="0.25">
      <c r="A294" s="416"/>
      <c r="B294" s="372"/>
      <c r="C294" s="469"/>
      <c r="D294" s="470"/>
      <c r="E294" s="471"/>
      <c r="F294" s="62"/>
      <c r="G294" s="63"/>
      <c r="H294" s="63"/>
      <c r="I294" s="59"/>
      <c r="J294" s="60"/>
      <c r="K294" s="77"/>
      <c r="L294" s="77"/>
      <c r="M294" s="77"/>
      <c r="N294" s="226"/>
      <c r="O294" s="229"/>
      <c r="P294" s="228"/>
    </row>
    <row r="295" spans="1:16" s="49" customFormat="1" ht="23.25" x14ac:dyDescent="0.25">
      <c r="A295" s="416"/>
      <c r="B295" s="372"/>
      <c r="C295" s="469"/>
      <c r="D295" s="470"/>
      <c r="E295" s="471"/>
      <c r="F295" s="62"/>
      <c r="G295" s="63"/>
      <c r="H295" s="63"/>
      <c r="I295" s="59"/>
      <c r="J295" s="60"/>
      <c r="K295" s="77"/>
      <c r="L295" s="77"/>
      <c r="M295" s="77"/>
      <c r="N295" s="226"/>
      <c r="O295" s="229"/>
      <c r="P295" s="228"/>
    </row>
    <row r="296" spans="1:16" s="49" customFormat="1" ht="23.25" x14ac:dyDescent="0.25">
      <c r="A296" s="416"/>
      <c r="B296" s="372"/>
      <c r="C296" s="469"/>
      <c r="D296" s="470"/>
      <c r="E296" s="471"/>
      <c r="F296" s="62"/>
      <c r="G296" s="63"/>
      <c r="H296" s="63"/>
      <c r="I296" s="59"/>
      <c r="J296" s="60"/>
      <c r="K296" s="77"/>
      <c r="L296" s="77"/>
      <c r="M296" s="77"/>
      <c r="N296" s="226"/>
      <c r="O296" s="229"/>
      <c r="P296" s="228"/>
    </row>
    <row r="297" spans="1:16" s="49" customFormat="1" ht="23.25" x14ac:dyDescent="0.25">
      <c r="A297" s="416"/>
      <c r="B297" s="372"/>
      <c r="C297" s="469"/>
      <c r="D297" s="470"/>
      <c r="E297" s="471"/>
      <c r="F297" s="62"/>
      <c r="G297" s="63"/>
      <c r="H297" s="63"/>
      <c r="I297" s="59"/>
      <c r="J297" s="60"/>
      <c r="K297" s="77"/>
      <c r="L297" s="77"/>
      <c r="M297" s="77"/>
      <c r="N297" s="226"/>
      <c r="O297" s="229"/>
      <c r="P297" s="228"/>
    </row>
    <row r="298" spans="1:16" s="49" customFormat="1" ht="23.25" x14ac:dyDescent="0.25">
      <c r="A298" s="416"/>
      <c r="B298" s="372"/>
      <c r="C298" s="469"/>
      <c r="D298" s="470"/>
      <c r="E298" s="471"/>
      <c r="F298" s="62"/>
      <c r="G298" s="63"/>
      <c r="H298" s="63"/>
      <c r="I298" s="59"/>
      <c r="J298" s="60"/>
      <c r="K298" s="77"/>
      <c r="L298" s="77"/>
      <c r="M298" s="77"/>
      <c r="N298" s="226"/>
      <c r="O298" s="229"/>
      <c r="P298" s="228"/>
    </row>
    <row r="299" spans="1:16" s="49" customFormat="1" ht="23.25" x14ac:dyDescent="0.25">
      <c r="A299" s="416"/>
      <c r="B299" s="372"/>
      <c r="C299" s="469"/>
      <c r="D299" s="470"/>
      <c r="E299" s="471"/>
      <c r="F299" s="62"/>
      <c r="G299" s="63"/>
      <c r="H299" s="63"/>
      <c r="I299" s="59"/>
      <c r="J299" s="60"/>
      <c r="K299" s="77"/>
      <c r="L299" s="77"/>
      <c r="M299" s="77"/>
      <c r="N299" s="226"/>
      <c r="O299" s="229"/>
      <c r="P299" s="228"/>
    </row>
    <row r="300" spans="1:16" s="49" customFormat="1" ht="23.25" x14ac:dyDescent="0.25">
      <c r="A300" s="416"/>
      <c r="B300" s="372"/>
      <c r="C300" s="469"/>
      <c r="D300" s="470"/>
      <c r="E300" s="471"/>
      <c r="F300" s="62"/>
      <c r="G300" s="63"/>
      <c r="H300" s="63"/>
      <c r="I300" s="59"/>
      <c r="J300" s="60"/>
      <c r="K300" s="77"/>
      <c r="L300" s="77"/>
      <c r="M300" s="77"/>
      <c r="N300" s="226"/>
      <c r="O300" s="229"/>
      <c r="P300" s="228"/>
    </row>
    <row r="301" spans="1:16" s="49" customFormat="1" ht="23.25" x14ac:dyDescent="0.25">
      <c r="A301" s="416"/>
      <c r="B301" s="372"/>
      <c r="C301" s="469"/>
      <c r="D301" s="470"/>
      <c r="E301" s="471"/>
      <c r="F301" s="62"/>
      <c r="G301" s="63"/>
      <c r="H301" s="63"/>
      <c r="I301" s="59"/>
      <c r="J301" s="60"/>
      <c r="K301" s="77"/>
      <c r="L301" s="77"/>
      <c r="M301" s="77"/>
      <c r="N301" s="226"/>
      <c r="O301" s="229"/>
      <c r="P301" s="228"/>
    </row>
    <row r="302" spans="1:16" s="49" customFormat="1" ht="23.25" x14ac:dyDescent="0.25">
      <c r="A302" s="416"/>
      <c r="B302" s="372"/>
      <c r="C302" s="469"/>
      <c r="D302" s="470"/>
      <c r="E302" s="471"/>
      <c r="F302" s="62"/>
      <c r="G302" s="63"/>
      <c r="H302" s="63"/>
      <c r="I302" s="59"/>
      <c r="J302" s="60"/>
      <c r="K302" s="234"/>
      <c r="L302" s="77"/>
      <c r="M302" s="77"/>
      <c r="N302" s="226"/>
      <c r="O302" s="229"/>
      <c r="P302" s="228"/>
    </row>
    <row r="303" spans="1:16" s="49" customFormat="1" ht="23.25" x14ac:dyDescent="0.25">
      <c r="A303" s="416"/>
      <c r="B303" s="372"/>
      <c r="C303" s="469"/>
      <c r="D303" s="470"/>
      <c r="E303" s="471"/>
      <c r="F303" s="62"/>
      <c r="G303" s="63"/>
      <c r="H303" s="63"/>
      <c r="I303" s="59"/>
      <c r="J303" s="60"/>
      <c r="K303" s="234"/>
      <c r="L303" s="77"/>
      <c r="M303" s="77"/>
      <c r="N303" s="226"/>
      <c r="O303" s="229"/>
      <c r="P303" s="228"/>
    </row>
    <row r="304" spans="1:16" s="49" customFormat="1" ht="23.25" x14ac:dyDescent="0.25">
      <c r="A304" s="416"/>
      <c r="B304" s="372"/>
      <c r="C304" s="469"/>
      <c r="D304" s="470"/>
      <c r="E304" s="471"/>
      <c r="F304" s="62"/>
      <c r="G304" s="63"/>
      <c r="H304" s="63"/>
      <c r="I304" s="59"/>
      <c r="J304" s="60"/>
      <c r="K304" s="234"/>
      <c r="L304" s="77"/>
      <c r="M304" s="77"/>
      <c r="N304" s="226"/>
      <c r="O304" s="229"/>
      <c r="P304" s="228"/>
    </row>
    <row r="305" spans="1:16" s="49" customFormat="1" ht="23.25" x14ac:dyDescent="0.25">
      <c r="A305" s="416"/>
      <c r="B305" s="372"/>
      <c r="C305" s="469"/>
      <c r="D305" s="470"/>
      <c r="E305" s="471"/>
      <c r="F305" s="62"/>
      <c r="G305" s="63"/>
      <c r="H305" s="63"/>
      <c r="I305" s="59"/>
      <c r="J305" s="60"/>
      <c r="K305" s="234"/>
      <c r="L305" s="77"/>
      <c r="M305" s="77"/>
      <c r="N305" s="226"/>
      <c r="O305" s="229"/>
      <c r="P305" s="228"/>
    </row>
    <row r="306" spans="1:16" s="49" customFormat="1" ht="23.25" x14ac:dyDescent="0.25">
      <c r="A306" s="416"/>
      <c r="B306" s="372"/>
      <c r="C306" s="469"/>
      <c r="D306" s="470"/>
      <c r="E306" s="471"/>
      <c r="F306" s="62"/>
      <c r="G306" s="63"/>
      <c r="H306" s="63"/>
      <c r="I306" s="59"/>
      <c r="J306" s="60"/>
      <c r="K306" s="234"/>
      <c r="L306" s="77"/>
      <c r="M306" s="77"/>
      <c r="N306" s="226"/>
      <c r="O306" s="229"/>
      <c r="P306" s="228"/>
    </row>
    <row r="307" spans="1:16" s="49" customFormat="1" ht="23.25" x14ac:dyDescent="0.25">
      <c r="A307" s="416"/>
      <c r="B307" s="372"/>
      <c r="C307" s="469"/>
      <c r="D307" s="470"/>
      <c r="E307" s="471"/>
      <c r="F307" s="62"/>
      <c r="G307" s="63"/>
      <c r="H307" s="63"/>
      <c r="I307" s="59"/>
      <c r="J307" s="60"/>
      <c r="K307" s="234"/>
      <c r="L307" s="77"/>
      <c r="M307" s="77"/>
      <c r="N307" s="226"/>
      <c r="O307" s="229"/>
      <c r="P307" s="228"/>
    </row>
    <row r="308" spans="1:16" s="49" customFormat="1" ht="23.25" x14ac:dyDescent="0.25">
      <c r="A308" s="416"/>
      <c r="B308" s="372"/>
      <c r="C308" s="469"/>
      <c r="D308" s="470"/>
      <c r="E308" s="471"/>
      <c r="F308" s="62"/>
      <c r="G308" s="63"/>
      <c r="H308" s="63"/>
      <c r="I308" s="59"/>
      <c r="J308" s="60"/>
      <c r="K308" s="234"/>
      <c r="L308" s="77"/>
      <c r="M308" s="77"/>
      <c r="N308" s="226"/>
      <c r="O308" s="229"/>
      <c r="P308" s="228"/>
    </row>
    <row r="309" spans="1:16" s="49" customFormat="1" ht="23.25" x14ac:dyDescent="0.25">
      <c r="A309" s="416"/>
      <c r="B309" s="372"/>
      <c r="C309" s="469"/>
      <c r="D309" s="470"/>
      <c r="E309" s="471"/>
      <c r="F309" s="62"/>
      <c r="G309" s="63"/>
      <c r="H309" s="63"/>
      <c r="I309" s="59"/>
      <c r="J309" s="60"/>
      <c r="K309" s="234"/>
      <c r="L309" s="77"/>
      <c r="M309" s="77"/>
      <c r="N309" s="226"/>
      <c r="O309" s="229"/>
      <c r="P309" s="228"/>
    </row>
    <row r="310" spans="1:16" s="49" customFormat="1" ht="23.25" x14ac:dyDescent="0.25">
      <c r="A310" s="416"/>
      <c r="B310" s="372"/>
      <c r="C310" s="469"/>
      <c r="D310" s="470"/>
      <c r="E310" s="471"/>
      <c r="F310" s="62"/>
      <c r="G310" s="63"/>
      <c r="H310" s="63"/>
      <c r="I310" s="59"/>
      <c r="J310" s="60"/>
      <c r="K310" s="234"/>
      <c r="L310" s="77"/>
      <c r="M310" s="77"/>
      <c r="N310" s="226"/>
      <c r="O310" s="229"/>
      <c r="P310" s="228"/>
    </row>
    <row r="311" spans="1:16" s="49" customFormat="1" ht="23.25" x14ac:dyDescent="0.25">
      <c r="A311" s="416"/>
      <c r="B311" s="372"/>
      <c r="C311" s="469"/>
      <c r="D311" s="470"/>
      <c r="E311" s="471"/>
      <c r="F311" s="62"/>
      <c r="G311" s="63"/>
      <c r="H311" s="63"/>
      <c r="I311" s="59"/>
      <c r="J311" s="60"/>
      <c r="K311" s="234"/>
      <c r="L311" s="77"/>
      <c r="M311" s="77"/>
      <c r="N311" s="226"/>
      <c r="O311" s="229"/>
      <c r="P311" s="228"/>
    </row>
    <row r="312" spans="1:16" s="49" customFormat="1" ht="23.25" x14ac:dyDescent="0.25">
      <c r="A312" s="416"/>
      <c r="B312" s="372"/>
      <c r="C312" s="469"/>
      <c r="D312" s="470"/>
      <c r="E312" s="471"/>
      <c r="F312" s="62"/>
      <c r="G312" s="63"/>
      <c r="H312" s="63"/>
      <c r="I312" s="59"/>
      <c r="J312" s="60"/>
      <c r="K312" s="234"/>
      <c r="L312" s="77"/>
      <c r="M312" s="77"/>
      <c r="N312" s="226"/>
      <c r="O312" s="229"/>
      <c r="P312" s="228"/>
    </row>
    <row r="313" spans="1:16" s="49" customFormat="1" ht="23.25" x14ac:dyDescent="0.25">
      <c r="A313" s="416"/>
      <c r="B313" s="372"/>
      <c r="C313" s="469"/>
      <c r="D313" s="470"/>
      <c r="E313" s="471"/>
      <c r="F313" s="62"/>
      <c r="G313" s="63"/>
      <c r="H313" s="63"/>
      <c r="I313" s="59"/>
      <c r="J313" s="60"/>
      <c r="K313" s="234"/>
      <c r="L313" s="77"/>
      <c r="M313" s="77"/>
      <c r="N313" s="226"/>
      <c r="O313" s="229"/>
      <c r="P313" s="228"/>
    </row>
    <row r="314" spans="1:16" s="49" customFormat="1" ht="23.25" x14ac:dyDescent="0.25">
      <c r="A314" s="416"/>
      <c r="B314" s="372"/>
      <c r="C314" s="469"/>
      <c r="D314" s="470"/>
      <c r="E314" s="471"/>
      <c r="F314" s="62"/>
      <c r="G314" s="63"/>
      <c r="H314" s="63"/>
      <c r="I314" s="59"/>
      <c r="J314" s="60"/>
      <c r="K314" s="234"/>
      <c r="L314" s="77"/>
      <c r="M314" s="77"/>
      <c r="N314" s="226"/>
      <c r="O314" s="229"/>
      <c r="P314" s="228"/>
    </row>
    <row r="315" spans="1:16" s="49" customFormat="1" ht="23.25" x14ac:dyDescent="0.25">
      <c r="A315" s="416"/>
      <c r="B315" s="372"/>
      <c r="C315" s="469"/>
      <c r="D315" s="470"/>
      <c r="E315" s="471"/>
      <c r="F315" s="62"/>
      <c r="G315" s="63"/>
      <c r="H315" s="63"/>
      <c r="I315" s="59"/>
      <c r="J315" s="60"/>
      <c r="K315" s="234"/>
      <c r="L315" s="77"/>
      <c r="M315" s="77"/>
      <c r="N315" s="226"/>
      <c r="O315" s="229"/>
      <c r="P315" s="228"/>
    </row>
    <row r="316" spans="1:16" s="49" customFormat="1" ht="23.25" x14ac:dyDescent="0.25">
      <c r="A316" s="416"/>
      <c r="B316" s="372"/>
      <c r="C316" s="469"/>
      <c r="D316" s="470"/>
      <c r="E316" s="471"/>
      <c r="F316" s="62"/>
      <c r="G316" s="63"/>
      <c r="H316" s="63"/>
      <c r="I316" s="59"/>
      <c r="J316" s="60"/>
      <c r="K316" s="234"/>
      <c r="L316" s="77"/>
      <c r="M316" s="77"/>
      <c r="N316" s="226"/>
      <c r="O316" s="229"/>
      <c r="P316" s="228"/>
    </row>
    <row r="317" spans="1:16" s="49" customFormat="1" ht="204.75" customHeight="1" thickBot="1" x14ac:dyDescent="0.4">
      <c r="A317" s="435"/>
      <c r="B317" s="384"/>
      <c r="C317" s="472"/>
      <c r="D317" s="473"/>
      <c r="E317" s="474"/>
      <c r="F317" s="235"/>
      <c r="G317" s="236"/>
      <c r="H317" s="236"/>
      <c r="I317" s="236"/>
      <c r="J317" s="237"/>
      <c r="K317" s="234"/>
      <c r="L317" s="77"/>
      <c r="M317" s="77"/>
      <c r="N317" s="226">
        <f>(N282+N283+N284+N285+N286+N287+N288)/7</f>
        <v>142.76710855490725</v>
      </c>
      <c r="O317" s="229"/>
      <c r="P317" s="228"/>
    </row>
    <row r="318" spans="1:16" s="46" customFormat="1" ht="72.75" customHeight="1" thickBot="1" x14ac:dyDescent="0.4">
      <c r="A318" s="434">
        <v>18</v>
      </c>
      <c r="B318" s="371" t="s">
        <v>262</v>
      </c>
      <c r="C318" s="79">
        <v>2</v>
      </c>
      <c r="D318" s="79">
        <v>2</v>
      </c>
      <c r="E318" s="79">
        <f>D318/C318*100</f>
        <v>100</v>
      </c>
      <c r="F318" s="62" t="s">
        <v>6</v>
      </c>
      <c r="G318" s="59">
        <f>G319+G320+G321+G322</f>
        <v>2007.2</v>
      </c>
      <c r="H318" s="59">
        <f>H319+H320+H321+H322</f>
        <v>2006.7</v>
      </c>
      <c r="I318" s="59">
        <f>H318/G318*100</f>
        <v>99.975089677162217</v>
      </c>
      <c r="J318" s="65">
        <f>E318/I318*100</f>
        <v>100.02491652962576</v>
      </c>
      <c r="K318" s="66" t="s">
        <v>218</v>
      </c>
      <c r="L318" s="67">
        <v>9</v>
      </c>
      <c r="M318" s="68">
        <v>9</v>
      </c>
      <c r="N318" s="69">
        <f>M318/L318*100</f>
        <v>100</v>
      </c>
      <c r="O318" s="238">
        <f>(N329*J318)/100</f>
        <v>100.02491652962576</v>
      </c>
      <c r="P318" s="71" t="s">
        <v>57</v>
      </c>
    </row>
    <row r="319" spans="1:16" s="46" customFormat="1" ht="67.5" customHeight="1" thickBot="1" x14ac:dyDescent="0.3">
      <c r="A319" s="416"/>
      <c r="B319" s="372"/>
      <c r="C319" s="436" t="s">
        <v>239</v>
      </c>
      <c r="D319" s="437"/>
      <c r="E319" s="438"/>
      <c r="F319" s="72" t="s">
        <v>53</v>
      </c>
      <c r="G319" s="73"/>
      <c r="H319" s="73"/>
      <c r="I319" s="59" t="e">
        <f>H319/G319*100</f>
        <v>#DIV/0!</v>
      </c>
      <c r="J319" s="60" t="e">
        <f>E319/I319*100</f>
        <v>#DIV/0!</v>
      </c>
      <c r="K319" s="74" t="s">
        <v>219</v>
      </c>
      <c r="L319" s="67">
        <v>1</v>
      </c>
      <c r="M319" s="68">
        <v>1</v>
      </c>
      <c r="N319" s="69">
        <f t="shared" ref="N319:N320" si="19">M319/L319*100</f>
        <v>100</v>
      </c>
      <c r="O319" s="223"/>
      <c r="P319" s="71"/>
    </row>
    <row r="320" spans="1:16" s="46" customFormat="1" ht="96.75" thickBot="1" x14ac:dyDescent="0.3">
      <c r="A320" s="416"/>
      <c r="B320" s="372"/>
      <c r="C320" s="439"/>
      <c r="D320" s="440"/>
      <c r="E320" s="441"/>
      <c r="F320" s="72" t="s">
        <v>52</v>
      </c>
      <c r="G320" s="73"/>
      <c r="H320" s="73"/>
      <c r="I320" s="59" t="e">
        <f>H320/G320*100</f>
        <v>#DIV/0!</v>
      </c>
      <c r="J320" s="60" t="e">
        <f>E320/I320*100</f>
        <v>#DIV/0!</v>
      </c>
      <c r="K320" s="74"/>
      <c r="L320" s="67"/>
      <c r="M320" s="76"/>
      <c r="N320" s="69" t="e">
        <f t="shared" si="19"/>
        <v>#DIV/0!</v>
      </c>
      <c r="O320" s="223"/>
      <c r="P320" s="71"/>
    </row>
    <row r="321" spans="1:16" s="46" customFormat="1" ht="74.25" x14ac:dyDescent="0.25">
      <c r="A321" s="416"/>
      <c r="B321" s="372"/>
      <c r="C321" s="439"/>
      <c r="D321" s="440"/>
      <c r="E321" s="441"/>
      <c r="F321" s="72" t="s">
        <v>54</v>
      </c>
      <c r="G321" s="73">
        <v>2007.2</v>
      </c>
      <c r="H321" s="73">
        <v>2006.7</v>
      </c>
      <c r="I321" s="59">
        <f>H321/G321*100</f>
        <v>99.975089677162217</v>
      </c>
      <c r="J321" s="60">
        <f>E321/I321*100</f>
        <v>0</v>
      </c>
      <c r="K321" s="77"/>
      <c r="L321" s="77"/>
      <c r="M321" s="77"/>
      <c r="N321" s="69" t="e">
        <f t="shared" ref="N321:N322" si="20">L321/M321*100</f>
        <v>#DIV/0!</v>
      </c>
      <c r="O321" s="223"/>
      <c r="P321" s="71"/>
    </row>
    <row r="322" spans="1:16" s="46" customFormat="1" ht="104.25" x14ac:dyDescent="0.25">
      <c r="A322" s="416"/>
      <c r="B322" s="372"/>
      <c r="C322" s="439"/>
      <c r="D322" s="440"/>
      <c r="E322" s="441"/>
      <c r="F322" s="78" t="s">
        <v>55</v>
      </c>
      <c r="G322" s="73"/>
      <c r="H322" s="73"/>
      <c r="I322" s="59" t="e">
        <f>H322/G322*100</f>
        <v>#DIV/0!</v>
      </c>
      <c r="J322" s="60" t="e">
        <f>E322/I322*100</f>
        <v>#DIV/0!</v>
      </c>
      <c r="K322" s="77"/>
      <c r="L322" s="77"/>
      <c r="M322" s="77"/>
      <c r="N322" s="69" t="e">
        <f t="shared" si="20"/>
        <v>#DIV/0!</v>
      </c>
      <c r="O322" s="223"/>
      <c r="P322" s="71"/>
    </row>
    <row r="323" spans="1:16" s="46" customFormat="1" ht="23.25" x14ac:dyDescent="0.35">
      <c r="A323" s="416"/>
      <c r="B323" s="372"/>
      <c r="C323" s="439"/>
      <c r="D323" s="440"/>
      <c r="E323" s="441"/>
      <c r="F323" s="79"/>
      <c r="G323" s="79"/>
      <c r="H323" s="79"/>
      <c r="I323" s="79"/>
      <c r="J323" s="79"/>
      <c r="K323" s="77"/>
      <c r="L323" s="77"/>
      <c r="M323" s="77"/>
      <c r="N323" s="69" t="e">
        <v>#DIV/0!</v>
      </c>
      <c r="O323" s="223"/>
      <c r="P323" s="71"/>
    </row>
    <row r="324" spans="1:16" s="46" customFormat="1" ht="23.25" x14ac:dyDescent="0.35">
      <c r="A324" s="416"/>
      <c r="B324" s="372"/>
      <c r="C324" s="439"/>
      <c r="D324" s="440"/>
      <c r="E324" s="441"/>
      <c r="F324" s="79"/>
      <c r="G324" s="79"/>
      <c r="H324" s="79"/>
      <c r="I324" s="79"/>
      <c r="J324" s="79"/>
      <c r="K324" s="77"/>
      <c r="L324" s="77"/>
      <c r="M324" s="77"/>
      <c r="N324" s="69" t="e">
        <v>#DIV/0!</v>
      </c>
      <c r="O324" s="223"/>
      <c r="P324" s="71"/>
    </row>
    <row r="325" spans="1:16" s="46" customFormat="1" ht="23.25" x14ac:dyDescent="0.35">
      <c r="A325" s="416"/>
      <c r="B325" s="372"/>
      <c r="C325" s="439"/>
      <c r="D325" s="440"/>
      <c r="E325" s="441"/>
      <c r="F325" s="79"/>
      <c r="G325" s="79"/>
      <c r="H325" s="79"/>
      <c r="I325" s="79"/>
      <c r="J325" s="79"/>
      <c r="K325" s="77"/>
      <c r="L325" s="77"/>
      <c r="M325" s="77"/>
      <c r="N325" s="69" t="e">
        <v>#DIV/0!</v>
      </c>
      <c r="O325" s="223"/>
      <c r="P325" s="71"/>
    </row>
    <row r="326" spans="1:16" s="46" customFormat="1" ht="23.25" x14ac:dyDescent="0.35">
      <c r="A326" s="416"/>
      <c r="B326" s="372"/>
      <c r="C326" s="439"/>
      <c r="D326" s="440"/>
      <c r="E326" s="441"/>
      <c r="F326" s="79"/>
      <c r="G326" s="79"/>
      <c r="H326" s="79"/>
      <c r="I326" s="79"/>
      <c r="J326" s="79"/>
      <c r="K326" s="77"/>
      <c r="L326" s="77"/>
      <c r="M326" s="77"/>
      <c r="N326" s="69" t="e">
        <v>#DIV/0!</v>
      </c>
      <c r="O326" s="223"/>
      <c r="P326" s="71"/>
    </row>
    <row r="327" spans="1:16" s="46" customFormat="1" ht="23.25" x14ac:dyDescent="0.35">
      <c r="A327" s="416"/>
      <c r="B327" s="372"/>
      <c r="C327" s="439"/>
      <c r="D327" s="440"/>
      <c r="E327" s="441"/>
      <c r="F327" s="79"/>
      <c r="G327" s="79"/>
      <c r="H327" s="79"/>
      <c r="I327" s="79"/>
      <c r="J327" s="79"/>
      <c r="K327" s="77"/>
      <c r="L327" s="77"/>
      <c r="M327" s="77"/>
      <c r="N327" s="69" t="e">
        <v>#DIV/0!</v>
      </c>
      <c r="O327" s="223"/>
      <c r="P327" s="71"/>
    </row>
    <row r="328" spans="1:16" s="46" customFormat="1" ht="23.25" x14ac:dyDescent="0.35">
      <c r="A328" s="416"/>
      <c r="B328" s="372"/>
      <c r="C328" s="439"/>
      <c r="D328" s="440"/>
      <c r="E328" s="441"/>
      <c r="F328" s="79"/>
      <c r="G328" s="79"/>
      <c r="H328" s="79"/>
      <c r="I328" s="79"/>
      <c r="J328" s="79"/>
      <c r="K328" s="77"/>
      <c r="L328" s="77"/>
      <c r="M328" s="77"/>
      <c r="N328" s="69" t="e">
        <v>#DIV/0!</v>
      </c>
      <c r="O328" s="223"/>
      <c r="P328" s="71"/>
    </row>
    <row r="329" spans="1:16" s="46" customFormat="1" ht="45.75" thickBot="1" x14ac:dyDescent="0.4">
      <c r="A329" s="435"/>
      <c r="B329" s="384"/>
      <c r="C329" s="442"/>
      <c r="D329" s="443"/>
      <c r="E329" s="444"/>
      <c r="F329" s="79"/>
      <c r="G329" s="79"/>
      <c r="H329" s="79"/>
      <c r="I329" s="79"/>
      <c r="J329" s="79"/>
      <c r="K329" s="77" t="s">
        <v>50</v>
      </c>
      <c r="L329" s="77"/>
      <c r="M329" s="77"/>
      <c r="N329" s="69">
        <f>(N318+N319)/2</f>
        <v>100</v>
      </c>
      <c r="O329" s="223"/>
      <c r="P329" s="71"/>
    </row>
    <row r="330" spans="1:16" s="46" customFormat="1" ht="70.5" thickBot="1" x14ac:dyDescent="0.4">
      <c r="A330" s="434">
        <v>19</v>
      </c>
      <c r="B330" s="371" t="s">
        <v>210</v>
      </c>
      <c r="C330" s="64">
        <v>6</v>
      </c>
      <c r="D330" s="64">
        <v>6</v>
      </c>
      <c r="E330" s="64">
        <f>D330/C330*100</f>
        <v>100</v>
      </c>
      <c r="F330" s="62" t="s">
        <v>6</v>
      </c>
      <c r="G330" s="59">
        <f>G331+G332+G333+G334</f>
        <v>54</v>
      </c>
      <c r="H330" s="59">
        <f>H331+H332+H333+H334</f>
        <v>0</v>
      </c>
      <c r="I330" s="59">
        <f>H330/G330*100</f>
        <v>0</v>
      </c>
      <c r="J330" s="65" t="e">
        <f>E330/I330*100</f>
        <v>#DIV/0!</v>
      </c>
      <c r="K330" s="66" t="s">
        <v>211</v>
      </c>
      <c r="L330" s="239">
        <v>9</v>
      </c>
      <c r="M330" s="240">
        <v>7</v>
      </c>
      <c r="N330" s="156">
        <f>M330/L330*100</f>
        <v>77.777777777777786</v>
      </c>
      <c r="O330" s="70" t="e">
        <f>(N341*J330)/100</f>
        <v>#DIV/0!</v>
      </c>
      <c r="P330" s="71" t="s">
        <v>274</v>
      </c>
    </row>
    <row r="331" spans="1:16" s="46" customFormat="1" ht="95.25" thickBot="1" x14ac:dyDescent="0.3">
      <c r="A331" s="416"/>
      <c r="B331" s="372"/>
      <c r="C331" s="436" t="s">
        <v>268</v>
      </c>
      <c r="D331" s="487"/>
      <c r="E331" s="488"/>
      <c r="F331" s="72" t="s">
        <v>53</v>
      </c>
      <c r="G331" s="73"/>
      <c r="H331" s="73"/>
      <c r="I331" s="59" t="e">
        <f>H331/G331*100</f>
        <v>#DIV/0!</v>
      </c>
      <c r="J331" s="60" t="e">
        <f>E331/I331*100</f>
        <v>#DIV/0!</v>
      </c>
      <c r="K331" s="74" t="s">
        <v>212</v>
      </c>
      <c r="L331" s="239">
        <v>38</v>
      </c>
      <c r="M331" s="240">
        <v>23</v>
      </c>
      <c r="N331" s="156">
        <f>M331/L331*100</f>
        <v>60.526315789473685</v>
      </c>
      <c r="O331" s="75"/>
      <c r="P331" s="71"/>
    </row>
    <row r="332" spans="1:16" s="46" customFormat="1" ht="96.75" thickBot="1" x14ac:dyDescent="0.3">
      <c r="A332" s="416"/>
      <c r="B332" s="372"/>
      <c r="C332" s="489"/>
      <c r="D332" s="490"/>
      <c r="E332" s="491"/>
      <c r="F332" s="72" t="s">
        <v>52</v>
      </c>
      <c r="G332" s="73"/>
      <c r="H332" s="73"/>
      <c r="I332" s="59" t="e">
        <f>H332/G332*100</f>
        <v>#DIV/0!</v>
      </c>
      <c r="J332" s="60" t="e">
        <f>E332/I332*100</f>
        <v>#DIV/0!</v>
      </c>
      <c r="K332" s="74"/>
      <c r="L332" s="67"/>
      <c r="M332" s="76"/>
      <c r="N332" s="69" t="e">
        <f t="shared" ref="N332" si="21">M332/L332*100</f>
        <v>#DIV/0!</v>
      </c>
      <c r="O332" s="75"/>
      <c r="P332" s="71"/>
    </row>
    <row r="333" spans="1:16" s="46" customFormat="1" ht="74.25" x14ac:dyDescent="0.25">
      <c r="A333" s="416"/>
      <c r="B333" s="372"/>
      <c r="C333" s="489"/>
      <c r="D333" s="490"/>
      <c r="E333" s="491"/>
      <c r="F333" s="72" t="s">
        <v>54</v>
      </c>
      <c r="G333" s="73">
        <v>54</v>
      </c>
      <c r="H333" s="73"/>
      <c r="I333" s="59">
        <f>H333/G333*100</f>
        <v>0</v>
      </c>
      <c r="J333" s="60" t="e">
        <f>E333/I333*100</f>
        <v>#DIV/0!</v>
      </c>
      <c r="K333" s="77"/>
      <c r="L333" s="77"/>
      <c r="M333" s="77"/>
      <c r="N333" s="69" t="e">
        <f t="shared" ref="N333:N334" si="22">L333/M333*100</f>
        <v>#DIV/0!</v>
      </c>
      <c r="O333" s="75"/>
      <c r="P333" s="71"/>
    </row>
    <row r="334" spans="1:16" ht="104.25" x14ac:dyDescent="0.25">
      <c r="A334" s="416"/>
      <c r="B334" s="372"/>
      <c r="C334" s="489"/>
      <c r="D334" s="490"/>
      <c r="E334" s="491"/>
      <c r="F334" s="78" t="s">
        <v>55</v>
      </c>
      <c r="G334" s="73"/>
      <c r="H334" s="73"/>
      <c r="I334" s="59" t="e">
        <f>H334/G334*100</f>
        <v>#DIV/0!</v>
      </c>
      <c r="J334" s="60" t="e">
        <f>E334/I334*100</f>
        <v>#DIV/0!</v>
      </c>
      <c r="K334" s="77"/>
      <c r="L334" s="77"/>
      <c r="M334" s="77"/>
      <c r="N334" s="69" t="e">
        <f t="shared" si="22"/>
        <v>#DIV/0!</v>
      </c>
      <c r="O334" s="75"/>
      <c r="P334" s="71"/>
    </row>
    <row r="335" spans="1:16" ht="23.25" x14ac:dyDescent="0.35">
      <c r="A335" s="416"/>
      <c r="B335" s="372"/>
      <c r="C335" s="489"/>
      <c r="D335" s="490"/>
      <c r="E335" s="491"/>
      <c r="F335" s="64"/>
      <c r="G335" s="64"/>
      <c r="H335" s="64"/>
      <c r="I335" s="64"/>
      <c r="J335" s="64"/>
      <c r="K335" s="77"/>
      <c r="L335" s="77"/>
      <c r="M335" s="77"/>
      <c r="N335" s="69" t="e">
        <v>#DIV/0!</v>
      </c>
      <c r="O335" s="75"/>
      <c r="P335" s="71"/>
    </row>
    <row r="336" spans="1:16" ht="23.25" x14ac:dyDescent="0.35">
      <c r="A336" s="416"/>
      <c r="B336" s="372"/>
      <c r="C336" s="489"/>
      <c r="D336" s="490"/>
      <c r="E336" s="491"/>
      <c r="F336" s="64"/>
      <c r="G336" s="64"/>
      <c r="H336" s="64"/>
      <c r="I336" s="64"/>
      <c r="J336" s="64"/>
      <c r="K336" s="77"/>
      <c r="L336" s="77"/>
      <c r="M336" s="77"/>
      <c r="N336" s="69" t="e">
        <v>#DIV/0!</v>
      </c>
      <c r="O336" s="75"/>
      <c r="P336" s="71"/>
    </row>
    <row r="337" spans="1:17" ht="23.25" x14ac:dyDescent="0.35">
      <c r="A337" s="416"/>
      <c r="B337" s="372"/>
      <c r="C337" s="489"/>
      <c r="D337" s="490"/>
      <c r="E337" s="491"/>
      <c r="F337" s="64"/>
      <c r="G337" s="64"/>
      <c r="H337" s="64"/>
      <c r="I337" s="64"/>
      <c r="J337" s="64"/>
      <c r="K337" s="77"/>
      <c r="L337" s="77"/>
      <c r="M337" s="77"/>
      <c r="N337" s="69" t="e">
        <v>#DIV/0!</v>
      </c>
      <c r="O337" s="75"/>
      <c r="P337" s="71"/>
    </row>
    <row r="338" spans="1:17" ht="23.25" x14ac:dyDescent="0.35">
      <c r="A338" s="416"/>
      <c r="B338" s="372"/>
      <c r="C338" s="489"/>
      <c r="D338" s="490"/>
      <c r="E338" s="491"/>
      <c r="F338" s="64"/>
      <c r="G338" s="64"/>
      <c r="H338" s="64"/>
      <c r="I338" s="64"/>
      <c r="J338" s="64"/>
      <c r="K338" s="77"/>
      <c r="L338" s="77"/>
      <c r="M338" s="77"/>
      <c r="N338" s="69" t="e">
        <v>#DIV/0!</v>
      </c>
      <c r="O338" s="75"/>
      <c r="P338" s="71"/>
    </row>
    <row r="339" spans="1:17" ht="23.25" x14ac:dyDescent="0.35">
      <c r="A339" s="416"/>
      <c r="B339" s="372"/>
      <c r="C339" s="489"/>
      <c r="D339" s="490"/>
      <c r="E339" s="491"/>
      <c r="F339" s="64"/>
      <c r="G339" s="64"/>
      <c r="H339" s="64"/>
      <c r="I339" s="64"/>
      <c r="J339" s="64"/>
      <c r="K339" s="77"/>
      <c r="L339" s="77"/>
      <c r="M339" s="77"/>
      <c r="N339" s="69" t="e">
        <v>#DIV/0!</v>
      </c>
      <c r="O339" s="75"/>
      <c r="P339" s="71"/>
    </row>
    <row r="340" spans="1:17" ht="23.25" x14ac:dyDescent="0.35">
      <c r="A340" s="416"/>
      <c r="B340" s="372"/>
      <c r="C340" s="489"/>
      <c r="D340" s="490"/>
      <c r="E340" s="491"/>
      <c r="F340" s="64"/>
      <c r="G340" s="64"/>
      <c r="H340" s="64"/>
      <c r="I340" s="64"/>
      <c r="J340" s="64"/>
      <c r="K340" s="77"/>
      <c r="L340" s="77"/>
      <c r="M340" s="77"/>
      <c r="N340" s="69" t="e">
        <v>#DIV/0!</v>
      </c>
      <c r="O340" s="75"/>
      <c r="P340" s="71"/>
    </row>
    <row r="341" spans="1:17" ht="45.75" thickBot="1" x14ac:dyDescent="0.4">
      <c r="A341" s="435"/>
      <c r="B341" s="384"/>
      <c r="C341" s="492"/>
      <c r="D341" s="493"/>
      <c r="E341" s="494"/>
      <c r="F341" s="64"/>
      <c r="G341" s="64"/>
      <c r="H341" s="64"/>
      <c r="I341" s="64"/>
      <c r="J341" s="64"/>
      <c r="K341" s="77" t="s">
        <v>50</v>
      </c>
      <c r="L341" s="77"/>
      <c r="M341" s="77"/>
      <c r="N341" s="156">
        <f>(N330+N331)/2</f>
        <v>69.152046783625735</v>
      </c>
      <c r="O341" s="75"/>
      <c r="P341" s="71"/>
    </row>
    <row r="342" spans="1:17" ht="51" thickBot="1" x14ac:dyDescent="0.4">
      <c r="A342" s="272">
        <v>20</v>
      </c>
      <c r="B342" s="371" t="s">
        <v>247</v>
      </c>
      <c r="C342" s="259">
        <v>18</v>
      </c>
      <c r="D342" s="259">
        <v>15</v>
      </c>
      <c r="E342" s="260">
        <f>D342/C342*100</f>
        <v>83.333333333333343</v>
      </c>
      <c r="F342" s="62" t="s">
        <v>6</v>
      </c>
      <c r="G342" s="59">
        <f>G343+G344+G345+G346</f>
        <v>70</v>
      </c>
      <c r="H342" s="59">
        <f>H343+H344+H345+H346</f>
        <v>0</v>
      </c>
      <c r="I342" s="59">
        <f>H342/G342*100</f>
        <v>0</v>
      </c>
      <c r="J342" s="65" t="e">
        <f>E342/I342*100</f>
        <v>#DIV/0!</v>
      </c>
      <c r="K342" s="66" t="s">
        <v>248</v>
      </c>
      <c r="L342" s="262">
        <v>5.6</v>
      </c>
      <c r="M342" s="263">
        <v>5.6</v>
      </c>
      <c r="N342" s="264">
        <f>M342/L342*100</f>
        <v>100</v>
      </c>
      <c r="O342" s="315" t="e">
        <f>N350*J342/100</f>
        <v>#DIV/0!</v>
      </c>
      <c r="P342" s="318" t="s">
        <v>252</v>
      </c>
      <c r="Q342" s="37"/>
    </row>
    <row r="343" spans="1:17" ht="95.25" thickBot="1" x14ac:dyDescent="0.3">
      <c r="A343" s="47"/>
      <c r="B343" s="372"/>
      <c r="C343" s="436" t="s">
        <v>253</v>
      </c>
      <c r="D343" s="487"/>
      <c r="E343" s="488"/>
      <c r="F343" s="72" t="s">
        <v>53</v>
      </c>
      <c r="G343" s="73"/>
      <c r="H343" s="73"/>
      <c r="I343" s="59" t="e">
        <f>H343/G343*100</f>
        <v>#DIV/0!</v>
      </c>
      <c r="J343" s="60" t="e">
        <f>E343/I343*100</f>
        <v>#DIV/0!</v>
      </c>
      <c r="K343" s="74" t="s">
        <v>249</v>
      </c>
      <c r="L343" s="262">
        <v>1033</v>
      </c>
      <c r="M343" s="263">
        <v>737</v>
      </c>
      <c r="N343" s="264">
        <f t="shared" ref="N343:N345" si="23">M343/L343*100</f>
        <v>71.345595353339789</v>
      </c>
      <c r="O343" s="316"/>
      <c r="P343" s="319"/>
      <c r="Q343" s="33"/>
    </row>
    <row r="344" spans="1:17" ht="96.75" thickBot="1" x14ac:dyDescent="0.3">
      <c r="A344" s="47"/>
      <c r="B344" s="372"/>
      <c r="C344" s="489"/>
      <c r="D344" s="490"/>
      <c r="E344" s="491"/>
      <c r="F344" s="72" t="s">
        <v>52</v>
      </c>
      <c r="G344" s="73"/>
      <c r="H344" s="73"/>
      <c r="I344" s="59" t="e">
        <f>H344/G344*100</f>
        <v>#DIV/0!</v>
      </c>
      <c r="J344" s="60" t="e">
        <f>E344/I344*100</f>
        <v>#DIV/0!</v>
      </c>
      <c r="K344" s="74" t="s">
        <v>250</v>
      </c>
      <c r="L344" s="262">
        <v>193.2</v>
      </c>
      <c r="M344" s="263">
        <v>193.7</v>
      </c>
      <c r="N344" s="265">
        <f t="shared" si="23"/>
        <v>100.25879917184267</v>
      </c>
      <c r="O344" s="316"/>
      <c r="P344" s="319"/>
      <c r="Q344" s="33"/>
    </row>
    <row r="345" spans="1:17" ht="74.25" x14ac:dyDescent="0.25">
      <c r="A345" s="47"/>
      <c r="B345" s="372"/>
      <c r="C345" s="489"/>
      <c r="D345" s="490"/>
      <c r="E345" s="491"/>
      <c r="F345" s="72" t="s">
        <v>54</v>
      </c>
      <c r="G345" s="73">
        <v>70</v>
      </c>
      <c r="H345" s="73"/>
      <c r="I345" s="59">
        <f>H345/G345*100</f>
        <v>0</v>
      </c>
      <c r="J345" s="60" t="e">
        <f>E345/I345*100</f>
        <v>#DIV/0!</v>
      </c>
      <c r="K345" s="77" t="s">
        <v>251</v>
      </c>
      <c r="L345" s="262">
        <v>44.1</v>
      </c>
      <c r="M345" s="263">
        <v>44.1</v>
      </c>
      <c r="N345" s="265">
        <f t="shared" si="23"/>
        <v>100</v>
      </c>
      <c r="O345" s="316"/>
      <c r="P345" s="319"/>
      <c r="Q345" s="33"/>
    </row>
    <row r="346" spans="1:17" ht="104.25" x14ac:dyDescent="0.3">
      <c r="B346" s="372"/>
      <c r="C346" s="489"/>
      <c r="D346" s="490"/>
      <c r="E346" s="491"/>
      <c r="F346" s="78" t="s">
        <v>55</v>
      </c>
      <c r="G346" s="73"/>
      <c r="H346" s="73"/>
      <c r="I346" s="59" t="e">
        <f>H346/G346*100</f>
        <v>#DIV/0!</v>
      </c>
      <c r="J346" s="60" t="e">
        <f>E346/I346*100</f>
        <v>#DIV/0!</v>
      </c>
      <c r="K346" s="77"/>
      <c r="L346" s="77"/>
      <c r="M346" s="77"/>
      <c r="N346" s="69"/>
      <c r="O346" s="316"/>
      <c r="P346" s="319"/>
      <c r="Q346" s="34"/>
    </row>
    <row r="347" spans="1:17" s="49" customFormat="1" ht="23.25" x14ac:dyDescent="0.3">
      <c r="A347" s="27"/>
      <c r="B347" s="372"/>
      <c r="C347" s="489"/>
      <c r="D347" s="490"/>
      <c r="E347" s="491"/>
      <c r="F347" s="78"/>
      <c r="G347" s="73"/>
      <c r="H347" s="73"/>
      <c r="I347" s="59"/>
      <c r="J347" s="60"/>
      <c r="K347" s="77"/>
      <c r="L347" s="77"/>
      <c r="M347" s="77"/>
      <c r="N347" s="69"/>
      <c r="O347" s="316"/>
      <c r="P347" s="319"/>
    </row>
    <row r="348" spans="1:17" s="49" customFormat="1" ht="23.25" x14ac:dyDescent="0.3">
      <c r="A348" s="27"/>
      <c r="B348" s="372"/>
      <c r="C348" s="489"/>
      <c r="D348" s="490"/>
      <c r="E348" s="491"/>
      <c r="F348" s="78"/>
      <c r="G348" s="73"/>
      <c r="H348" s="73"/>
      <c r="I348" s="59"/>
      <c r="J348" s="60"/>
      <c r="K348" s="77"/>
      <c r="L348" s="77"/>
      <c r="M348" s="77"/>
      <c r="N348" s="69"/>
      <c r="O348" s="316"/>
      <c r="P348" s="319"/>
    </row>
    <row r="349" spans="1:17" s="49" customFormat="1" ht="23.25" x14ac:dyDescent="0.3">
      <c r="A349" s="27"/>
      <c r="B349" s="372"/>
      <c r="C349" s="489"/>
      <c r="D349" s="490"/>
      <c r="E349" s="491"/>
      <c r="F349" s="78"/>
      <c r="G349" s="73"/>
      <c r="H349" s="73"/>
      <c r="I349" s="59"/>
      <c r="J349" s="60"/>
      <c r="K349" s="77"/>
      <c r="L349" s="77"/>
      <c r="M349" s="77"/>
      <c r="N349" s="69"/>
      <c r="O349" s="316"/>
      <c r="P349" s="319"/>
    </row>
    <row r="350" spans="1:17" s="49" customFormat="1" ht="24" thickBot="1" x14ac:dyDescent="0.35">
      <c r="A350" s="27"/>
      <c r="B350" s="372"/>
      <c r="C350" s="489"/>
      <c r="D350" s="490"/>
      <c r="E350" s="491"/>
      <c r="F350" s="78"/>
      <c r="G350" s="73"/>
      <c r="H350" s="73"/>
      <c r="I350" s="59"/>
      <c r="J350" s="60"/>
      <c r="K350" s="77"/>
      <c r="L350" s="77"/>
      <c r="M350" s="77"/>
      <c r="N350" s="69"/>
      <c r="O350" s="317"/>
      <c r="P350" s="320"/>
    </row>
    <row r="351" spans="1:17" s="49" customFormat="1" ht="23.25" customHeight="1" x14ac:dyDescent="0.3">
      <c r="A351" s="27"/>
      <c r="B351" s="372"/>
      <c r="C351" s="489"/>
      <c r="D351" s="490"/>
      <c r="E351" s="491"/>
      <c r="F351" s="78"/>
      <c r="G351" s="73"/>
      <c r="H351" s="73"/>
      <c r="I351" s="59"/>
      <c r="J351" s="60"/>
      <c r="K351" s="77"/>
      <c r="L351" s="77"/>
      <c r="M351" s="77"/>
      <c r="N351" s="69"/>
    </row>
    <row r="352" spans="1:17" s="49" customFormat="1" ht="23.25" customHeight="1" x14ac:dyDescent="0.3">
      <c r="A352" s="27"/>
      <c r="B352" s="372"/>
      <c r="C352" s="489"/>
      <c r="D352" s="490"/>
      <c r="E352" s="491"/>
      <c r="F352" s="78"/>
      <c r="G352" s="73"/>
      <c r="H352" s="73"/>
      <c r="I352" s="59"/>
      <c r="J352" s="60"/>
      <c r="K352" s="77"/>
      <c r="L352" s="77"/>
      <c r="M352" s="77"/>
      <c r="N352" s="69"/>
      <c r="O352" s="75"/>
      <c r="P352" s="71"/>
    </row>
    <row r="353" spans="1:16" s="49" customFormat="1" ht="23.25" customHeight="1" x14ac:dyDescent="0.3">
      <c r="A353" s="27"/>
      <c r="B353" s="372"/>
      <c r="C353" s="489"/>
      <c r="D353" s="490"/>
      <c r="E353" s="491"/>
      <c r="F353" s="78"/>
      <c r="G353" s="73"/>
      <c r="H353" s="73"/>
      <c r="I353" s="59"/>
      <c r="J353" s="60"/>
      <c r="K353" s="77"/>
      <c r="L353" s="77"/>
      <c r="M353" s="77"/>
      <c r="N353" s="69"/>
      <c r="O353" s="75"/>
      <c r="P353" s="71"/>
    </row>
    <row r="354" spans="1:16" s="49" customFormat="1" ht="23.25" customHeight="1" x14ac:dyDescent="0.3">
      <c r="A354" s="27"/>
      <c r="B354" s="372"/>
      <c r="C354" s="489"/>
      <c r="D354" s="490"/>
      <c r="E354" s="491"/>
      <c r="F354" s="78"/>
      <c r="G354" s="73"/>
      <c r="H354" s="73"/>
      <c r="I354" s="59"/>
      <c r="J354" s="60"/>
      <c r="K354" s="77"/>
      <c r="L354" s="77"/>
      <c r="M354" s="77"/>
      <c r="N354" s="69"/>
      <c r="O354" s="75"/>
      <c r="P354" s="71"/>
    </row>
    <row r="355" spans="1:16" s="49" customFormat="1" ht="23.25" customHeight="1" x14ac:dyDescent="0.3">
      <c r="A355" s="27"/>
      <c r="B355" s="372"/>
      <c r="C355" s="489"/>
      <c r="D355" s="490"/>
      <c r="E355" s="491"/>
      <c r="F355" s="78"/>
      <c r="G355" s="73"/>
      <c r="H355" s="73"/>
      <c r="I355" s="59"/>
      <c r="J355" s="60"/>
      <c r="K355" s="77"/>
      <c r="L355" s="77"/>
      <c r="M355" s="77"/>
      <c r="N355" s="69"/>
      <c r="O355" s="75"/>
      <c r="P355" s="71"/>
    </row>
    <row r="356" spans="1:16" s="49" customFormat="1" ht="23.25" customHeight="1" x14ac:dyDescent="0.3">
      <c r="A356" s="27"/>
      <c r="B356" s="372"/>
      <c r="C356" s="489"/>
      <c r="D356" s="490"/>
      <c r="E356" s="491"/>
      <c r="F356" s="78"/>
      <c r="G356" s="73"/>
      <c r="H356" s="73"/>
      <c r="I356" s="59"/>
      <c r="J356" s="60"/>
      <c r="K356" s="77"/>
      <c r="L356" s="77"/>
      <c r="M356" s="77"/>
      <c r="N356" s="69"/>
      <c r="O356" s="75"/>
      <c r="P356" s="71"/>
    </row>
    <row r="357" spans="1:16" s="49" customFormat="1" ht="23.25" customHeight="1" x14ac:dyDescent="0.3">
      <c r="A357" s="27"/>
      <c r="B357" s="372"/>
      <c r="C357" s="489"/>
      <c r="D357" s="490"/>
      <c r="E357" s="491"/>
      <c r="F357" s="78"/>
      <c r="G357" s="73"/>
      <c r="H357" s="73"/>
      <c r="I357" s="59"/>
      <c r="J357" s="60"/>
      <c r="K357" s="77"/>
      <c r="L357" s="77"/>
      <c r="M357" s="77"/>
      <c r="N357" s="69"/>
      <c r="O357" s="75"/>
      <c r="P357" s="71"/>
    </row>
    <row r="358" spans="1:16" s="49" customFormat="1" ht="23.25" customHeight="1" x14ac:dyDescent="0.3">
      <c r="A358" s="27"/>
      <c r="B358" s="372"/>
      <c r="C358" s="489"/>
      <c r="D358" s="490"/>
      <c r="E358" s="491"/>
      <c r="F358" s="78"/>
      <c r="G358" s="73"/>
      <c r="H358" s="73"/>
      <c r="I358" s="59"/>
      <c r="J358" s="60"/>
      <c r="K358" s="77"/>
      <c r="L358" s="77"/>
      <c r="M358" s="77"/>
      <c r="N358" s="69"/>
      <c r="O358" s="75"/>
      <c r="P358" s="71"/>
    </row>
    <row r="359" spans="1:16" s="49" customFormat="1" ht="24" customHeight="1" x14ac:dyDescent="0.3">
      <c r="A359" s="27"/>
      <c r="B359" s="372"/>
      <c r="C359" s="489"/>
      <c r="D359" s="490"/>
      <c r="E359" s="491"/>
      <c r="F359" s="78"/>
      <c r="G359" s="73"/>
      <c r="H359" s="73"/>
      <c r="I359" s="59"/>
      <c r="J359" s="60"/>
      <c r="K359" s="77"/>
      <c r="L359" s="77"/>
      <c r="M359" s="77"/>
      <c r="N359" s="69"/>
      <c r="O359" s="75"/>
      <c r="P359" s="71"/>
    </row>
    <row r="360" spans="1:16" s="49" customFormat="1" ht="23.25" x14ac:dyDescent="0.3">
      <c r="A360" s="27"/>
      <c r="B360" s="372"/>
      <c r="C360" s="489"/>
      <c r="D360" s="490"/>
      <c r="E360" s="491"/>
      <c r="F360" s="78"/>
      <c r="G360" s="73"/>
      <c r="H360" s="73"/>
      <c r="I360" s="59"/>
      <c r="J360" s="60"/>
      <c r="K360" s="77"/>
      <c r="L360" s="77"/>
      <c r="M360" s="77"/>
      <c r="N360" s="69"/>
      <c r="O360" s="75"/>
      <c r="P360" s="71"/>
    </row>
    <row r="361" spans="1:16" s="49" customFormat="1" ht="23.25" x14ac:dyDescent="0.3">
      <c r="A361" s="27"/>
      <c r="B361" s="372"/>
      <c r="C361" s="489"/>
      <c r="D361" s="490"/>
      <c r="E361" s="491"/>
      <c r="F361" s="78"/>
      <c r="G361" s="73"/>
      <c r="H361" s="73"/>
      <c r="I361" s="59"/>
      <c r="J361" s="60"/>
      <c r="K361" s="77"/>
      <c r="L361" s="77"/>
      <c r="M361" s="77"/>
      <c r="N361" s="69"/>
      <c r="O361" s="75"/>
      <c r="P361" s="71"/>
    </row>
    <row r="362" spans="1:16" s="49" customFormat="1" ht="23.25" x14ac:dyDescent="0.3">
      <c r="A362" s="27"/>
      <c r="B362" s="372"/>
      <c r="C362" s="489"/>
      <c r="D362" s="490"/>
      <c r="E362" s="491"/>
      <c r="F362" s="78"/>
      <c r="G362" s="73"/>
      <c r="H362" s="73"/>
      <c r="I362" s="59"/>
      <c r="J362" s="60"/>
      <c r="K362" s="77"/>
      <c r="L362" s="77"/>
      <c r="M362" s="77"/>
      <c r="N362" s="69"/>
      <c r="O362" s="75"/>
      <c r="P362" s="71"/>
    </row>
    <row r="363" spans="1:16" s="49" customFormat="1" ht="23.25" x14ac:dyDescent="0.3">
      <c r="A363" s="27"/>
      <c r="B363" s="372"/>
      <c r="C363" s="489"/>
      <c r="D363" s="490"/>
      <c r="E363" s="491"/>
      <c r="F363" s="78"/>
      <c r="G363" s="73"/>
      <c r="H363" s="73"/>
      <c r="I363" s="59"/>
      <c r="J363" s="60"/>
      <c r="K363" s="77"/>
      <c r="L363" s="77"/>
      <c r="M363" s="77"/>
      <c r="N363" s="69"/>
      <c r="O363" s="75"/>
      <c r="P363" s="71"/>
    </row>
    <row r="364" spans="1:16" s="49" customFormat="1" ht="23.25" x14ac:dyDescent="0.3">
      <c r="A364" s="27"/>
      <c r="B364" s="372"/>
      <c r="C364" s="489"/>
      <c r="D364" s="490"/>
      <c r="E364" s="491"/>
      <c r="F364" s="78"/>
      <c r="G364" s="73"/>
      <c r="H364" s="73"/>
      <c r="I364" s="59"/>
      <c r="J364" s="60"/>
      <c r="K364" s="77"/>
      <c r="L364" s="77"/>
      <c r="M364" s="77"/>
      <c r="N364" s="69"/>
      <c r="O364" s="75"/>
      <c r="P364" s="71"/>
    </row>
    <row r="365" spans="1:16" s="49" customFormat="1" ht="23.25" x14ac:dyDescent="0.3">
      <c r="A365" s="27"/>
      <c r="B365" s="372"/>
      <c r="C365" s="489"/>
      <c r="D365" s="490"/>
      <c r="E365" s="491"/>
      <c r="F365" s="78"/>
      <c r="G365" s="73"/>
      <c r="H365" s="73"/>
      <c r="I365" s="59"/>
      <c r="J365" s="60"/>
      <c r="K365" s="77"/>
      <c r="L365" s="77"/>
      <c r="M365" s="77"/>
      <c r="N365" s="69"/>
      <c r="O365" s="75"/>
      <c r="P365" s="71"/>
    </row>
    <row r="366" spans="1:16" s="49" customFormat="1" ht="23.25" x14ac:dyDescent="0.3">
      <c r="A366" s="27"/>
      <c r="B366" s="372"/>
      <c r="C366" s="489"/>
      <c r="D366" s="490"/>
      <c r="E366" s="491"/>
      <c r="F366" s="78"/>
      <c r="G366" s="73"/>
      <c r="H366" s="73"/>
      <c r="I366" s="59"/>
      <c r="J366" s="60"/>
      <c r="K366" s="77"/>
      <c r="L366" s="77"/>
      <c r="M366" s="77"/>
      <c r="N366" s="69"/>
      <c r="O366" s="75"/>
      <c r="P366" s="71"/>
    </row>
    <row r="367" spans="1:16" s="49" customFormat="1" ht="23.25" x14ac:dyDescent="0.3">
      <c r="A367" s="27"/>
      <c r="B367" s="372"/>
      <c r="C367" s="489"/>
      <c r="D367" s="490"/>
      <c r="E367" s="491"/>
      <c r="F367" s="78"/>
      <c r="G367" s="73"/>
      <c r="H367" s="73"/>
      <c r="I367" s="59"/>
      <c r="J367" s="60"/>
      <c r="K367" s="77"/>
      <c r="L367" s="77"/>
      <c r="M367" s="77"/>
      <c r="N367" s="69"/>
      <c r="O367" s="75"/>
      <c r="P367" s="71"/>
    </row>
    <row r="368" spans="1:16" s="49" customFormat="1" ht="23.25" x14ac:dyDescent="0.3">
      <c r="A368" s="27"/>
      <c r="B368" s="372"/>
      <c r="C368" s="489"/>
      <c r="D368" s="490"/>
      <c r="E368" s="491"/>
      <c r="F368" s="78"/>
      <c r="G368" s="73"/>
      <c r="H368" s="73"/>
      <c r="I368" s="59"/>
      <c r="J368" s="60"/>
      <c r="K368" s="77"/>
      <c r="L368" s="77"/>
      <c r="M368" s="77"/>
      <c r="N368" s="69"/>
      <c r="O368" s="75"/>
      <c r="P368" s="71"/>
    </row>
    <row r="369" spans="1:16" s="49" customFormat="1" ht="23.25" x14ac:dyDescent="0.3">
      <c r="A369" s="27"/>
      <c r="B369" s="372"/>
      <c r="C369" s="489"/>
      <c r="D369" s="490"/>
      <c r="E369" s="491"/>
      <c r="F369" s="78"/>
      <c r="G369" s="73"/>
      <c r="H369" s="73"/>
      <c r="I369" s="59"/>
      <c r="J369" s="60"/>
      <c r="K369" s="77"/>
      <c r="L369" s="77"/>
      <c r="M369" s="77"/>
      <c r="N369" s="69"/>
      <c r="O369" s="75"/>
      <c r="P369" s="71"/>
    </row>
    <row r="370" spans="1:16" s="49" customFormat="1" ht="23.25" x14ac:dyDescent="0.3">
      <c r="A370" s="27"/>
      <c r="B370" s="372"/>
      <c r="C370" s="489"/>
      <c r="D370" s="490"/>
      <c r="E370" s="491"/>
      <c r="F370" s="78"/>
      <c r="G370" s="73"/>
      <c r="H370" s="73"/>
      <c r="I370" s="59"/>
      <c r="J370" s="60"/>
      <c r="K370" s="77"/>
      <c r="L370" s="77"/>
      <c r="M370" s="77"/>
      <c r="N370" s="69"/>
      <c r="O370" s="75"/>
      <c r="P370" s="71"/>
    </row>
    <row r="371" spans="1:16" s="49" customFormat="1" ht="23.25" x14ac:dyDescent="0.3">
      <c r="A371" s="27"/>
      <c r="B371" s="372"/>
      <c r="C371" s="489"/>
      <c r="D371" s="490"/>
      <c r="E371" s="491"/>
      <c r="F371" s="78"/>
      <c r="G371" s="73"/>
      <c r="H371" s="73"/>
      <c r="I371" s="59"/>
      <c r="J371" s="60"/>
      <c r="K371" s="77"/>
      <c r="L371" s="77"/>
      <c r="M371" s="77"/>
      <c r="N371" s="69"/>
      <c r="O371" s="75"/>
      <c r="P371" s="71"/>
    </row>
    <row r="372" spans="1:16" s="49" customFormat="1" ht="23.25" x14ac:dyDescent="0.3">
      <c r="A372" s="27"/>
      <c r="B372" s="372"/>
      <c r="C372" s="489"/>
      <c r="D372" s="490"/>
      <c r="E372" s="491"/>
      <c r="F372" s="78"/>
      <c r="G372" s="73"/>
      <c r="H372" s="73"/>
      <c r="I372" s="59"/>
      <c r="J372" s="60"/>
      <c r="K372" s="77"/>
      <c r="L372" s="77"/>
      <c r="M372" s="77"/>
      <c r="N372" s="69"/>
      <c r="O372" s="75"/>
      <c r="P372" s="71"/>
    </row>
    <row r="373" spans="1:16" s="49" customFormat="1" ht="23.25" x14ac:dyDescent="0.3">
      <c r="A373" s="27"/>
      <c r="B373" s="372"/>
      <c r="C373" s="489"/>
      <c r="D373" s="490"/>
      <c r="E373" s="491"/>
      <c r="F373" s="78"/>
      <c r="G373" s="73"/>
      <c r="H373" s="73"/>
      <c r="I373" s="59"/>
      <c r="J373" s="60"/>
      <c r="K373" s="77"/>
      <c r="L373" s="77"/>
      <c r="M373" s="77"/>
      <c r="N373" s="69"/>
      <c r="O373" s="75"/>
      <c r="P373" s="71"/>
    </row>
    <row r="374" spans="1:16" s="49" customFormat="1" ht="23.25" x14ac:dyDescent="0.3">
      <c r="A374" s="27"/>
      <c r="B374" s="372"/>
      <c r="C374" s="489"/>
      <c r="D374" s="490"/>
      <c r="E374" s="491"/>
      <c r="F374" s="78"/>
      <c r="G374" s="73"/>
      <c r="H374" s="73"/>
      <c r="I374" s="59"/>
      <c r="J374" s="60"/>
      <c r="K374" s="77"/>
      <c r="L374" s="77"/>
      <c r="M374" s="77"/>
      <c r="N374" s="69"/>
      <c r="O374" s="75"/>
      <c r="P374" s="71"/>
    </row>
    <row r="375" spans="1:16" s="49" customFormat="1" ht="23.25" x14ac:dyDescent="0.3">
      <c r="A375" s="27"/>
      <c r="B375" s="372"/>
      <c r="C375" s="489"/>
      <c r="D375" s="490"/>
      <c r="E375" s="491"/>
      <c r="F375" s="78"/>
      <c r="G375" s="73"/>
      <c r="H375" s="73"/>
      <c r="I375" s="59"/>
      <c r="J375" s="60"/>
      <c r="K375" s="77"/>
      <c r="L375" s="77"/>
      <c r="M375" s="77"/>
      <c r="N375" s="69"/>
      <c r="O375" s="75"/>
      <c r="P375" s="71"/>
    </row>
    <row r="376" spans="1:16" s="49" customFormat="1" ht="23.25" x14ac:dyDescent="0.3">
      <c r="A376" s="27"/>
      <c r="B376" s="372"/>
      <c r="C376" s="489"/>
      <c r="D376" s="490"/>
      <c r="E376" s="491"/>
      <c r="F376" s="78"/>
      <c r="G376" s="73"/>
      <c r="H376" s="73"/>
      <c r="I376" s="59"/>
      <c r="J376" s="60"/>
      <c r="K376" s="77"/>
      <c r="L376" s="77"/>
      <c r="M376" s="77"/>
      <c r="N376" s="69"/>
      <c r="O376" s="75"/>
      <c r="P376" s="71"/>
    </row>
    <row r="377" spans="1:16" s="49" customFormat="1" ht="23.25" x14ac:dyDescent="0.3">
      <c r="A377" s="27"/>
      <c r="B377" s="372"/>
      <c r="C377" s="489"/>
      <c r="D377" s="490"/>
      <c r="E377" s="491"/>
      <c r="F377" s="78"/>
      <c r="G377" s="73"/>
      <c r="H377" s="73"/>
      <c r="I377" s="59"/>
      <c r="J377" s="60"/>
      <c r="K377" s="77"/>
      <c r="L377" s="77"/>
      <c r="M377" s="77"/>
      <c r="N377" s="69"/>
      <c r="O377" s="75"/>
      <c r="P377" s="71"/>
    </row>
    <row r="378" spans="1:16" s="49" customFormat="1" ht="23.25" x14ac:dyDescent="0.3">
      <c r="A378" s="27"/>
      <c r="B378" s="372"/>
      <c r="C378" s="489"/>
      <c r="D378" s="490"/>
      <c r="E378" s="491"/>
      <c r="F378" s="78"/>
      <c r="G378" s="73"/>
      <c r="H378" s="73"/>
      <c r="I378" s="59"/>
      <c r="J378" s="60"/>
      <c r="K378" s="77"/>
      <c r="L378" s="77"/>
      <c r="M378" s="77"/>
      <c r="N378" s="69"/>
      <c r="O378" s="75"/>
      <c r="P378" s="71"/>
    </row>
    <row r="379" spans="1:16" ht="23.25" x14ac:dyDescent="0.35">
      <c r="B379" s="372"/>
      <c r="C379" s="489"/>
      <c r="D379" s="490"/>
      <c r="E379" s="491"/>
      <c r="F379" s="64"/>
      <c r="G379" s="64"/>
      <c r="H379" s="64"/>
      <c r="I379" s="64"/>
      <c r="J379" s="64"/>
      <c r="K379" s="77"/>
      <c r="L379" s="77"/>
      <c r="M379" s="77"/>
      <c r="N379" s="69"/>
      <c r="O379" s="75"/>
      <c r="P379" s="71"/>
    </row>
    <row r="380" spans="1:16" ht="23.25" x14ac:dyDescent="0.35">
      <c r="B380" s="372"/>
      <c r="C380" s="489"/>
      <c r="D380" s="490"/>
      <c r="E380" s="491"/>
      <c r="F380" s="64"/>
      <c r="G380" s="64"/>
      <c r="H380" s="64"/>
      <c r="I380" s="64"/>
      <c r="J380" s="64"/>
      <c r="K380" s="77"/>
      <c r="L380" s="77"/>
      <c r="M380" s="77"/>
      <c r="N380" s="69"/>
      <c r="O380" s="75"/>
      <c r="P380" s="71"/>
    </row>
    <row r="381" spans="1:16" s="49" customFormat="1" ht="23.25" x14ac:dyDescent="0.35">
      <c r="A381" s="27"/>
      <c r="B381" s="372"/>
      <c r="C381" s="489"/>
      <c r="D381" s="490"/>
      <c r="E381" s="491"/>
      <c r="F381" s="64"/>
      <c r="G381" s="64"/>
      <c r="H381" s="64"/>
      <c r="I381" s="64"/>
      <c r="J381" s="64"/>
      <c r="K381" s="77"/>
      <c r="L381" s="77"/>
      <c r="M381" s="77"/>
      <c r="N381" s="69"/>
      <c r="O381" s="75"/>
      <c r="P381" s="71"/>
    </row>
    <row r="382" spans="1:16" s="49" customFormat="1" ht="23.25" x14ac:dyDescent="0.35">
      <c r="A382" s="27"/>
      <c r="B382" s="372"/>
      <c r="C382" s="489"/>
      <c r="D382" s="490"/>
      <c r="E382" s="491"/>
      <c r="F382" s="64"/>
      <c r="G382" s="64"/>
      <c r="H382" s="64"/>
      <c r="I382" s="64"/>
      <c r="J382" s="64"/>
      <c r="K382" s="77"/>
      <c r="L382" s="77"/>
      <c r="M382" s="77"/>
      <c r="N382" s="69"/>
      <c r="O382" s="75"/>
      <c r="P382" s="71"/>
    </row>
    <row r="383" spans="1:16" s="49" customFormat="1" ht="23.25" x14ac:dyDescent="0.35">
      <c r="A383" s="27"/>
      <c r="B383" s="372"/>
      <c r="C383" s="489"/>
      <c r="D383" s="490"/>
      <c r="E383" s="491"/>
      <c r="F383" s="64"/>
      <c r="G383" s="64"/>
      <c r="H383" s="64"/>
      <c r="I383" s="64"/>
      <c r="J383" s="64"/>
      <c r="K383" s="77"/>
      <c r="L383" s="77"/>
      <c r="M383" s="77"/>
      <c r="N383" s="69"/>
      <c r="O383" s="75"/>
      <c r="P383" s="71"/>
    </row>
    <row r="384" spans="1:16" s="49" customFormat="1" ht="23.25" x14ac:dyDescent="0.35">
      <c r="A384" s="27"/>
      <c r="B384" s="372"/>
      <c r="C384" s="489"/>
      <c r="D384" s="490"/>
      <c r="E384" s="491"/>
      <c r="F384" s="64"/>
      <c r="G384" s="64"/>
      <c r="H384" s="64"/>
      <c r="I384" s="64"/>
      <c r="J384" s="64"/>
      <c r="K384" s="77"/>
      <c r="L384" s="77"/>
      <c r="M384" s="77"/>
      <c r="N384" s="69"/>
      <c r="O384" s="75"/>
      <c r="P384" s="71"/>
    </row>
    <row r="385" spans="1:16" s="49" customFormat="1" ht="23.25" x14ac:dyDescent="0.35">
      <c r="A385" s="27"/>
      <c r="B385" s="372"/>
      <c r="C385" s="489"/>
      <c r="D385" s="490"/>
      <c r="E385" s="491"/>
      <c r="F385" s="64"/>
      <c r="G385" s="64"/>
      <c r="H385" s="64"/>
      <c r="I385" s="64"/>
      <c r="J385" s="64"/>
      <c r="K385" s="77"/>
      <c r="L385" s="77"/>
      <c r="M385" s="77"/>
      <c r="N385" s="69"/>
      <c r="O385" s="75"/>
      <c r="P385" s="71"/>
    </row>
    <row r="386" spans="1:16" ht="23.25" x14ac:dyDescent="0.35">
      <c r="B386" s="372"/>
      <c r="C386" s="489"/>
      <c r="D386" s="490"/>
      <c r="E386" s="491"/>
      <c r="F386" s="64"/>
      <c r="G386" s="64"/>
      <c r="H386" s="64"/>
      <c r="I386" s="64"/>
      <c r="J386" s="64"/>
      <c r="K386" s="77"/>
      <c r="L386" s="77"/>
      <c r="M386" s="77"/>
      <c r="N386" s="69"/>
      <c r="O386" s="75"/>
      <c r="P386" s="71"/>
    </row>
    <row r="387" spans="1:16" ht="23.25" x14ac:dyDescent="0.35">
      <c r="B387" s="372"/>
      <c r="C387" s="489"/>
      <c r="D387" s="490"/>
      <c r="E387" s="491"/>
      <c r="F387" s="64"/>
      <c r="G387" s="64"/>
      <c r="H387" s="64"/>
      <c r="I387" s="64"/>
      <c r="J387" s="64"/>
      <c r="K387" s="77"/>
      <c r="L387" s="77"/>
      <c r="M387" s="77"/>
      <c r="N387" s="69"/>
      <c r="O387" s="75"/>
      <c r="P387" s="71"/>
    </row>
    <row r="388" spans="1:16" ht="408.75" customHeight="1" thickBot="1" x14ac:dyDescent="0.4">
      <c r="B388" s="372"/>
      <c r="C388" s="489"/>
      <c r="D388" s="490"/>
      <c r="E388" s="491"/>
      <c r="F388" s="64"/>
      <c r="G388" s="64"/>
      <c r="H388" s="64"/>
      <c r="I388" s="64"/>
      <c r="J388" s="266"/>
      <c r="K388" s="321" t="s">
        <v>50</v>
      </c>
      <c r="L388" s="322"/>
      <c r="M388" s="323"/>
      <c r="N388" s="261">
        <v>92.9</v>
      </c>
      <c r="O388" s="75"/>
      <c r="P388" s="71"/>
    </row>
    <row r="389" spans="1:16" ht="375" hidden="1" customHeight="1" x14ac:dyDescent="0.35">
      <c r="B389" s="372"/>
      <c r="C389" s="489"/>
      <c r="D389" s="490"/>
      <c r="E389" s="491"/>
      <c r="F389" s="64"/>
      <c r="G389" s="50"/>
      <c r="H389" s="64"/>
      <c r="I389" s="64"/>
      <c r="J389" s="64"/>
      <c r="K389" s="311"/>
      <c r="L389" s="311"/>
      <c r="M389" s="311"/>
      <c r="N389" s="69" t="e">
        <v>#DIV/0!</v>
      </c>
      <c r="O389" s="75"/>
      <c r="P389" s="71"/>
    </row>
    <row r="390" spans="1:16" s="49" customFormat="1" ht="128.25" hidden="1" customHeight="1" x14ac:dyDescent="0.35">
      <c r="A390" s="27"/>
      <c r="B390" s="372"/>
      <c r="C390" s="489"/>
      <c r="D390" s="490"/>
      <c r="E390" s="491"/>
      <c r="F390" s="64"/>
      <c r="G390" s="64"/>
      <c r="H390" s="64"/>
      <c r="I390" s="64"/>
      <c r="J390" s="64"/>
      <c r="K390" s="77"/>
      <c r="L390" s="77"/>
      <c r="M390" s="77"/>
      <c r="N390" s="69"/>
      <c r="O390" s="75"/>
      <c r="P390" s="71"/>
    </row>
    <row r="391" spans="1:16" ht="36" hidden="1" customHeight="1" x14ac:dyDescent="0.35">
      <c r="B391" s="384"/>
      <c r="C391" s="492"/>
      <c r="D391" s="493"/>
      <c r="E391" s="494"/>
      <c r="F391" s="64"/>
      <c r="G391" s="64"/>
      <c r="H391" s="64"/>
      <c r="I391" s="64"/>
      <c r="J391" s="64"/>
      <c r="K391" s="77" t="s">
        <v>50</v>
      </c>
      <c r="L391" s="77"/>
      <c r="M391" s="77"/>
      <c r="N391" s="156">
        <f>(N342+N343)/2</f>
        <v>85.672797676669887</v>
      </c>
      <c r="O391" s="75"/>
      <c r="P391" s="71"/>
    </row>
    <row r="392" spans="1:16" ht="18" customHeight="1" x14ac:dyDescent="0.3">
      <c r="B392" s="48"/>
      <c r="C392" s="50"/>
      <c r="D392" s="50"/>
      <c r="E392" s="50"/>
      <c r="F392" s="50"/>
      <c r="H392" s="50"/>
      <c r="I392" s="50"/>
      <c r="J392" s="50"/>
      <c r="K392" s="51"/>
      <c r="L392" s="51"/>
      <c r="M392" s="51"/>
      <c r="N392" s="52"/>
      <c r="O392" s="53"/>
      <c r="P392" s="54"/>
    </row>
    <row r="393" spans="1:16" ht="46.5" x14ac:dyDescent="0.35">
      <c r="A393" s="368">
        <v>21</v>
      </c>
      <c r="B393" s="371" t="s">
        <v>275</v>
      </c>
      <c r="C393" s="275">
        <v>4</v>
      </c>
      <c r="D393" s="275">
        <v>2</v>
      </c>
      <c r="E393" s="276">
        <f>D393/C393*100</f>
        <v>50</v>
      </c>
      <c r="F393" s="277" t="s">
        <v>6</v>
      </c>
      <c r="G393" s="253">
        <f>G395+G396+G397</f>
        <v>32580.6</v>
      </c>
      <c r="H393" s="253">
        <v>8601.2999999999993</v>
      </c>
      <c r="I393" s="253">
        <f>H393/G393*100</f>
        <v>26.400066297121601</v>
      </c>
      <c r="J393" s="278">
        <f>E393/I393*100</f>
        <v>189.39346377873113</v>
      </c>
      <c r="K393" s="254" t="s">
        <v>276</v>
      </c>
      <c r="L393" s="239">
        <v>252</v>
      </c>
      <c r="M393" s="240">
        <v>127.3</v>
      </c>
      <c r="N393" s="279">
        <f t="shared" ref="N393:N395" si="24">(M393/L393)*100</f>
        <v>50.515873015873012</v>
      </c>
      <c r="O393" s="315">
        <f>N412*J393/100</f>
        <v>125.62974503761797</v>
      </c>
      <c r="P393" s="475" t="s">
        <v>58</v>
      </c>
    </row>
    <row r="394" spans="1:16" ht="94.5" x14ac:dyDescent="0.35">
      <c r="A394" s="369"/>
      <c r="B394" s="372"/>
      <c r="C394" s="478" t="s">
        <v>281</v>
      </c>
      <c r="D394" s="479"/>
      <c r="E394" s="480"/>
      <c r="F394" s="280" t="s">
        <v>53</v>
      </c>
      <c r="G394" s="281" t="s">
        <v>277</v>
      </c>
      <c r="H394" s="281">
        <v>0</v>
      </c>
      <c r="I394" s="253">
        <v>0</v>
      </c>
      <c r="J394" s="282">
        <v>0</v>
      </c>
      <c r="K394" s="254" t="s">
        <v>278</v>
      </c>
      <c r="L394" s="239">
        <v>27</v>
      </c>
      <c r="M394" s="240">
        <v>4</v>
      </c>
      <c r="N394" s="279">
        <f t="shared" si="24"/>
        <v>14.814814814814813</v>
      </c>
      <c r="O394" s="316"/>
      <c r="P394" s="476"/>
    </row>
    <row r="395" spans="1:16" ht="96" x14ac:dyDescent="0.35">
      <c r="A395" s="369"/>
      <c r="B395" s="372"/>
      <c r="C395" s="481"/>
      <c r="D395" s="482"/>
      <c r="E395" s="483"/>
      <c r="F395" s="280" t="s">
        <v>52</v>
      </c>
      <c r="G395" s="281">
        <v>30091.1</v>
      </c>
      <c r="H395" s="281">
        <v>2836.68</v>
      </c>
      <c r="I395" s="253">
        <f t="shared" ref="I395:I397" si="25">H395/G395*100</f>
        <v>9.426973424035678</v>
      </c>
      <c r="J395" s="282">
        <v>0</v>
      </c>
      <c r="K395" s="254" t="s">
        <v>279</v>
      </c>
      <c r="L395" s="283">
        <v>1</v>
      </c>
      <c r="M395" s="283">
        <v>1</v>
      </c>
      <c r="N395" s="279">
        <f t="shared" si="24"/>
        <v>100</v>
      </c>
      <c r="O395" s="316"/>
      <c r="P395" s="476"/>
    </row>
    <row r="396" spans="1:16" ht="74.25" x14ac:dyDescent="0.35">
      <c r="A396" s="369"/>
      <c r="B396" s="372"/>
      <c r="C396" s="481"/>
      <c r="D396" s="482"/>
      <c r="E396" s="483"/>
      <c r="F396" s="280" t="s">
        <v>54</v>
      </c>
      <c r="G396" s="310">
        <v>87.8</v>
      </c>
      <c r="H396" s="310">
        <v>37.770000000000003</v>
      </c>
      <c r="I396" s="253">
        <f t="shared" si="25"/>
        <v>43.018223234624152</v>
      </c>
      <c r="J396" s="282">
        <f>E396/I396*100</f>
        <v>0</v>
      </c>
      <c r="K396" s="254" t="s">
        <v>280</v>
      </c>
      <c r="L396" s="239">
        <v>0.88</v>
      </c>
      <c r="M396" s="240">
        <v>0.88</v>
      </c>
      <c r="N396" s="279">
        <v>100</v>
      </c>
      <c r="O396" s="316"/>
      <c r="P396" s="476"/>
    </row>
    <row r="397" spans="1:16" ht="104.25" x14ac:dyDescent="0.25">
      <c r="A397" s="369"/>
      <c r="B397" s="372"/>
      <c r="C397" s="481"/>
      <c r="D397" s="482"/>
      <c r="E397" s="483"/>
      <c r="F397" s="284" t="s">
        <v>55</v>
      </c>
      <c r="G397" s="281">
        <v>2401.6999999999998</v>
      </c>
      <c r="H397" s="281">
        <v>5009.38</v>
      </c>
      <c r="I397" s="253">
        <f t="shared" si="25"/>
        <v>208.57642503226882</v>
      </c>
      <c r="J397" s="282"/>
      <c r="K397" s="285"/>
      <c r="L397" s="239"/>
      <c r="M397" s="240"/>
      <c r="N397" s="279"/>
      <c r="O397" s="316"/>
      <c r="P397" s="476"/>
    </row>
    <row r="398" spans="1:16" ht="23.25" x14ac:dyDescent="0.25">
      <c r="A398" s="369"/>
      <c r="B398" s="372"/>
      <c r="C398" s="481"/>
      <c r="D398" s="482"/>
      <c r="E398" s="483"/>
      <c r="F398" s="286"/>
      <c r="G398" s="287"/>
      <c r="H398" s="287"/>
      <c r="I398" s="288"/>
      <c r="J398" s="289"/>
      <c r="K398" s="285"/>
      <c r="L398" s="239"/>
      <c r="M398" s="240"/>
      <c r="N398" s="279"/>
      <c r="O398" s="316"/>
      <c r="P398" s="476"/>
    </row>
    <row r="399" spans="1:16" ht="23.25" x14ac:dyDescent="0.35">
      <c r="A399" s="369"/>
      <c r="B399" s="372"/>
      <c r="C399" s="481"/>
      <c r="D399" s="482"/>
      <c r="E399" s="483"/>
      <c r="F399" s="290"/>
      <c r="G399" s="291"/>
      <c r="H399" s="291"/>
      <c r="I399" s="291"/>
      <c r="J399" s="291"/>
      <c r="K399" s="285"/>
      <c r="L399" s="242"/>
      <c r="M399" s="243"/>
      <c r="N399" s="279"/>
      <c r="O399" s="316"/>
      <c r="P399" s="476"/>
    </row>
    <row r="400" spans="1:16" ht="23.25" x14ac:dyDescent="0.35">
      <c r="A400" s="369"/>
      <c r="B400" s="372"/>
      <c r="C400" s="481"/>
      <c r="D400" s="482"/>
      <c r="E400" s="483"/>
      <c r="F400" s="292"/>
      <c r="G400" s="293"/>
      <c r="H400" s="293"/>
      <c r="I400" s="293"/>
      <c r="J400" s="293"/>
      <c r="K400" s="294"/>
      <c r="L400" s="242"/>
      <c r="M400" s="243"/>
      <c r="N400" s="279"/>
      <c r="O400" s="316"/>
      <c r="P400" s="476"/>
    </row>
    <row r="401" spans="1:16" ht="23.25" x14ac:dyDescent="0.35">
      <c r="A401" s="369"/>
      <c r="B401" s="372"/>
      <c r="C401" s="481"/>
      <c r="D401" s="482"/>
      <c r="E401" s="483"/>
      <c r="F401" s="292"/>
      <c r="G401" s="293"/>
      <c r="H401" s="293"/>
      <c r="I401" s="293"/>
      <c r="J401" s="293"/>
      <c r="K401" s="285"/>
      <c r="L401" s="243"/>
      <c r="M401" s="243"/>
      <c r="N401" s="279"/>
      <c r="O401" s="316"/>
      <c r="P401" s="476"/>
    </row>
    <row r="402" spans="1:16" ht="23.25" x14ac:dyDescent="0.35">
      <c r="A402" s="369"/>
      <c r="B402" s="372"/>
      <c r="C402" s="481"/>
      <c r="D402" s="482"/>
      <c r="E402" s="483"/>
      <c r="F402" s="292"/>
      <c r="G402" s="293"/>
      <c r="H402" s="293"/>
      <c r="I402" s="293"/>
      <c r="J402" s="293"/>
      <c r="K402" s="285"/>
      <c r="L402" s="243"/>
      <c r="M402" s="243"/>
      <c r="N402" s="279"/>
      <c r="O402" s="316"/>
      <c r="P402" s="476"/>
    </row>
    <row r="403" spans="1:16" ht="23.25" x14ac:dyDescent="0.35">
      <c r="A403" s="369"/>
      <c r="B403" s="372"/>
      <c r="C403" s="481"/>
      <c r="D403" s="482"/>
      <c r="E403" s="483"/>
      <c r="F403" s="292"/>
      <c r="G403" s="293"/>
      <c r="H403" s="293"/>
      <c r="I403" s="293"/>
      <c r="J403" s="293"/>
      <c r="K403" s="285"/>
      <c r="L403" s="243"/>
      <c r="M403" s="243"/>
      <c r="N403" s="279"/>
      <c r="O403" s="316"/>
      <c r="P403" s="476"/>
    </row>
    <row r="404" spans="1:16" ht="23.25" x14ac:dyDescent="0.35">
      <c r="A404" s="369"/>
      <c r="B404" s="372"/>
      <c r="C404" s="481"/>
      <c r="D404" s="482"/>
      <c r="E404" s="483"/>
      <c r="F404" s="292"/>
      <c r="G404" s="293"/>
      <c r="H404" s="293"/>
      <c r="I404" s="293"/>
      <c r="J404" s="293"/>
      <c r="K404" s="285"/>
      <c r="L404" s="243"/>
      <c r="M404" s="243"/>
      <c r="N404" s="279"/>
      <c r="O404" s="316"/>
      <c r="P404" s="476"/>
    </row>
    <row r="405" spans="1:16" ht="23.25" x14ac:dyDescent="0.35">
      <c r="A405" s="369"/>
      <c r="B405" s="372"/>
      <c r="C405" s="481"/>
      <c r="D405" s="482"/>
      <c r="E405" s="483"/>
      <c r="F405" s="292"/>
      <c r="G405" s="293"/>
      <c r="H405" s="293"/>
      <c r="I405" s="293"/>
      <c r="J405" s="293"/>
      <c r="K405" s="285"/>
      <c r="L405" s="244"/>
      <c r="M405" s="243"/>
      <c r="N405" s="279"/>
      <c r="O405" s="316"/>
      <c r="P405" s="476"/>
    </row>
    <row r="406" spans="1:16" ht="23.25" x14ac:dyDescent="0.35">
      <c r="A406" s="369"/>
      <c r="B406" s="372"/>
      <c r="C406" s="295"/>
      <c r="D406" s="296"/>
      <c r="E406" s="297"/>
      <c r="F406" s="292"/>
      <c r="G406" s="293"/>
      <c r="H406" s="293"/>
      <c r="I406" s="293"/>
      <c r="J406" s="293"/>
      <c r="K406" s="285"/>
      <c r="L406" s="243"/>
      <c r="M406" s="245"/>
      <c r="N406" s="279"/>
      <c r="O406" s="316"/>
      <c r="P406" s="476"/>
    </row>
    <row r="407" spans="1:16" ht="23.25" x14ac:dyDescent="0.35">
      <c r="A407" s="369"/>
      <c r="B407" s="372"/>
      <c r="C407" s="295"/>
      <c r="D407" s="296"/>
      <c r="E407" s="297"/>
      <c r="F407" s="292"/>
      <c r="G407" s="293"/>
      <c r="H407" s="293"/>
      <c r="I407" s="293"/>
      <c r="J407" s="293"/>
      <c r="K407" s="285"/>
      <c r="L407" s="246"/>
      <c r="M407" s="247"/>
      <c r="N407" s="279"/>
      <c r="O407" s="316"/>
      <c r="P407" s="476"/>
    </row>
    <row r="408" spans="1:16" ht="23.25" x14ac:dyDescent="0.35">
      <c r="A408" s="369"/>
      <c r="B408" s="372"/>
      <c r="C408" s="295"/>
      <c r="D408" s="296"/>
      <c r="E408" s="297"/>
      <c r="F408" s="292"/>
      <c r="G408" s="293"/>
      <c r="H408" s="293"/>
      <c r="I408" s="293"/>
      <c r="J408" s="293"/>
      <c r="K408" s="285"/>
      <c r="L408" s="243"/>
      <c r="M408" s="247"/>
      <c r="N408" s="298"/>
      <c r="O408" s="316"/>
      <c r="P408" s="476"/>
    </row>
    <row r="409" spans="1:16" ht="23.25" x14ac:dyDescent="0.35">
      <c r="A409" s="369"/>
      <c r="B409" s="372"/>
      <c r="C409" s="299"/>
      <c r="D409" s="300"/>
      <c r="E409" s="301"/>
      <c r="F409" s="292"/>
      <c r="G409" s="293"/>
      <c r="H409" s="293"/>
      <c r="I409" s="293"/>
      <c r="J409" s="293"/>
      <c r="K409" s="285"/>
      <c r="L409" s="302"/>
      <c r="M409" s="302"/>
      <c r="N409" s="298"/>
      <c r="O409" s="316"/>
      <c r="P409" s="476"/>
    </row>
    <row r="410" spans="1:16" ht="23.25" x14ac:dyDescent="0.35">
      <c r="A410" s="369"/>
      <c r="B410" s="372"/>
      <c r="C410" s="299"/>
      <c r="D410" s="300"/>
      <c r="E410" s="301"/>
      <c r="F410" s="292"/>
      <c r="G410" s="293"/>
      <c r="H410" s="293"/>
      <c r="I410" s="293"/>
      <c r="J410" s="293"/>
      <c r="K410" s="285"/>
      <c r="L410" s="302"/>
      <c r="M410" s="302"/>
      <c r="N410" s="298"/>
      <c r="O410" s="316"/>
      <c r="P410" s="476"/>
    </row>
    <row r="411" spans="1:16" ht="23.25" x14ac:dyDescent="0.35">
      <c r="A411" s="369"/>
      <c r="B411" s="372"/>
      <c r="C411" s="299"/>
      <c r="D411" s="300"/>
      <c r="E411" s="301"/>
      <c r="F411" s="292"/>
      <c r="G411" s="293"/>
      <c r="H411" s="293"/>
      <c r="I411" s="293"/>
      <c r="J411" s="293"/>
      <c r="K411" s="285"/>
      <c r="L411" s="302"/>
      <c r="M411" s="302"/>
      <c r="N411" s="298"/>
      <c r="O411" s="316"/>
      <c r="P411" s="476"/>
    </row>
    <row r="412" spans="1:16" ht="24" thickBot="1" x14ac:dyDescent="0.4">
      <c r="A412" s="370"/>
      <c r="B412" s="373"/>
      <c r="C412" s="303"/>
      <c r="D412" s="304"/>
      <c r="E412" s="305"/>
      <c r="F412" s="306"/>
      <c r="G412" s="307"/>
      <c r="H412" s="307"/>
      <c r="I412" s="307"/>
      <c r="J412" s="308"/>
      <c r="K412" s="484" t="s">
        <v>50</v>
      </c>
      <c r="L412" s="485"/>
      <c r="M412" s="486"/>
      <c r="N412" s="309">
        <f>(N393+N394+N395+N396+N397+N398+N399+N400+N401+N402+N403+N404+N405+N406+N407+N408)/4</f>
        <v>66.332671957671948</v>
      </c>
      <c r="O412" s="317"/>
      <c r="P412" s="477"/>
    </row>
  </sheetData>
  <mergeCells count="123">
    <mergeCell ref="B282:B317"/>
    <mergeCell ref="A198:A214"/>
    <mergeCell ref="B198:B214"/>
    <mergeCell ref="A158:A177"/>
    <mergeCell ref="B158:B177"/>
    <mergeCell ref="A393:A412"/>
    <mergeCell ref="B393:B412"/>
    <mergeCell ref="O393:O412"/>
    <mergeCell ref="P393:P412"/>
    <mergeCell ref="C394:E405"/>
    <mergeCell ref="K412:M412"/>
    <mergeCell ref="B342:B391"/>
    <mergeCell ref="C343:E391"/>
    <mergeCell ref="A330:A341"/>
    <mergeCell ref="B330:B341"/>
    <mergeCell ref="C331:E341"/>
    <mergeCell ref="C238:E245"/>
    <mergeCell ref="K245:M245"/>
    <mergeCell ref="C159:E177"/>
    <mergeCell ref="K177:M177"/>
    <mergeCell ref="B37:B63"/>
    <mergeCell ref="O37:O63"/>
    <mergeCell ref="P37:P63"/>
    <mergeCell ref="C38:E63"/>
    <mergeCell ref="A318:A329"/>
    <mergeCell ref="B318:B329"/>
    <mergeCell ref="C319:E329"/>
    <mergeCell ref="A246:A269"/>
    <mergeCell ref="B246:B269"/>
    <mergeCell ref="A215:A236"/>
    <mergeCell ref="C271:E281"/>
    <mergeCell ref="C247:E269"/>
    <mergeCell ref="A237:A245"/>
    <mergeCell ref="B237:B245"/>
    <mergeCell ref="B215:B236"/>
    <mergeCell ref="C108:E134"/>
    <mergeCell ref="A270:A281"/>
    <mergeCell ref="B270:B281"/>
    <mergeCell ref="A135:A151"/>
    <mergeCell ref="B135:B151"/>
    <mergeCell ref="A178:A197"/>
    <mergeCell ref="B178:B197"/>
    <mergeCell ref="A282:A317"/>
    <mergeCell ref="C283:E317"/>
    <mergeCell ref="A82:A88"/>
    <mergeCell ref="B82:B88"/>
    <mergeCell ref="O82:O88"/>
    <mergeCell ref="A2:P2"/>
    <mergeCell ref="K23:M23"/>
    <mergeCell ref="O4:O5"/>
    <mergeCell ref="P4:P5"/>
    <mergeCell ref="C4:E4"/>
    <mergeCell ref="P7:P23"/>
    <mergeCell ref="C8:E23"/>
    <mergeCell ref="O7:O23"/>
    <mergeCell ref="A4:A5"/>
    <mergeCell ref="B4:B5"/>
    <mergeCell ref="F4:J4"/>
    <mergeCell ref="A7:A23"/>
    <mergeCell ref="K4:N4"/>
    <mergeCell ref="B7:B23"/>
    <mergeCell ref="A24:A35"/>
    <mergeCell ref="B24:B35"/>
    <mergeCell ref="O24:O35"/>
    <mergeCell ref="P24:P35"/>
    <mergeCell ref="C25:E35"/>
    <mergeCell ref="K35:M35"/>
    <mergeCell ref="A37:A63"/>
    <mergeCell ref="C83:E88"/>
    <mergeCell ref="K88:M88"/>
    <mergeCell ref="K105:M105"/>
    <mergeCell ref="C153:E157"/>
    <mergeCell ref="K157:M157"/>
    <mergeCell ref="A152:A157"/>
    <mergeCell ref="B152:B157"/>
    <mergeCell ref="O152:O157"/>
    <mergeCell ref="A64:A81"/>
    <mergeCell ref="B64:B81"/>
    <mergeCell ref="O64:O81"/>
    <mergeCell ref="C65:E81"/>
    <mergeCell ref="K81:M81"/>
    <mergeCell ref="O135:O151"/>
    <mergeCell ref="C136:E151"/>
    <mergeCell ref="K151:M151"/>
    <mergeCell ref="A107:A134"/>
    <mergeCell ref="B107:B134"/>
    <mergeCell ref="O107:O134"/>
    <mergeCell ref="K134:M134"/>
    <mergeCell ref="A89:A106"/>
    <mergeCell ref="B89:B106"/>
    <mergeCell ref="O89:O106"/>
    <mergeCell ref="C90:E106"/>
    <mergeCell ref="C216:E236"/>
    <mergeCell ref="O178:O197"/>
    <mergeCell ref="C179:E197"/>
    <mergeCell ref="K197:M197"/>
    <mergeCell ref="O198:O214"/>
    <mergeCell ref="C199:E214"/>
    <mergeCell ref="K214:M214"/>
    <mergeCell ref="L236:M236"/>
    <mergeCell ref="O158:O177"/>
    <mergeCell ref="P64:P81"/>
    <mergeCell ref="O342:O350"/>
    <mergeCell ref="P342:P350"/>
    <mergeCell ref="K388:M388"/>
    <mergeCell ref="P270:P281"/>
    <mergeCell ref="P237:P245"/>
    <mergeCell ref="P215:P236"/>
    <mergeCell ref="P198:P214"/>
    <mergeCell ref="P178:P197"/>
    <mergeCell ref="P158:P177"/>
    <mergeCell ref="P152:P157"/>
    <mergeCell ref="P135:P151"/>
    <mergeCell ref="O246:O269"/>
    <mergeCell ref="O270:O281"/>
    <mergeCell ref="P89:P106"/>
    <mergeCell ref="K269:M269"/>
    <mergeCell ref="K106:M106"/>
    <mergeCell ref="K281:M281"/>
    <mergeCell ref="O237:O245"/>
    <mergeCell ref="P82:P88"/>
    <mergeCell ref="P107:P134"/>
    <mergeCell ref="O215:O236"/>
  </mergeCells>
  <phoneticPr fontId="0" type="noConversion"/>
  <pageMargins left="0" right="0" top="0" bottom="0" header="0" footer="0"/>
  <pageSetup paperSize="9" scale="18" orientation="landscape" r:id="rId1"/>
  <rowBreaks count="12" manualBreakCount="12">
    <brk id="23" max="16383" man="1"/>
    <brk id="35" max="16383" man="1"/>
    <brk id="81" max="16383" man="1"/>
    <brk id="106" max="16383" man="1"/>
    <brk id="134" max="16383" man="1"/>
    <brk id="151" max="16383" man="1"/>
    <brk id="179" max="16383" man="1"/>
    <brk id="197" max="16383" man="1"/>
    <brk id="214" max="16383" man="1"/>
    <brk id="283" max="16383" man="1"/>
    <brk id="328" max="129" man="1"/>
    <brk id="391" max="12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P42"/>
  <sheetViews>
    <sheetView zoomScale="54" zoomScaleNormal="54" workbookViewId="0">
      <selection activeCell="H20" sqref="H20"/>
    </sheetView>
  </sheetViews>
  <sheetFormatPr defaultRowHeight="15" x14ac:dyDescent="0.25"/>
  <cols>
    <col min="1" max="1" width="4" customWidth="1"/>
    <col min="2" max="2" width="20.42578125" customWidth="1"/>
    <col min="3" max="3" width="20.28515625" customWidth="1"/>
    <col min="4" max="4" width="14" customWidth="1"/>
    <col min="5" max="5" width="13.28515625" customWidth="1"/>
    <col min="6" max="7" width="19.42578125" customWidth="1"/>
    <col min="8" max="8" width="18.140625" customWidth="1"/>
    <col min="9" max="9" width="19.42578125" customWidth="1"/>
    <col min="10" max="10" width="20.140625" customWidth="1"/>
    <col min="11" max="11" width="18.28515625" customWidth="1"/>
    <col min="12" max="12" width="23.5703125" customWidth="1"/>
    <col min="13" max="13" width="17.7109375" customWidth="1"/>
    <col min="14" max="14" width="20.85546875" customWidth="1"/>
    <col min="15" max="15" width="46.42578125" customWidth="1"/>
    <col min="16" max="16" width="16.5703125" customWidth="1"/>
  </cols>
  <sheetData>
    <row r="1" spans="1:16" ht="21.6" customHeight="1" x14ac:dyDescent="0.25">
      <c r="M1" s="19"/>
      <c r="N1" s="19"/>
      <c r="O1" s="19" t="s">
        <v>24</v>
      </c>
      <c r="P1" s="19"/>
    </row>
    <row r="2" spans="1:16" ht="21" customHeight="1" x14ac:dyDescent="0.25">
      <c r="M2" s="20"/>
      <c r="N2" s="20"/>
      <c r="O2" s="20" t="s">
        <v>35</v>
      </c>
      <c r="P2" s="20"/>
    </row>
    <row r="3" spans="1:16" ht="19.899999999999999" customHeight="1" x14ac:dyDescent="0.25">
      <c r="M3" s="20"/>
      <c r="N3" s="20"/>
      <c r="O3" s="20" t="s">
        <v>25</v>
      </c>
      <c r="P3" s="20"/>
    </row>
    <row r="4" spans="1:16" ht="23.45" customHeight="1" x14ac:dyDescent="0.25">
      <c r="M4" s="20"/>
      <c r="N4" s="20"/>
      <c r="O4" s="20" t="s">
        <v>26</v>
      </c>
      <c r="P4" s="20"/>
    </row>
    <row r="5" spans="1:16" ht="26.45" customHeight="1" x14ac:dyDescent="0.3">
      <c r="A5" s="495" t="s">
        <v>32</v>
      </c>
      <c r="B5" s="495"/>
      <c r="C5" s="495"/>
      <c r="D5" s="495"/>
      <c r="E5" s="495"/>
      <c r="F5" s="495"/>
      <c r="G5" s="495"/>
      <c r="H5" s="495"/>
      <c r="I5" s="495"/>
      <c r="J5" s="495"/>
      <c r="K5" s="495"/>
      <c r="L5" s="495"/>
      <c r="M5" s="495"/>
      <c r="N5" s="495"/>
      <c r="O5" s="495"/>
    </row>
    <row r="6" spans="1:16" ht="23.45" customHeight="1" x14ac:dyDescent="0.25"/>
    <row r="7" spans="1:16" s="1" customFormat="1" ht="45.6" customHeight="1" x14ac:dyDescent="0.25">
      <c r="A7" s="496" t="s">
        <v>0</v>
      </c>
      <c r="B7" s="496" t="s">
        <v>12</v>
      </c>
      <c r="C7" s="497" t="s">
        <v>13</v>
      </c>
      <c r="D7" s="497" t="s">
        <v>3</v>
      </c>
      <c r="E7" s="497" t="s">
        <v>18</v>
      </c>
      <c r="F7" s="499" t="s">
        <v>15</v>
      </c>
      <c r="G7" s="500"/>
      <c r="H7" s="500"/>
      <c r="I7" s="500"/>
      <c r="J7" s="500"/>
      <c r="K7" s="501"/>
      <c r="L7" s="502" t="s">
        <v>17</v>
      </c>
      <c r="M7" s="504" t="s">
        <v>1</v>
      </c>
      <c r="N7" s="505"/>
      <c r="O7" s="497" t="s">
        <v>33</v>
      </c>
      <c r="P7" s="497" t="s">
        <v>2</v>
      </c>
    </row>
    <row r="8" spans="1:16" s="1" customFormat="1" ht="77.45" customHeight="1" x14ac:dyDescent="0.25">
      <c r="A8" s="497"/>
      <c r="B8" s="497"/>
      <c r="C8" s="498"/>
      <c r="D8" s="498"/>
      <c r="E8" s="498"/>
      <c r="F8" s="2" t="s">
        <v>14</v>
      </c>
      <c r="G8" s="2" t="s">
        <v>34</v>
      </c>
      <c r="H8" s="2" t="s">
        <v>20</v>
      </c>
      <c r="I8" s="2" t="s">
        <v>16</v>
      </c>
      <c r="J8" s="2" t="s">
        <v>31</v>
      </c>
      <c r="K8" s="2" t="s">
        <v>4</v>
      </c>
      <c r="L8" s="503"/>
      <c r="M8" s="24" t="s">
        <v>5</v>
      </c>
      <c r="N8" s="24" t="s">
        <v>23</v>
      </c>
      <c r="O8" s="498"/>
      <c r="P8" s="498"/>
    </row>
    <row r="9" spans="1:16" s="1" customFormat="1" ht="30.6" customHeight="1" x14ac:dyDescent="0.25">
      <c r="A9" s="24">
        <v>1</v>
      </c>
      <c r="B9" s="24">
        <v>2</v>
      </c>
      <c r="C9" s="25">
        <v>3</v>
      </c>
      <c r="D9" s="25">
        <v>4</v>
      </c>
      <c r="E9" s="25">
        <v>5</v>
      </c>
      <c r="F9" s="2">
        <v>6</v>
      </c>
      <c r="G9" s="2">
        <v>7</v>
      </c>
      <c r="H9" s="2" t="s">
        <v>19</v>
      </c>
      <c r="I9" s="2">
        <v>8</v>
      </c>
      <c r="J9" s="18" t="s">
        <v>21</v>
      </c>
      <c r="K9" s="18" t="s">
        <v>22</v>
      </c>
      <c r="L9" s="22">
        <v>9</v>
      </c>
      <c r="M9" s="24">
        <v>10</v>
      </c>
      <c r="N9" s="24">
        <v>11</v>
      </c>
      <c r="O9" s="15">
        <v>12</v>
      </c>
      <c r="P9" s="15">
        <v>13</v>
      </c>
    </row>
    <row r="10" spans="1:16" ht="54.6" customHeight="1" x14ac:dyDescent="0.25">
      <c r="A10" s="506">
        <v>1</v>
      </c>
      <c r="B10" s="509"/>
      <c r="C10" s="509"/>
      <c r="D10" s="3" t="s">
        <v>6</v>
      </c>
      <c r="E10" s="3"/>
      <c r="F10" s="4"/>
      <c r="G10" s="4"/>
      <c r="H10" s="5"/>
      <c r="I10" s="4"/>
      <c r="J10" s="4"/>
      <c r="K10" s="6"/>
      <c r="L10" s="21"/>
      <c r="M10" s="512"/>
      <c r="N10" s="512"/>
      <c r="O10" s="517"/>
      <c r="P10" s="520"/>
    </row>
    <row r="11" spans="1:16" ht="87" customHeight="1" x14ac:dyDescent="0.25">
      <c r="A11" s="507"/>
      <c r="B11" s="510"/>
      <c r="C11" s="510"/>
      <c r="D11" s="7" t="s">
        <v>7</v>
      </c>
      <c r="E11" s="7"/>
      <c r="F11" s="8"/>
      <c r="G11" s="9"/>
      <c r="H11" s="10"/>
      <c r="I11" s="8"/>
      <c r="J11" s="10"/>
      <c r="K11" s="11"/>
      <c r="L11" s="16"/>
      <c r="M11" s="513"/>
      <c r="N11" s="515"/>
      <c r="O11" s="518"/>
      <c r="P11" s="521"/>
    </row>
    <row r="12" spans="1:16" ht="64.900000000000006" customHeight="1" x14ac:dyDescent="0.25">
      <c r="A12" s="507"/>
      <c r="B12" s="510"/>
      <c r="C12" s="510"/>
      <c r="D12" s="7" t="s">
        <v>8</v>
      </c>
      <c r="E12" s="7"/>
      <c r="F12" s="12"/>
      <c r="G12" s="12"/>
      <c r="H12" s="10"/>
      <c r="I12" s="13"/>
      <c r="J12" s="10"/>
      <c r="K12" s="11"/>
      <c r="L12" s="16"/>
      <c r="M12" s="513"/>
      <c r="N12" s="515"/>
      <c r="O12" s="518"/>
      <c r="P12" s="521"/>
    </row>
    <row r="13" spans="1:16" ht="93.6" customHeight="1" x14ac:dyDescent="0.25">
      <c r="A13" s="507"/>
      <c r="B13" s="510"/>
      <c r="C13" s="510"/>
      <c r="D13" s="7" t="s">
        <v>9</v>
      </c>
      <c r="E13" s="7"/>
      <c r="F13" s="12"/>
      <c r="G13" s="12"/>
      <c r="H13" s="10"/>
      <c r="I13" s="13"/>
      <c r="J13" s="10"/>
      <c r="K13" s="11"/>
      <c r="L13" s="16"/>
      <c r="M13" s="513"/>
      <c r="N13" s="515"/>
      <c r="O13" s="518"/>
      <c r="P13" s="521"/>
    </row>
    <row r="14" spans="1:16" ht="73.150000000000006" customHeight="1" x14ac:dyDescent="0.25">
      <c r="A14" s="507"/>
      <c r="B14" s="510"/>
      <c r="C14" s="510"/>
      <c r="D14" s="14" t="s">
        <v>10</v>
      </c>
      <c r="E14" s="14"/>
      <c r="F14" s="9"/>
      <c r="G14" s="9"/>
      <c r="H14" s="10"/>
      <c r="I14" s="8"/>
      <c r="J14" s="10"/>
      <c r="K14" s="11"/>
      <c r="L14" s="16"/>
      <c r="M14" s="513"/>
      <c r="N14" s="515"/>
      <c r="O14" s="518"/>
      <c r="P14" s="521"/>
    </row>
    <row r="15" spans="1:16" ht="51" customHeight="1" x14ac:dyDescent="0.25">
      <c r="A15" s="508"/>
      <c r="B15" s="511"/>
      <c r="C15" s="511"/>
      <c r="D15" s="14" t="s">
        <v>11</v>
      </c>
      <c r="E15" s="14"/>
      <c r="F15" s="9"/>
      <c r="G15" s="9"/>
      <c r="H15" s="10"/>
      <c r="I15" s="8"/>
      <c r="J15" s="10"/>
      <c r="K15" s="11"/>
      <c r="L15" s="17"/>
      <c r="M15" s="514"/>
      <c r="N15" s="516"/>
      <c r="O15" s="519"/>
      <c r="P15" s="522"/>
    </row>
    <row r="18" spans="2:2" ht="18.75" x14ac:dyDescent="0.3">
      <c r="B18" s="23" t="s">
        <v>28</v>
      </c>
    </row>
    <row r="19" spans="2:2" ht="18.75" x14ac:dyDescent="0.3">
      <c r="B19" s="23"/>
    </row>
    <row r="20" spans="2:2" ht="18.75" x14ac:dyDescent="0.3">
      <c r="B20" s="23" t="s">
        <v>27</v>
      </c>
    </row>
    <row r="21" spans="2:2" ht="18.75" x14ac:dyDescent="0.3">
      <c r="B21" s="23"/>
    </row>
    <row r="22" spans="2:2" ht="18.75" x14ac:dyDescent="0.3">
      <c r="B22" s="23"/>
    </row>
    <row r="23" spans="2:2" ht="18.75" x14ac:dyDescent="0.3">
      <c r="B23" s="23"/>
    </row>
    <row r="24" spans="2:2" ht="18.75" x14ac:dyDescent="0.3">
      <c r="B24" s="23"/>
    </row>
    <row r="25" spans="2:2" ht="18.75" x14ac:dyDescent="0.3">
      <c r="B25" s="23"/>
    </row>
    <row r="26" spans="2:2" ht="18.75" x14ac:dyDescent="0.3">
      <c r="B26" s="23"/>
    </row>
    <row r="27" spans="2:2" ht="18.75" x14ac:dyDescent="0.3">
      <c r="B27" s="23"/>
    </row>
    <row r="28" spans="2:2" ht="18.75" x14ac:dyDescent="0.3">
      <c r="B28" s="23"/>
    </row>
    <row r="29" spans="2:2" ht="18.75" x14ac:dyDescent="0.3">
      <c r="B29" s="23"/>
    </row>
    <row r="30" spans="2:2" ht="18.75" x14ac:dyDescent="0.3">
      <c r="B30" s="23"/>
    </row>
    <row r="31" spans="2:2" ht="18.75" x14ac:dyDescent="0.3">
      <c r="B31" s="23"/>
    </row>
    <row r="32" spans="2:2" ht="18.75" x14ac:dyDescent="0.3">
      <c r="B32" s="23"/>
    </row>
    <row r="33" spans="2:2" ht="18.75" x14ac:dyDescent="0.3">
      <c r="B33" s="23"/>
    </row>
    <row r="34" spans="2:2" ht="18.75" x14ac:dyDescent="0.3">
      <c r="B34" s="23"/>
    </row>
    <row r="35" spans="2:2" ht="18.75" x14ac:dyDescent="0.3">
      <c r="B35" s="23"/>
    </row>
    <row r="36" spans="2:2" ht="18.75" x14ac:dyDescent="0.3">
      <c r="B36" s="23"/>
    </row>
    <row r="37" spans="2:2" ht="18.75" x14ac:dyDescent="0.3">
      <c r="B37" s="23"/>
    </row>
    <row r="38" spans="2:2" ht="18.75" x14ac:dyDescent="0.3">
      <c r="B38" s="23"/>
    </row>
    <row r="39" spans="2:2" ht="18.75" x14ac:dyDescent="0.3">
      <c r="B39" s="23"/>
    </row>
    <row r="40" spans="2:2" ht="18.75" x14ac:dyDescent="0.3">
      <c r="B40" s="23"/>
    </row>
    <row r="41" spans="2:2" ht="18.75" x14ac:dyDescent="0.3">
      <c r="B41" s="23" t="s">
        <v>29</v>
      </c>
    </row>
    <row r="42" spans="2:2" ht="18.75" x14ac:dyDescent="0.3">
      <c r="B42" s="23" t="s">
        <v>30</v>
      </c>
    </row>
  </sheetData>
  <mergeCells count="18">
    <mergeCell ref="P7:P8"/>
    <mergeCell ref="A10:A15"/>
    <mergeCell ref="B10:B15"/>
    <mergeCell ref="C10:C15"/>
    <mergeCell ref="M10:M15"/>
    <mergeCell ref="N10:N15"/>
    <mergeCell ref="O10:O15"/>
    <mergeCell ref="P10:P15"/>
    <mergeCell ref="A5:O5"/>
    <mergeCell ref="A7:A8"/>
    <mergeCell ref="B7:B8"/>
    <mergeCell ref="C7:C8"/>
    <mergeCell ref="D7:D8"/>
    <mergeCell ref="E7:E8"/>
    <mergeCell ref="F7:K7"/>
    <mergeCell ref="L7:L8"/>
    <mergeCell ref="M7:N7"/>
    <mergeCell ref="O7:O8"/>
  </mergeCells>
  <phoneticPr fontId="0" type="noConversion"/>
  <pageMargins left="0.11811023622047245" right="0.11811023622047245" top="0.19685039370078741" bottom="0.19685039370078741" header="0.31496062992125984" footer="0.31496062992125984"/>
  <pageSetup paperSize="9" scale="45"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СВОД</vt:lpstr>
      <vt:lpstr>МП 6</vt:lpstr>
      <vt:lpstr>СВОД!Заголовки_для_печати</vt:lpstr>
      <vt:lpstr>СВОД!Область_печати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2016-03-03T12:25:16Z</cp:lastPrinted>
  <dcterms:created xsi:type="dcterms:W3CDTF">2006-09-16T00:00:00Z</dcterms:created>
  <dcterms:modified xsi:type="dcterms:W3CDTF">2021-04-27T11:27:37Z</dcterms:modified>
</cp:coreProperties>
</file>