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3"/>
  </bookViews>
  <sheets>
    <sheet name="Доходы" sheetId="1" r:id="rId1"/>
    <sheet name="Функцион" sheetId="18" r:id="rId2"/>
    <sheet name="Ведомствен" sheetId="6" r:id="rId3"/>
    <sheet name="Источники" sheetId="13" r:id="rId4"/>
  </sheets>
  <externalReferences>
    <externalReference r:id="rId5"/>
    <externalReference r:id="rId6"/>
  </externalReferences>
  <definedNames>
    <definedName name="_1Excel_BuiltIn_Print_Area_1_1_1">Доходы!$A$1:$C$34</definedName>
    <definedName name="_2Excel_BuiltIn_Print_Area_7_1_1" localSheetId="1">#REF!</definedName>
    <definedName name="_2Excel_BuiltIn_Print_Area_7_1_1">#REF!</definedName>
    <definedName name="_Toc105952698" localSheetId="1">Функцион!$A$3</definedName>
    <definedName name="_Toc105952698">#REF!</definedName>
    <definedName name="_xlnm._FilterDatabase" localSheetId="2" hidden="1">Ведомствен!$A$7:$L$95</definedName>
    <definedName name="_xlnm._FilterDatabase" localSheetId="1" hidden="1">Функцион!$A$7:$K$107</definedName>
    <definedName name="Excel_BuiltIn_Print_Area_1">Доходы!$A$1:$C$34</definedName>
    <definedName name="Excel_BuiltIn_Print_Area_1_1">Доходы!$A$1:$C$34</definedName>
    <definedName name="Excel_BuiltIn_Print_Area_2" localSheetId="1">#REF!</definedName>
    <definedName name="Excel_BuiltIn_Print_Area_2">#REF!</definedName>
    <definedName name="Excel_BuiltIn_Print_Area_3">#REF!</definedName>
    <definedName name="Excel_BuiltIn_Print_Area_3_1" localSheetId="1">#REF!</definedName>
    <definedName name="Excel_BuiltIn_Print_Area_3_1">#REF!</definedName>
    <definedName name="Excel_BuiltIn_Print_Area_4" localSheetId="1">#REF!</definedName>
    <definedName name="Excel_BuiltIn_Print_Area_4">#REF!</definedName>
    <definedName name="Excel_BuiltIn_Print_Area_5" localSheetId="1">Функцион!$A$1:$I$50</definedName>
    <definedName name="Excel_BuiltIn_Print_Area_5">#REF!</definedName>
    <definedName name="Excel_BuiltIn_Print_Area_5_1" localSheetId="1">Функцион!$A$1:$I$50</definedName>
    <definedName name="Excel_BuiltIn_Print_Area_5_1">#REF!</definedName>
    <definedName name="Excel_BuiltIn_Print_Area_6">Ведомствен!$A$1:$G$44</definedName>
    <definedName name="Excel_BuiltIn_Print_Area_6_1">Ведомствен!$A$1:$G$44</definedName>
    <definedName name="Excel_BuiltIn_Print_Area_7" localSheetId="1">#REF!</definedName>
    <definedName name="Excel_BuiltIn_Print_Area_7">#REF!</definedName>
    <definedName name="Excel_BuiltIn_Print_Area_7_1" localSheetId="1">#REF!</definedName>
    <definedName name="Excel_BuiltIn_Print_Area_7_1">#REF!</definedName>
    <definedName name="_xlnm.Print_Titles" localSheetId="2">Ведомствен!$5:$5</definedName>
    <definedName name="_xlnm.Print_Area" localSheetId="0">Доходы!$A$1:$E$34</definedName>
    <definedName name="_xlnm.Print_Area" localSheetId="1">Функцион!$A$1:$K$107</definedName>
  </definedNames>
  <calcPr calcId="125725"/>
  <fileRecoveryPr autoRecover="0"/>
</workbook>
</file>

<file path=xl/calcChain.xml><?xml version="1.0" encoding="utf-8"?>
<calcChain xmlns="http://schemas.openxmlformats.org/spreadsheetml/2006/main">
  <c r="J107" i="18"/>
  <c r="K14" i="6"/>
  <c r="J68" i="18"/>
  <c r="J69"/>
  <c r="J87"/>
  <c r="J56" i="6"/>
  <c r="J57"/>
  <c r="J30" i="18"/>
  <c r="I30"/>
  <c r="K31" i="6"/>
  <c r="J31"/>
  <c r="K44" i="18"/>
  <c r="K45"/>
  <c r="K46"/>
  <c r="K47"/>
  <c r="K48"/>
  <c r="K49"/>
  <c r="K50"/>
  <c r="K51"/>
  <c r="K52"/>
  <c r="K53"/>
  <c r="K54"/>
  <c r="K55"/>
  <c r="K56"/>
  <c r="L16" i="6"/>
  <c r="L19"/>
  <c r="L25"/>
  <c r="L28"/>
  <c r="L30"/>
  <c r="L33"/>
  <c r="L38"/>
  <c r="L44"/>
  <c r="L51"/>
  <c r="L53"/>
  <c r="L60"/>
  <c r="L67"/>
  <c r="L73"/>
  <c r="L78"/>
  <c r="L81"/>
  <c r="L88"/>
  <c r="L95"/>
  <c r="C10" i="1"/>
  <c r="E15"/>
  <c r="E17"/>
  <c r="E19"/>
  <c r="E20"/>
  <c r="E22"/>
  <c r="E23"/>
  <c r="E26"/>
  <c r="E28"/>
  <c r="E29"/>
  <c r="E31"/>
  <c r="E34"/>
  <c r="E13"/>
  <c r="D21" l="1"/>
  <c r="C21"/>
  <c r="E21" l="1"/>
  <c r="C32"/>
  <c r="E32" s="1"/>
  <c r="C27"/>
  <c r="D27"/>
  <c r="J85" i="18"/>
  <c r="I85"/>
  <c r="I84" s="1"/>
  <c r="I83" s="1"/>
  <c r="I82" s="1"/>
  <c r="I81" s="1"/>
  <c r="K72" i="6"/>
  <c r="J72"/>
  <c r="J71" s="1"/>
  <c r="J84" i="18" l="1"/>
  <c r="K85"/>
  <c r="K71" i="6"/>
  <c r="L72"/>
  <c r="E27" i="1"/>
  <c r="J70" i="6"/>
  <c r="J69" s="1"/>
  <c r="J27" i="18"/>
  <c r="I27"/>
  <c r="I26" s="1"/>
  <c r="K27" i="6"/>
  <c r="J27"/>
  <c r="J83" i="18" l="1"/>
  <c r="K84"/>
  <c r="J26"/>
  <c r="K26" s="1"/>
  <c r="K27"/>
  <c r="K70" i="6"/>
  <c r="L71"/>
  <c r="L27"/>
  <c r="J24" i="18"/>
  <c r="J29"/>
  <c r="J32"/>
  <c r="I32"/>
  <c r="I31" s="1"/>
  <c r="J18"/>
  <c r="I18"/>
  <c r="I17" s="1"/>
  <c r="I16" s="1"/>
  <c r="J77" i="6"/>
  <c r="J76" s="1"/>
  <c r="K18"/>
  <c r="J15"/>
  <c r="J14" s="1"/>
  <c r="J18"/>
  <c r="J17" s="1"/>
  <c r="K32"/>
  <c r="J32"/>
  <c r="K77"/>
  <c r="D25" i="1"/>
  <c r="E25" s="1"/>
  <c r="C25"/>
  <c r="J100" i="18"/>
  <c r="I100"/>
  <c r="I99" s="1"/>
  <c r="I98" s="1"/>
  <c r="I97" s="1"/>
  <c r="I96" s="1"/>
  <c r="I95" s="1"/>
  <c r="J93"/>
  <c r="I93"/>
  <c r="I92" s="1"/>
  <c r="I91" s="1"/>
  <c r="J90"/>
  <c r="I90"/>
  <c r="I89" s="1"/>
  <c r="I88" s="1"/>
  <c r="J79"/>
  <c r="I79"/>
  <c r="I78" s="1"/>
  <c r="I77" s="1"/>
  <c r="I76" s="1"/>
  <c r="J72"/>
  <c r="I72"/>
  <c r="I71" s="1"/>
  <c r="I70" s="1"/>
  <c r="I69" s="1"/>
  <c r="J65"/>
  <c r="I65"/>
  <c r="I64" s="1"/>
  <c r="J63"/>
  <c r="I63"/>
  <c r="J50" i="6"/>
  <c r="J37" i="18"/>
  <c r="I37"/>
  <c r="I36" s="1"/>
  <c r="I35" s="1"/>
  <c r="I34" s="1"/>
  <c r="I33" s="1"/>
  <c r="I29"/>
  <c r="I24"/>
  <c r="J15"/>
  <c r="I15"/>
  <c r="I107"/>
  <c r="I106" s="1"/>
  <c r="I105" s="1"/>
  <c r="I104" s="1"/>
  <c r="I103" s="1"/>
  <c r="I102" s="1"/>
  <c r="I101" s="1"/>
  <c r="J43"/>
  <c r="I43"/>
  <c r="I42" s="1"/>
  <c r="I41" s="1"/>
  <c r="I40" s="1"/>
  <c r="I39" s="1"/>
  <c r="I38" s="1"/>
  <c r="C30" i="1"/>
  <c r="D30"/>
  <c r="E30" s="1"/>
  <c r="D13" i="13"/>
  <c r="D12" s="1"/>
  <c r="C13"/>
  <c r="C12" s="1"/>
  <c r="C11" s="1"/>
  <c r="D9"/>
  <c r="D8" s="1"/>
  <c r="C9"/>
  <c r="C8" s="1"/>
  <c r="K24" i="6"/>
  <c r="J24"/>
  <c r="K15"/>
  <c r="K29"/>
  <c r="K37"/>
  <c r="J37"/>
  <c r="J36" s="1"/>
  <c r="J29"/>
  <c r="K43"/>
  <c r="J43"/>
  <c r="J42" s="1"/>
  <c r="K52"/>
  <c r="L52" s="1"/>
  <c r="J52"/>
  <c r="K50"/>
  <c r="L50" s="1"/>
  <c r="K59"/>
  <c r="J59"/>
  <c r="J58" s="1"/>
  <c r="K66"/>
  <c r="J66"/>
  <c r="J65" s="1"/>
  <c r="J64" s="1"/>
  <c r="J63" s="1"/>
  <c r="J62" s="1"/>
  <c r="K80"/>
  <c r="J80"/>
  <c r="J79" s="1"/>
  <c r="K87"/>
  <c r="J87"/>
  <c r="J86" s="1"/>
  <c r="J85" s="1"/>
  <c r="J84" s="1"/>
  <c r="J83" s="1"/>
  <c r="J82" s="1"/>
  <c r="K94"/>
  <c r="J94"/>
  <c r="J93" s="1"/>
  <c r="D12" i="1"/>
  <c r="D14"/>
  <c r="D16"/>
  <c r="D18"/>
  <c r="E18" s="1"/>
  <c r="C18"/>
  <c r="C16"/>
  <c r="C14"/>
  <c r="C12"/>
  <c r="C11" s="1"/>
  <c r="L29" i="6" l="1"/>
  <c r="L24"/>
  <c r="K15" i="18"/>
  <c r="J106"/>
  <c r="K107"/>
  <c r="I68"/>
  <c r="K69"/>
  <c r="J64"/>
  <c r="K64" s="1"/>
  <c r="K65"/>
  <c r="J78"/>
  <c r="K79"/>
  <c r="J92"/>
  <c r="K93"/>
  <c r="J28"/>
  <c r="K29"/>
  <c r="J82"/>
  <c r="K83"/>
  <c r="J42"/>
  <c r="K43"/>
  <c r="J36"/>
  <c r="K37"/>
  <c r="J17"/>
  <c r="K18"/>
  <c r="J31"/>
  <c r="K31" s="1"/>
  <c r="K32"/>
  <c r="J71"/>
  <c r="K72"/>
  <c r="J89"/>
  <c r="K90"/>
  <c r="J99"/>
  <c r="K100"/>
  <c r="K63"/>
  <c r="J23"/>
  <c r="K24"/>
  <c r="K42" i="6"/>
  <c r="L42" s="1"/>
  <c r="L43"/>
  <c r="K76"/>
  <c r="L76" s="1"/>
  <c r="L77"/>
  <c r="K69"/>
  <c r="L69" s="1"/>
  <c r="L70"/>
  <c r="K79"/>
  <c r="L79" s="1"/>
  <c r="L80"/>
  <c r="L32"/>
  <c r="K93"/>
  <c r="L93" s="1"/>
  <c r="L94"/>
  <c r="K58"/>
  <c r="L59"/>
  <c r="K36"/>
  <c r="L36" s="1"/>
  <c r="L37"/>
  <c r="K86"/>
  <c r="L86" s="1"/>
  <c r="L87"/>
  <c r="K65"/>
  <c r="L66"/>
  <c r="L14"/>
  <c r="L15"/>
  <c r="K17"/>
  <c r="L17" s="1"/>
  <c r="L18"/>
  <c r="E16" i="1"/>
  <c r="D10"/>
  <c r="E14"/>
  <c r="D11"/>
  <c r="E11" s="1"/>
  <c r="E12"/>
  <c r="J23" i="6"/>
  <c r="J26"/>
  <c r="K26"/>
  <c r="J13"/>
  <c r="J12" s="1"/>
  <c r="J11" s="1"/>
  <c r="I87" i="18"/>
  <c r="I86" s="1"/>
  <c r="I80" s="1"/>
  <c r="J75" i="6"/>
  <c r="I75" i="18"/>
  <c r="I74" s="1"/>
  <c r="I94"/>
  <c r="I62"/>
  <c r="I61" s="1"/>
  <c r="I67"/>
  <c r="I66" s="1"/>
  <c r="I14"/>
  <c r="I13" s="1"/>
  <c r="I28"/>
  <c r="I25" s="1"/>
  <c r="I23"/>
  <c r="I22" s="1"/>
  <c r="J14"/>
  <c r="J62"/>
  <c r="K23" i="6"/>
  <c r="K49"/>
  <c r="D11" i="13"/>
  <c r="J92" i="6"/>
  <c r="J91" s="1"/>
  <c r="J90" s="1"/>
  <c r="J89" s="1"/>
  <c r="J49"/>
  <c r="J48" s="1"/>
  <c r="J47" s="1"/>
  <c r="J55"/>
  <c r="J54" s="1"/>
  <c r="J35"/>
  <c r="J34" s="1"/>
  <c r="J74"/>
  <c r="J68" s="1"/>
  <c r="J41"/>
  <c r="J40" s="1"/>
  <c r="J39" s="1"/>
  <c r="K75" l="1"/>
  <c r="L75" s="1"/>
  <c r="K74"/>
  <c r="L58"/>
  <c r="K57"/>
  <c r="K35"/>
  <c r="K34" s="1"/>
  <c r="L34" s="1"/>
  <c r="L23"/>
  <c r="K85"/>
  <c r="K84" s="1"/>
  <c r="J81" i="18"/>
  <c r="K81" s="1"/>
  <c r="K82"/>
  <c r="J98"/>
  <c r="K99"/>
  <c r="J70"/>
  <c r="K71"/>
  <c r="J16"/>
  <c r="K16" s="1"/>
  <c r="K17"/>
  <c r="J41"/>
  <c r="K42"/>
  <c r="J25"/>
  <c r="K25" s="1"/>
  <c r="K28"/>
  <c r="J77"/>
  <c r="K78"/>
  <c r="J61"/>
  <c r="K62"/>
  <c r="J88"/>
  <c r="K89"/>
  <c r="J35"/>
  <c r="K36"/>
  <c r="J91"/>
  <c r="K91" s="1"/>
  <c r="K92"/>
  <c r="J105"/>
  <c r="K106"/>
  <c r="J13"/>
  <c r="K13" s="1"/>
  <c r="K14"/>
  <c r="J22"/>
  <c r="K22" s="1"/>
  <c r="K23"/>
  <c r="L85" i="6"/>
  <c r="K48"/>
  <c r="L49"/>
  <c r="K41"/>
  <c r="K92"/>
  <c r="L26"/>
  <c r="L35"/>
  <c r="K64"/>
  <c r="L65"/>
  <c r="L31"/>
  <c r="L74"/>
  <c r="K13"/>
  <c r="E10" i="1"/>
  <c r="K68" i="6"/>
  <c r="J22"/>
  <c r="J21" s="1"/>
  <c r="I21" i="18"/>
  <c r="I20" s="1"/>
  <c r="I19" s="1"/>
  <c r="K22" i="6"/>
  <c r="I12" i="18"/>
  <c r="I11" s="1"/>
  <c r="I10" s="1"/>
  <c r="K46" i="6"/>
  <c r="I73" i="18"/>
  <c r="I60"/>
  <c r="I59" s="1"/>
  <c r="I58" s="1"/>
  <c r="I57" s="1"/>
  <c r="C33" i="1"/>
  <c r="D33"/>
  <c r="E33" s="1"/>
  <c r="J46" i="6"/>
  <c r="J45" s="1"/>
  <c r="J61"/>
  <c r="K56" l="1"/>
  <c r="L56" s="1"/>
  <c r="L57"/>
  <c r="J12" i="18"/>
  <c r="K12" s="1"/>
  <c r="J21"/>
  <c r="K30"/>
  <c r="K88"/>
  <c r="J76"/>
  <c r="K77"/>
  <c r="J40"/>
  <c r="K41"/>
  <c r="K70"/>
  <c r="J104"/>
  <c r="K105"/>
  <c r="J60"/>
  <c r="K61"/>
  <c r="J97"/>
  <c r="K98"/>
  <c r="J34"/>
  <c r="K35"/>
  <c r="K45" i="6"/>
  <c r="L45" s="1"/>
  <c r="L46"/>
  <c r="K12"/>
  <c r="L13"/>
  <c r="K83"/>
  <c r="L84"/>
  <c r="L68"/>
  <c r="K63"/>
  <c r="L64"/>
  <c r="K91"/>
  <c r="L92"/>
  <c r="K47"/>
  <c r="L47" s="1"/>
  <c r="L48"/>
  <c r="K21"/>
  <c r="L22"/>
  <c r="K40"/>
  <c r="L41"/>
  <c r="I9" i="18"/>
  <c r="I8" s="1"/>
  <c r="C21" i="13" s="1"/>
  <c r="J20" i="6"/>
  <c r="C24" i="1"/>
  <c r="C9" s="1"/>
  <c r="D24"/>
  <c r="K55" i="6" l="1"/>
  <c r="K54" s="1"/>
  <c r="L54" s="1"/>
  <c r="J11" i="18"/>
  <c r="K11" s="1"/>
  <c r="J96"/>
  <c r="K97"/>
  <c r="J39"/>
  <c r="K40"/>
  <c r="J86"/>
  <c r="K87"/>
  <c r="J67"/>
  <c r="K68"/>
  <c r="K21"/>
  <c r="J20"/>
  <c r="J103"/>
  <c r="K104"/>
  <c r="J33"/>
  <c r="K33" s="1"/>
  <c r="K34"/>
  <c r="J59"/>
  <c r="K60"/>
  <c r="J75"/>
  <c r="K76"/>
  <c r="K39" i="6"/>
  <c r="L39" s="1"/>
  <c r="L40"/>
  <c r="K62"/>
  <c r="L63"/>
  <c r="K82"/>
  <c r="L82" s="1"/>
  <c r="L83"/>
  <c r="K20"/>
  <c r="L21"/>
  <c r="K11"/>
  <c r="L11" s="1"/>
  <c r="L12"/>
  <c r="K90"/>
  <c r="L91"/>
  <c r="D9" i="1"/>
  <c r="E9" s="1"/>
  <c r="E24"/>
  <c r="C18" i="13"/>
  <c r="C22" s="1"/>
  <c r="J10" i="6"/>
  <c r="J9" s="1"/>
  <c r="J8" s="1"/>
  <c r="C20" i="13"/>
  <c r="L55" i="6" l="1"/>
  <c r="J10" i="18"/>
  <c r="K10" s="1"/>
  <c r="J58"/>
  <c r="K59"/>
  <c r="J102"/>
  <c r="K103"/>
  <c r="J66"/>
  <c r="K66" s="1"/>
  <c r="K67"/>
  <c r="J95"/>
  <c r="K96"/>
  <c r="J38"/>
  <c r="K38" s="1"/>
  <c r="K39"/>
  <c r="J74"/>
  <c r="K74" s="1"/>
  <c r="K75"/>
  <c r="K86"/>
  <c r="J80"/>
  <c r="J19"/>
  <c r="K19" s="1"/>
  <c r="K20"/>
  <c r="L62" i="6"/>
  <c r="K61"/>
  <c r="L61" s="1"/>
  <c r="K89"/>
  <c r="L89" s="1"/>
  <c r="L90"/>
  <c r="K10"/>
  <c r="L20"/>
  <c r="C17" i="13"/>
  <c r="C16" s="1"/>
  <c r="C19"/>
  <c r="C15" s="1"/>
  <c r="C7" s="1"/>
  <c r="J9" i="18" l="1"/>
  <c r="K9" s="1"/>
  <c r="J73"/>
  <c r="K73" s="1"/>
  <c r="K80"/>
  <c r="J94"/>
  <c r="K94" s="1"/>
  <c r="K95"/>
  <c r="J57"/>
  <c r="K57" s="1"/>
  <c r="K58"/>
  <c r="J101"/>
  <c r="K101" s="1"/>
  <c r="K102"/>
  <c r="L10" i="6"/>
  <c r="K9"/>
  <c r="D17" i="13"/>
  <c r="D16" s="1"/>
  <c r="J8" i="18" l="1"/>
  <c r="K8" i="6"/>
  <c r="L8" s="1"/>
  <c r="L9"/>
  <c r="K8" i="18" l="1"/>
  <c r="D20" i="13" l="1"/>
  <c r="D19" s="1"/>
  <c r="D15" s="1"/>
  <c r="D7" s="1"/>
  <c r="D22"/>
</calcChain>
</file>

<file path=xl/sharedStrings.xml><?xml version="1.0" encoding="utf-8"?>
<sst xmlns="http://schemas.openxmlformats.org/spreadsheetml/2006/main" count="1094" uniqueCount="215">
  <si>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</si>
  <si>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</si>
  <si>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</si>
  <si>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</si>
  <si>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</si>
  <si>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</si>
  <si>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</si>
  <si>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</si>
  <si>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</si>
  <si>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</si>
  <si>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</si>
  <si>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</si>
  <si>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</si>
  <si>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Наименование</t>
  </si>
  <si>
    <t>Рз</t>
  </si>
  <si>
    <t>ПР</t>
  </si>
  <si>
    <t>ЦСР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</si>
  <si>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</si>
  <si>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</si>
  <si>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</si>
  <si>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</si>
  <si>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</si>
  <si>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</si>
  <si>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</si>
  <si>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</si>
  <si>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ПРз</t>
  </si>
  <si>
    <t>ВСЕГО</t>
  </si>
  <si>
    <t>1</t>
  </si>
  <si>
    <t>2</t>
  </si>
  <si>
    <t xml:space="preserve"> </t>
  </si>
  <si>
    <t>Пенсионное обеспечение</t>
  </si>
  <si>
    <t>Приложение 3</t>
  </si>
  <si>
    <t>Прочие субсидии бюджетам сельских поселений</t>
  </si>
  <si>
    <t>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</si>
  <si>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>02</t>
  </si>
  <si>
    <t>03</t>
  </si>
  <si>
    <t>09</t>
  </si>
  <si>
    <t>10</t>
  </si>
  <si>
    <t>13</t>
  </si>
  <si>
    <t>Сумма (тыс. рублей)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</si>
  <si>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</si>
  <si>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</si>
  <si>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</si>
  <si>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</si>
  <si>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</si>
  <si>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</si>
  <si>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</si>
  <si>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</si>
  <si>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</si>
  <si>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</si>
  <si>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</si>
  <si>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</si>
  <si>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</si>
  <si>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</si>
  <si>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</si>
  <si>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</si>
  <si>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Другие общегосударственные вопросы</t>
  </si>
  <si>
    <t>Подготовка, переподготовка и повышение квалификации кадров</t>
  </si>
  <si>
    <t>41250</t>
  </si>
  <si>
    <t>244</t>
  </si>
  <si>
    <t>08</t>
  </si>
  <si>
    <t>Мероприятия по обеспечению пожарной безопасности</t>
  </si>
  <si>
    <t>42120</t>
  </si>
  <si>
    <t>31</t>
  </si>
  <si>
    <t>Мероприятия по укреплению общественного порядка и обеспечению общественной безопасности</t>
  </si>
  <si>
    <t>42300</t>
  </si>
  <si>
    <t>Национальная оборона</t>
  </si>
  <si>
    <t>Мобилизационная и вневойсковая подготовка</t>
  </si>
  <si>
    <t>Осуществление первичного воинского учета на территориях, где отсутствуют военные комиссариаты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</si>
  <si>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</si>
  <si>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</si>
  <si>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</si>
  <si>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</si>
  <si>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</si>
  <si>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</si>
  <si>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</si>
  <si>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</si>
  <si>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</si>
  <si>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</si>
  <si>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</si>
  <si>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</si>
  <si>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</si>
  <si>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</si>
  <si>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</si>
  <si>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</si>
  <si>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</si>
  <si>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</si>
  <si>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</si>
  <si>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</si>
  <si>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Программа "Развитие муниципальной службы в Паевском сельском поселении на 2019-2022г.г."</t>
  </si>
  <si>
    <t>Гармонизация межнациональных и межконфессиальных отношений в Паевском сельском поселении на 2016-2020г.г.</t>
  </si>
  <si>
    <t>24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</si>
  <si>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</si>
  <si>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</si>
  <si>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</si>
  <si>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</si>
  <si>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</si>
  <si>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</si>
  <si>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</si>
  <si>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</si>
  <si>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</si>
  <si>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</si>
  <si>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</si>
  <si>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</si>
  <si>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</si>
  <si>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</si>
  <si>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</si>
  <si>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</si>
  <si>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</si>
  <si>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</si>
  <si>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</si>
  <si>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</si>
  <si>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Мероприятия, направленные на развитие межнациональных отношений</t>
  </si>
  <si>
    <t>42310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</si>
  <si>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</si>
  <si>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</si>
  <si>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</si>
  <si>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</si>
  <si>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</si>
  <si>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</si>
  <si>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</si>
  <si>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</si>
  <si>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</si>
  <si>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</si>
  <si>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</si>
  <si>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</si>
  <si>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</si>
  <si>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</si>
  <si>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</si>
  <si>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</si>
  <si>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</si>
  <si>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</si>
  <si>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</si>
  <si>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</si>
  <si>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Кредиты кредитных организаций в валюте Российской Федерации</t>
  </si>
  <si>
    <t>Бюджетные кредиты от других бюджетов бюджетной системы Российской Федерации</t>
  </si>
  <si>
    <t>Код</t>
  </si>
  <si>
    <t>НАИМЕНОВАНИЕ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</si>
  <si>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</si>
  <si>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</si>
  <si>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</si>
  <si>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</si>
  <si>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</si>
  <si>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 в валюте Российской Федерации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</si>
  <si>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</si>
  <si>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Изменения остатков средств на счетах по учету средств бюджета</t>
  </si>
  <si>
    <t>Увеличение прочих остатков средств бюджетов</t>
  </si>
  <si>
    <t>Увеличение прочих остатков денежных средств бюджетов</t>
  </si>
  <si>
    <t>Увеличение остатков денежных средств местных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</si>
  <si>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</si>
  <si>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</si>
  <si>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местных бюджетов</t>
  </si>
  <si>
    <t>000 01 02 00 00 10 0000 710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</si>
  <si>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</si>
  <si>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Приложение 1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</si>
  <si>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</si>
  <si>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Дотации бюджетам сельских поселений на выравнивание бюджетной обеспеченности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</si>
  <si>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</si>
  <si>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</si>
  <si>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</si>
  <si>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</si>
  <si>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 xml:space="preserve">Прочие мероприятия по благоустройству </t>
  </si>
  <si>
    <t>000 01 03 00 00 00 0000 000</t>
  </si>
  <si>
    <t>000 01 03 01 00 00 0000 000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</si>
  <si>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</si>
  <si>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</si>
  <si>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</si>
  <si>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</si>
  <si>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</si>
  <si>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</si>
  <si>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</si>
  <si>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</si>
  <si>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</si>
  <si>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</si>
  <si>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</t>
  </si>
  <si>
    <t>Осуществление полномочий по организации в границах поселений электро-, тепло-, газо- и водоснабжения населения, водоотведения в пределах полномочий, установленных законодательством Российской Федерации</t>
  </si>
  <si>
    <t>Администрация Адашевского сельского поселения Кадошкинского муниципального района Республики Мордовия</t>
  </si>
  <si>
    <t xml:space="preserve"> ДОХОДЫ 
БЮДЖЕТА АДАШЕВСКОГО СЕЛЬСКОГО ПОСЕЛЕНИЯ КАДОШКИНСКОГО МУНИЦИПАЛЬНОГО РАЙОНА РЕСПУБЛИКИ МОРДОВИЯ </t>
  </si>
  <si>
    <t>91011105035100000120</t>
  </si>
  <si>
    <t>91020230024100000150</t>
  </si>
  <si>
    <t>91020235118100000150</t>
  </si>
  <si>
    <t>91020240014100000150</t>
  </si>
  <si>
    <t>Непрограммные расходы главных распорядителей средств бюджета Адашевского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</si>
  <si>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Адашевского сельского поселения Кадошкинского муниципального района Республики Мордовия</t>
  </si>
  <si>
    <t>Резервный фонд администрации Адашевского сельского поселения Кадошкинского муниципального района Республики Мордовия</t>
  </si>
  <si>
    <t>Противопожарная  безопасность на территории Адашевского сельского поселения на 2019-2020г.г.</t>
  </si>
  <si>
    <t>Программа по противодействию терроризму и экстремизму на территории Адашевского сельского поселения на 2019-2020г.г.</t>
  </si>
  <si>
    <t>Итого источников внутреннего финансирования дефицита бюджета Адашевского сельского поселения Кадошкинского муниципального района Республики Мордовия</t>
  </si>
  <si>
    <t>00020210000000000150</t>
  </si>
  <si>
    <t>Дотации бюджетам бюджетной системы Российской Федерации</t>
  </si>
  <si>
    <t>91020215001100000150</t>
  </si>
  <si>
    <t>00020220000000000150</t>
  </si>
  <si>
    <t>Субсидии бюджетам бюджетной системы Российской Федерации (межбюджетные субсидии)</t>
  </si>
  <si>
    <t>91020229999100000150</t>
  </si>
  <si>
    <t>Расходы на обеспечение функций органов местного самоуправления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</si>
  <si>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</si>
  <si>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</si>
  <si>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Программа «Комплексное  развитие Адашевского сельского поселения Кадошкинского муниципального района Республики Мордовия на 2020-2025 гг.»</t>
  </si>
  <si>
    <t>Мероприятия по благоустройству сельских территорий</t>
  </si>
  <si>
    <t>Благоустройство сельских территорий</t>
  </si>
  <si>
    <t>L5764</t>
  </si>
  <si>
    <t>22</t>
  </si>
  <si>
    <t>Субсидии бюджетам сельских поселений на обеспечение комплексного развития сельских территорий</t>
  </si>
  <si>
    <t>91020225576100000150</t>
  </si>
  <si>
    <t>91011105025100000120</t>
  </si>
  <si>
    <t>РАСПРЕДЕЛЕНИЕ 
БЮДЖЕТНЫХ АССИГНОВАНИЙ БЮДЖЕТА АДАШЕВСКОГО СЕЛЬСКОГО ПОСЕЛЕНИЯ КАДОШКИНСКОГО МУНИЦИПАЛЬНОГО РАЙОНА РЕСПУБЛИКИ МОРДОВИЯ ПО РАЗДЕЛАМ, ПОДРАЗДЕЛАМ, ЦЕЛЕВЫМ СТАТЬЯМ
(ГОСУДАРСТВЕННЫМ ПРОГРАММАМ И НЕПРОГРАММНЫМ НАПРАВЛЕНИЯМ
ДЕЯТЕЛЬНОСТИ), ГРУППАМ (ГРУППАМ И ПОДГРУППАМ) ВИДОВ РАСХОДОВ
КЛАССИФИКАЦИИ РАСХОДОВ БЮДЖЕТОВ НА 2020 ГОД</t>
  </si>
  <si>
    <t xml:space="preserve">ВЕДОМСТВЕННАЯ СТРУКТУРА
РАСХОДОВ БЮДЖЕТА АДАШЕВСКОГО СЕЛЬСКОГО ПОСЕЛЕНИЯ КАДОШКИНСКОГО МУНИЦИПАЛЬНОГО РАЙОНА РЕСПУБЛИКИ МОРДОВИЯ НА 2020 ГОД </t>
  </si>
  <si>
    <t xml:space="preserve">ИСТОЧНИКИ 
ВНУТРЕННЕГО ФИНАНСИРОВАНИЯ ДЕФИЦИТА  БЮДЖЕТА  АДАШЕВСКОГО СЕЛЬСКОГО ПОСЕЛЕНИЯ КАДОШКИНСКОГО МУНИЦИПАЛЬНОГО РАЙОНА РЕСПУБЛИКИ МОРДОВИЯ НА 2020 ГОД </t>
  </si>
  <si>
    <t>Приложение 2</t>
  </si>
  <si>
    <t xml:space="preserve">         Приложение 4</t>
  </si>
  <si>
    <t>План 2020 год</t>
  </si>
  <si>
    <t>Исполнение 2020 год</t>
  </si>
  <si>
    <t>% исполнения</t>
  </si>
  <si>
    <t>план   2020</t>
  </si>
  <si>
    <t>фактическое исполнение 2020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</si>
</sst>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13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B7DEE8"/>
        <bgColor rgb="FF000000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95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49" fontId="3" fillId="0" borderId="1" xfId="0" applyNumberFormat="1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0" xfId="2" applyFont="1" applyBorder="1" applyAlignment="1"/>
    <xf numFmtId="0" fontId="3" fillId="0" borderId="20" xfId="2" applyFont="1" applyBorder="1" applyAlignment="1"/>
    <xf numFmtId="0" fontId="3" fillId="0" borderId="1" xfId="0" applyFont="1" applyFill="1" applyBorder="1" applyAlignment="1">
      <alignment vertical="top" wrapText="1"/>
    </xf>
    <xf numFmtId="49" fontId="3" fillId="3" borderId="1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4" fillId="0" borderId="1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/>
    </xf>
    <xf numFmtId="0" fontId="4" fillId="0" borderId="1" xfId="1" applyFont="1" applyBorder="1" applyAlignment="1">
      <alignment vertical="top" wrapText="1"/>
    </xf>
    <xf numFmtId="0" fontId="4" fillId="0" borderId="1" xfId="1" applyFont="1" applyFill="1" applyBorder="1" applyAlignment="1">
      <alignment horizontal="center"/>
    </xf>
    <xf numFmtId="0" fontId="4" fillId="0" borderId="1" xfId="1" applyFont="1" applyFill="1" applyBorder="1" applyAlignment="1">
      <alignment horizontal="center" wrapText="1"/>
    </xf>
    <xf numFmtId="0" fontId="4" fillId="0" borderId="1" xfId="0" applyFont="1" applyFill="1" applyBorder="1" applyAlignment="1">
      <alignment vertical="top" wrapText="1"/>
    </xf>
    <xf numFmtId="49" fontId="4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4" fillId="0" borderId="1" xfId="1" applyFont="1" applyFill="1" applyBorder="1" applyAlignment="1">
      <alignment horizontal="left" vertical="top" wrapText="1"/>
    </xf>
    <xf numFmtId="0" fontId="3" fillId="0" borderId="1" xfId="0" applyFont="1" applyBorder="1" applyAlignment="1">
      <alignment vertical="top"/>
    </xf>
    <xf numFmtId="49" fontId="3" fillId="0" borderId="1" xfId="1" applyNumberFormat="1" applyFont="1" applyFill="1" applyBorder="1" applyAlignment="1">
      <alignment horizontal="center" wrapText="1"/>
    </xf>
    <xf numFmtId="0" fontId="3" fillId="0" borderId="1" xfId="1" applyFont="1" applyFill="1" applyBorder="1" applyAlignment="1">
      <alignment horizontal="left" vertical="top" wrapText="1"/>
    </xf>
    <xf numFmtId="49" fontId="3" fillId="0" borderId="8" xfId="1" applyNumberFormat="1" applyFont="1" applyFill="1" applyBorder="1" applyAlignment="1">
      <alignment horizontal="center" wrapText="1"/>
    </xf>
    <xf numFmtId="49" fontId="4" fillId="0" borderId="1" xfId="0" applyNumberFormat="1" applyFont="1" applyFill="1" applyBorder="1" applyAlignment="1">
      <alignment horizontal="center" wrapText="1"/>
    </xf>
    <xf numFmtId="49" fontId="4" fillId="0" borderId="7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wrapText="1"/>
    </xf>
    <xf numFmtId="164" fontId="3" fillId="0" borderId="1" xfId="1" applyNumberFormat="1" applyFont="1" applyFill="1" applyBorder="1" applyAlignment="1"/>
    <xf numFmtId="0" fontId="3" fillId="0" borderId="1" xfId="0" applyFont="1" applyBorder="1"/>
    <xf numFmtId="164" fontId="3" fillId="0" borderId="1" xfId="0" applyNumberFormat="1" applyFont="1" applyFill="1" applyBorder="1"/>
    <xf numFmtId="164" fontId="3" fillId="0" borderId="1" xfId="1" applyNumberFormat="1" applyFont="1" applyBorder="1" applyAlignment="1"/>
    <xf numFmtId="49" fontId="3" fillId="0" borderId="3" xfId="1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/>
    </xf>
    <xf numFmtId="49" fontId="4" fillId="0" borderId="1" xfId="1" applyNumberFormat="1" applyFont="1" applyFill="1" applyBorder="1" applyAlignment="1">
      <alignment horizontal="center" wrapText="1"/>
    </xf>
    <xf numFmtId="49" fontId="4" fillId="0" borderId="8" xfId="1" applyNumberFormat="1" applyFont="1" applyFill="1" applyBorder="1" applyAlignment="1">
      <alignment horizontal="center"/>
    </xf>
    <xf numFmtId="0" fontId="3" fillId="0" borderId="4" xfId="1" applyFont="1" applyFill="1" applyBorder="1" applyAlignment="1">
      <alignment horizontal="left" vertical="top" wrapText="1"/>
    </xf>
    <xf numFmtId="49" fontId="3" fillId="0" borderId="6" xfId="1" applyNumberFormat="1" applyFont="1" applyFill="1" applyBorder="1" applyAlignment="1">
      <alignment horizontal="center"/>
    </xf>
    <xf numFmtId="49" fontId="10" fillId="0" borderId="1" xfId="1" applyNumberFormat="1" applyFont="1" applyFill="1" applyBorder="1" applyAlignment="1">
      <alignment horizontal="center"/>
    </xf>
    <xf numFmtId="0" fontId="4" fillId="0" borderId="1" xfId="0" applyFont="1" applyBorder="1"/>
    <xf numFmtId="0" fontId="4" fillId="0" borderId="1" xfId="0" applyFont="1" applyFill="1" applyBorder="1"/>
    <xf numFmtId="0" fontId="3" fillId="0" borderId="1" xfId="0" applyFont="1" applyFill="1" applyBorder="1"/>
    <xf numFmtId="0" fontId="4" fillId="0" borderId="7" xfId="1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vertical="top" wrapText="1"/>
    </xf>
    <xf numFmtId="49" fontId="7" fillId="0" borderId="1" xfId="0" applyNumberFormat="1" applyFont="1" applyFill="1" applyBorder="1" applyAlignment="1">
      <alignment horizontal="center"/>
    </xf>
    <xf numFmtId="49" fontId="8" fillId="0" borderId="1" xfId="0" applyNumberFormat="1" applyFont="1" applyFill="1" applyBorder="1" applyAlignment="1">
      <alignment horizontal="center"/>
    </xf>
    <xf numFmtId="164" fontId="4" fillId="0" borderId="1" xfId="0" applyNumberFormat="1" applyFont="1" applyBorder="1" applyAlignment="1">
      <alignment horizontal="right" vertical="center" wrapText="1"/>
    </xf>
    <xf numFmtId="164" fontId="4" fillId="0" borderId="1" xfId="0" applyNumberFormat="1" applyFont="1" applyBorder="1" applyAlignment="1"/>
    <xf numFmtId="164" fontId="4" fillId="0" borderId="1" xfId="0" applyNumberFormat="1" applyFont="1" applyFill="1" applyBorder="1" applyAlignment="1"/>
    <xf numFmtId="164" fontId="3" fillId="0" borderId="1" xfId="0" applyNumberFormat="1" applyFont="1" applyFill="1" applyBorder="1" applyAlignment="1"/>
    <xf numFmtId="164" fontId="3" fillId="0" borderId="1" xfId="1" applyNumberFormat="1" applyFont="1" applyFill="1" applyBorder="1" applyAlignment="1">
      <alignment horizontal="right"/>
    </xf>
    <xf numFmtId="164" fontId="3" fillId="0" borderId="1" xfId="0" applyNumberFormat="1" applyFont="1" applyFill="1" applyBorder="1" applyAlignment="1">
      <alignment horizontal="right"/>
    </xf>
    <xf numFmtId="164" fontId="3" fillId="0" borderId="1" xfId="0" applyNumberFormat="1" applyFont="1" applyBorder="1"/>
    <xf numFmtId="164" fontId="3" fillId="0" borderId="7" xfId="0" applyNumberFormat="1" applyFont="1" applyBorder="1"/>
    <xf numFmtId="164" fontId="4" fillId="0" borderId="1" xfId="1" applyNumberFormat="1" applyFont="1" applyFill="1" applyBorder="1" applyAlignment="1">
      <alignment horizontal="right"/>
    </xf>
    <xf numFmtId="164" fontId="3" fillId="0" borderId="1" xfId="1" applyNumberFormat="1" applyFont="1" applyFill="1" applyBorder="1" applyAlignment="1">
      <alignment horizontal="right" wrapText="1"/>
    </xf>
    <xf numFmtId="164" fontId="4" fillId="0" borderId="1" xfId="0" applyNumberFormat="1" applyFont="1" applyFill="1" applyBorder="1"/>
    <xf numFmtId="164" fontId="4" fillId="0" borderId="1" xfId="0" applyNumberFormat="1" applyFont="1" applyBorder="1"/>
    <xf numFmtId="0" fontId="9" fillId="4" borderId="1" xfId="0" applyFont="1" applyFill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0" fontId="9" fillId="4" borderId="0" xfId="0" applyFont="1" applyFill="1" applyAlignment="1">
      <alignment vertical="top" wrapText="1"/>
    </xf>
    <xf numFmtId="49" fontId="3" fillId="4" borderId="1" xfId="0" applyNumberFormat="1" applyFont="1" applyFill="1" applyBorder="1" applyAlignment="1">
      <alignment horizontal="center"/>
    </xf>
    <xf numFmtId="49" fontId="3" fillId="4" borderId="1" xfId="1" applyNumberFormat="1" applyFont="1" applyFill="1" applyBorder="1" applyAlignment="1">
      <alignment horizontal="center"/>
    </xf>
    <xf numFmtId="164" fontId="4" fillId="4" borderId="1" xfId="0" applyNumberFormat="1" applyFont="1" applyFill="1" applyBorder="1"/>
    <xf numFmtId="164" fontId="3" fillId="4" borderId="1" xfId="0" applyNumberFormat="1" applyFont="1" applyFill="1" applyBorder="1"/>
    <xf numFmtId="49" fontId="3" fillId="0" borderId="1" xfId="0" applyNumberFormat="1" applyFont="1" applyFill="1" applyBorder="1" applyAlignment="1">
      <alignment horizontal="center" wrapText="1"/>
    </xf>
    <xf numFmtId="0" fontId="3" fillId="0" borderId="0" xfId="0" applyFont="1"/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21" xfId="0" applyFont="1" applyBorder="1" applyAlignment="1">
      <alignment horizontal="justify" vertical="top" wrapText="1"/>
    </xf>
    <xf numFmtId="0" fontId="3" fillId="0" borderId="0" xfId="2" applyFont="1" applyBorder="1"/>
    <xf numFmtId="0" fontId="11" fillId="0" borderId="0" xfId="2" applyFont="1" applyBorder="1" applyAlignment="1">
      <alignment horizontal="left"/>
    </xf>
    <xf numFmtId="0" fontId="5" fillId="0" borderId="0" xfId="2" applyFont="1" applyBorder="1" applyAlignment="1"/>
    <xf numFmtId="0" fontId="3" fillId="0" borderId="1" xfId="2" applyFont="1" applyBorder="1" applyAlignment="1">
      <alignment horizontal="center" vertical="center"/>
    </xf>
    <xf numFmtId="0" fontId="3" fillId="0" borderId="12" xfId="2" applyFont="1" applyBorder="1" applyAlignment="1">
      <alignment horizontal="left" vertical="top" wrapText="1"/>
    </xf>
    <xf numFmtId="49" fontId="3" fillId="0" borderId="4" xfId="2" applyNumberFormat="1" applyFont="1" applyFill="1" applyBorder="1" applyAlignment="1">
      <alignment horizontal="left" vertical="top" wrapText="1"/>
    </xf>
    <xf numFmtId="0" fontId="12" fillId="0" borderId="0" xfId="0" applyFont="1"/>
    <xf numFmtId="0" fontId="2" fillId="0" borderId="0" xfId="0" applyFont="1"/>
    <xf numFmtId="0" fontId="4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0" fontId="3" fillId="0" borderId="0" xfId="0" applyFont="1" applyBorder="1" applyAlignment="1">
      <alignment vertical="top"/>
    </xf>
    <xf numFmtId="0" fontId="3" fillId="0" borderId="0" xfId="0" applyFont="1" applyBorder="1" applyAlignment="1">
      <alignment horizontal="right"/>
    </xf>
    <xf numFmtId="0" fontId="4" fillId="0" borderId="0" xfId="0" applyFont="1" applyAlignment="1">
      <alignment vertical="center" wrapText="1"/>
    </xf>
    <xf numFmtId="0" fontId="4" fillId="0" borderId="17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/>
    <xf numFmtId="0" fontId="4" fillId="2" borderId="0" xfId="0" applyFont="1" applyFill="1" applyAlignment="1">
      <alignment vertical="center" wrapText="1"/>
    </xf>
    <xf numFmtId="0" fontId="2" fillId="2" borderId="0" xfId="0" applyFont="1" applyFill="1"/>
    <xf numFmtId="0" fontId="4" fillId="0" borderId="0" xfId="0" applyFont="1" applyBorder="1" applyAlignment="1">
      <alignment vertical="center" wrapText="1"/>
    </xf>
    <xf numFmtId="0" fontId="4" fillId="0" borderId="0" xfId="0" applyFont="1"/>
    <xf numFmtId="0" fontId="3" fillId="0" borderId="0" xfId="0" applyFont="1" applyFill="1" applyAlignment="1"/>
    <xf numFmtId="0" fontId="4" fillId="0" borderId="22" xfId="0" applyFont="1" applyBorder="1" applyAlignment="1">
      <alignment vertical="center" wrapText="1"/>
    </xf>
    <xf numFmtId="49" fontId="3" fillId="0" borderId="1" xfId="1" applyNumberFormat="1" applyFont="1" applyBorder="1" applyAlignment="1">
      <alignment horizontal="center" vertical="top" wrapText="1"/>
    </xf>
    <xf numFmtId="49" fontId="3" fillId="0" borderId="1" xfId="1" applyNumberFormat="1" applyFont="1" applyBorder="1" applyAlignment="1">
      <alignment horizontal="center"/>
    </xf>
    <xf numFmtId="2" fontId="4" fillId="0" borderId="1" xfId="1" applyNumberFormat="1" applyFont="1" applyBorder="1" applyAlignment="1"/>
    <xf numFmtId="0" fontId="3" fillId="0" borderId="1" xfId="1" applyFont="1" applyFill="1" applyBorder="1" applyAlignment="1">
      <alignment horizontal="center"/>
    </xf>
    <xf numFmtId="0" fontId="3" fillId="0" borderId="1" xfId="1" applyFont="1" applyFill="1" applyBorder="1" applyAlignment="1">
      <alignment horizontal="center" wrapText="1"/>
    </xf>
    <xf numFmtId="165" fontId="3" fillId="0" borderId="0" xfId="0" applyNumberFormat="1" applyFont="1"/>
    <xf numFmtId="0" fontId="9" fillId="5" borderId="1" xfId="0" applyFont="1" applyFill="1" applyBorder="1" applyAlignment="1">
      <alignment vertical="top" wrapText="1"/>
    </xf>
    <xf numFmtId="0" fontId="9" fillId="5" borderId="9" xfId="0" applyFont="1" applyFill="1" applyBorder="1" applyAlignment="1">
      <alignment vertical="top" wrapText="1"/>
    </xf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3" fillId="0" borderId="2" xfId="2" applyFont="1" applyBorder="1" applyAlignment="1">
      <alignment horizontal="center" vertical="justify"/>
    </xf>
    <xf numFmtId="165" fontId="4" fillId="0" borderId="1" xfId="2" applyNumberFormat="1" applyFont="1" applyBorder="1" applyAlignment="1">
      <alignment horizontal="center"/>
    </xf>
    <xf numFmtId="49" fontId="3" fillId="0" borderId="3" xfId="2" applyNumberFormat="1" applyFont="1" applyBorder="1" applyAlignment="1">
      <alignment horizontal="center" vertical="center"/>
    </xf>
    <xf numFmtId="49" fontId="3" fillId="0" borderId="19" xfId="2" applyNumberFormat="1" applyFont="1" applyBorder="1" applyAlignment="1">
      <alignment horizontal="center" vertical="center"/>
    </xf>
    <xf numFmtId="165" fontId="4" fillId="0" borderId="8" xfId="2" applyNumberFormat="1" applyFont="1" applyBorder="1" applyAlignment="1">
      <alignment horizontal="center"/>
    </xf>
    <xf numFmtId="49" fontId="4" fillId="0" borderId="3" xfId="2" applyNumberFormat="1" applyFont="1" applyBorder="1" applyAlignment="1">
      <alignment horizontal="center" vertical="center"/>
    </xf>
    <xf numFmtId="0" fontId="4" fillId="0" borderId="6" xfId="2" applyFont="1" applyBorder="1" applyAlignment="1">
      <alignment horizontal="left" vertical="top" wrapText="1"/>
    </xf>
    <xf numFmtId="165" fontId="4" fillId="0" borderId="7" xfId="2" applyNumberFormat="1" applyFont="1" applyBorder="1" applyAlignment="1">
      <alignment horizontal="center"/>
    </xf>
    <xf numFmtId="0" fontId="4" fillId="0" borderId="0" xfId="2" applyFont="1" applyBorder="1"/>
    <xf numFmtId="0" fontId="3" fillId="0" borderId="19" xfId="2" applyFont="1" applyBorder="1" applyAlignment="1">
      <alignment horizontal="left" vertical="top" wrapText="1"/>
    </xf>
    <xf numFmtId="165" fontId="3" fillId="0" borderId="7" xfId="2" applyNumberFormat="1" applyFont="1" applyBorder="1" applyAlignment="1">
      <alignment horizontal="center"/>
    </xf>
    <xf numFmtId="165" fontId="3" fillId="0" borderId="1" xfId="2" applyNumberFormat="1" applyFont="1" applyBorder="1" applyAlignment="1">
      <alignment horizontal="center"/>
    </xf>
    <xf numFmtId="0" fontId="4" fillId="0" borderId="19" xfId="2" applyFont="1" applyBorder="1" applyAlignment="1">
      <alignment horizontal="left" vertical="top" wrapText="1"/>
    </xf>
    <xf numFmtId="49" fontId="3" fillId="0" borderId="4" xfId="2" applyNumberFormat="1" applyFont="1" applyBorder="1" applyAlignment="1">
      <alignment horizontal="center" vertical="center"/>
    </xf>
    <xf numFmtId="0" fontId="3" fillId="0" borderId="13" xfId="2" applyFont="1" applyBorder="1" applyAlignment="1">
      <alignment horizontal="left" vertical="top" wrapText="1"/>
    </xf>
    <xf numFmtId="49" fontId="3" fillId="0" borderId="1" xfId="2" applyNumberFormat="1" applyFont="1" applyBorder="1" applyAlignment="1">
      <alignment horizontal="center" vertical="center"/>
    </xf>
    <xf numFmtId="0" fontId="3" fillId="0" borderId="7" xfId="2" applyFont="1" applyBorder="1" applyAlignment="1">
      <alignment horizontal="left" vertical="top" wrapText="1"/>
    </xf>
    <xf numFmtId="165" fontId="3" fillId="0" borderId="0" xfId="2" applyNumberFormat="1" applyFont="1" applyBorder="1"/>
    <xf numFmtId="49" fontId="3" fillId="0" borderId="2" xfId="2" applyNumberFormat="1" applyFont="1" applyBorder="1" applyAlignment="1">
      <alignment horizontal="center" vertical="center"/>
    </xf>
    <xf numFmtId="49" fontId="3" fillId="0" borderId="19" xfId="2" applyNumberFormat="1" applyFont="1" applyFill="1" applyBorder="1" applyAlignment="1">
      <alignment horizontal="left" vertical="top" wrapText="1"/>
    </xf>
    <xf numFmtId="49" fontId="3" fillId="0" borderId="3" xfId="2" applyNumberFormat="1" applyFont="1" applyFill="1" applyBorder="1" applyAlignment="1">
      <alignment horizontal="left" vertical="top" wrapText="1"/>
    </xf>
    <xf numFmtId="49" fontId="4" fillId="0" borderId="1" xfId="2" applyNumberFormat="1" applyFont="1" applyFill="1" applyBorder="1" applyAlignment="1">
      <alignment horizontal="left" vertical="top" wrapText="1"/>
    </xf>
    <xf numFmtId="49" fontId="3" fillId="0" borderId="18" xfId="2" applyNumberFormat="1" applyFont="1" applyBorder="1" applyAlignment="1">
      <alignment horizontal="left" vertical="top" wrapText="1"/>
    </xf>
    <xf numFmtId="0" fontId="5" fillId="0" borderId="0" xfId="2" applyFont="1" applyBorder="1" applyAlignment="1">
      <alignment horizontal="left" vertical="top" wrapText="1"/>
    </xf>
    <xf numFmtId="0" fontId="3" fillId="0" borderId="0" xfId="2" applyFont="1" applyBorder="1" applyAlignment="1">
      <alignment horizontal="left" vertical="top" wrapText="1"/>
    </xf>
    <xf numFmtId="49" fontId="4" fillId="0" borderId="18" xfId="2" applyNumberFormat="1" applyFont="1" applyBorder="1" applyAlignment="1">
      <alignment horizontal="left" vertical="top" wrapText="1"/>
    </xf>
    <xf numFmtId="0" fontId="3" fillId="0" borderId="23" xfId="2" applyFont="1" applyBorder="1" applyAlignment="1">
      <alignment horizontal="center" vertical="justify"/>
    </xf>
    <xf numFmtId="165" fontId="4" fillId="0" borderId="6" xfId="2" applyNumberFormat="1" applyFont="1" applyBorder="1" applyAlignment="1">
      <alignment horizontal="center"/>
    </xf>
    <xf numFmtId="0" fontId="3" fillId="0" borderId="1" xfId="2" applyFont="1" applyBorder="1" applyAlignment="1">
      <alignment horizontal="center" vertical="top" wrapText="1"/>
    </xf>
    <xf numFmtId="49" fontId="3" fillId="0" borderId="1" xfId="2" applyNumberFormat="1" applyFont="1" applyBorder="1" applyAlignment="1">
      <alignment horizontal="center" vertical="center" wrapText="1"/>
    </xf>
    <xf numFmtId="1" fontId="3" fillId="0" borderId="1" xfId="2" applyNumberFormat="1" applyFont="1" applyBorder="1" applyAlignment="1">
      <alignment horizontal="center" vertical="center"/>
    </xf>
    <xf numFmtId="165" fontId="3" fillId="0" borderId="19" xfId="2" applyNumberFormat="1" applyFont="1" applyBorder="1" applyAlignment="1">
      <alignment horizontal="center"/>
    </xf>
    <xf numFmtId="2" fontId="3" fillId="0" borderId="19" xfId="2" applyNumberFormat="1" applyFont="1" applyBorder="1" applyAlignment="1">
      <alignment horizontal="center"/>
    </xf>
    <xf numFmtId="0" fontId="3" fillId="0" borderId="1" xfId="2" applyFont="1" applyBorder="1" applyAlignment="1">
      <alignment horizontal="center"/>
    </xf>
    <xf numFmtId="0" fontId="3" fillId="0" borderId="1" xfId="0" applyFont="1" applyFill="1" applyBorder="1" applyAlignment="1">
      <alignment horizontal="justify" vertical="top" wrapText="1"/>
    </xf>
    <xf numFmtId="0" fontId="3" fillId="3" borderId="8" xfId="0" applyFont="1" applyFill="1" applyBorder="1" applyAlignment="1">
      <alignment wrapText="1"/>
    </xf>
    <xf numFmtId="0" fontId="3" fillId="3" borderId="1" xfId="0" applyFont="1" applyFill="1" applyBorder="1" applyAlignment="1">
      <alignment vertical="top" wrapText="1"/>
    </xf>
    <xf numFmtId="164" fontId="3" fillId="3" borderId="1" xfId="1" applyNumberFormat="1" applyFont="1" applyFill="1" applyBorder="1" applyAlignment="1"/>
    <xf numFmtId="0" fontId="3" fillId="4" borderId="0" xfId="0" applyFont="1" applyFill="1" applyAlignment="1">
      <alignment horizontal="right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top" wrapText="1"/>
    </xf>
    <xf numFmtId="0" fontId="3" fillId="4" borderId="0" xfId="0" applyFont="1" applyFill="1" applyAlignment="1">
      <alignment horizontal="right"/>
    </xf>
    <xf numFmtId="0" fontId="3" fillId="0" borderId="17" xfId="0" applyFont="1" applyBorder="1" applyAlignment="1">
      <alignment horizontal="right"/>
    </xf>
    <xf numFmtId="0" fontId="3" fillId="4" borderId="0" xfId="0" applyFont="1" applyFill="1" applyBorder="1" applyAlignment="1">
      <alignment horizontal="right"/>
    </xf>
    <xf numFmtId="0" fontId="4" fillId="4" borderId="17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/>
    </xf>
    <xf numFmtId="0" fontId="3" fillId="0" borderId="14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center"/>
    </xf>
    <xf numFmtId="0" fontId="3" fillId="0" borderId="16" xfId="1" applyFont="1" applyFill="1" applyBorder="1" applyAlignment="1">
      <alignment horizontal="center" vertical="center"/>
    </xf>
    <xf numFmtId="0" fontId="3" fillId="0" borderId="17" xfId="1" applyFont="1" applyFill="1" applyBorder="1" applyAlignment="1">
      <alignment horizontal="center" vertical="center"/>
    </xf>
    <xf numFmtId="0" fontId="3" fillId="0" borderId="18" xfId="1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right"/>
    </xf>
    <xf numFmtId="0" fontId="3" fillId="0" borderId="1" xfId="1" applyFont="1" applyBorder="1" applyAlignment="1">
      <alignment horizontal="center" vertical="center" wrapText="1"/>
    </xf>
    <xf numFmtId="164" fontId="3" fillId="0" borderId="5" xfId="1" applyNumberFormat="1" applyFont="1" applyFill="1" applyBorder="1" applyAlignment="1">
      <alignment horizontal="center" vertical="center"/>
    </xf>
    <xf numFmtId="164" fontId="3" fillId="0" borderId="9" xfId="1" applyNumberFormat="1" applyFont="1" applyFill="1" applyBorder="1" applyAlignment="1">
      <alignment horizontal="center" vertical="center"/>
    </xf>
    <xf numFmtId="0" fontId="3" fillId="0" borderId="5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4" fillId="4" borderId="0" xfId="2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_reports-dohod-NC" xfId="1"/>
    <cellStyle name="Обычный_З_15_Приложение 16 - Источники дефицита" xfId="2"/>
  </cellStyles>
  <dxfs count="58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4"/>
  <sheetViews>
    <sheetView view="pageBreakPreview" zoomScaleNormal="75" zoomScaleSheetLayoutView="100" workbookViewId="0">
      <selection activeCell="D18" sqref="D18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86" customWidth="1"/>
    <col min="5" max="5" width="14.85546875" style="86" customWidth="1"/>
    <col min="6" max="6" width="43.28515625" style="85" customWidth="1"/>
    <col min="7" max="16384" width="8.5703125" style="86"/>
  </cols>
  <sheetData>
    <row r="1" spans="1:5">
      <c r="A1" s="74"/>
      <c r="B1" s="74"/>
      <c r="C1" s="77"/>
      <c r="D1" s="173" t="s">
        <v>154</v>
      </c>
      <c r="E1" s="173"/>
    </row>
    <row r="2" spans="1:5">
      <c r="A2" s="74"/>
      <c r="B2" s="74"/>
      <c r="C2" s="77"/>
    </row>
    <row r="3" spans="1:5" ht="66" customHeight="1">
      <c r="A3" s="172" t="s">
        <v>177</v>
      </c>
      <c r="B3" s="172"/>
      <c r="C3" s="172"/>
      <c r="D3" s="172"/>
      <c r="E3" s="172"/>
    </row>
    <row r="4" spans="1:5">
      <c r="A4" s="87"/>
      <c r="B4" s="87"/>
      <c r="C4" s="87"/>
    </row>
    <row r="5" spans="1:5">
      <c r="A5" s="74"/>
      <c r="B5" s="74"/>
      <c r="C5" s="174" t="s">
        <v>0</v>
      </c>
      <c r="D5" s="174"/>
      <c r="E5" s="174"/>
    </row>
    <row r="6" spans="1:5" ht="32.25" customHeight="1">
      <c r="A6" s="168" t="s">
        <v>1</v>
      </c>
      <c r="B6" s="170" t="s">
        <v>2</v>
      </c>
      <c r="C6" s="167" t="s">
        <v>3</v>
      </c>
      <c r="D6" s="167"/>
      <c r="E6" s="167"/>
    </row>
    <row r="7" spans="1:5" ht="31.5">
      <c r="A7" s="169"/>
      <c r="B7" s="171"/>
      <c r="C7" s="165" t="s">
        <v>210</v>
      </c>
      <c r="D7" s="165" t="s">
        <v>211</v>
      </c>
      <c r="E7" s="165" t="s">
        <v>212</v>
      </c>
    </row>
    <row r="8" spans="1:5">
      <c r="A8" s="88">
        <v>1</v>
      </c>
      <c r="B8" s="88">
        <v>2</v>
      </c>
      <c r="C8" s="89">
        <v>3</v>
      </c>
      <c r="D8" s="89">
        <v>4</v>
      </c>
      <c r="E8" s="89">
        <v>5</v>
      </c>
    </row>
    <row r="9" spans="1:5">
      <c r="A9" s="90"/>
      <c r="B9" s="91" t="s">
        <v>4</v>
      </c>
      <c r="C9" s="92">
        <f>SUM(C10+C24)</f>
        <v>1555.9</v>
      </c>
      <c r="D9" s="92">
        <f>SUM(D10+D24)</f>
        <v>1454.9</v>
      </c>
      <c r="E9" s="61">
        <f t="shared" ref="E9:E12" si="0">D9/C9*100</f>
        <v>93.508580242946209</v>
      </c>
    </row>
    <row r="10" spans="1:5">
      <c r="A10" s="93" t="s">
        <v>84</v>
      </c>
      <c r="B10" s="91" t="s">
        <v>92</v>
      </c>
      <c r="C10" s="94">
        <f>SUM(C11+C14+C16+C18+C21)</f>
        <v>500.2</v>
      </c>
      <c r="D10" s="94">
        <f>SUM(D11+D14+D16+D18+D21)</f>
        <v>510.69999999999993</v>
      </c>
      <c r="E10" s="61">
        <f t="shared" si="0"/>
        <v>102.09916033586563</v>
      </c>
    </row>
    <row r="11" spans="1:5">
      <c r="A11" s="93" t="s">
        <v>85</v>
      </c>
      <c r="B11" s="91" t="s">
        <v>5</v>
      </c>
      <c r="C11" s="94">
        <f t="shared" ref="C11:D12" si="1">SUM(C12)</f>
        <v>20.7</v>
      </c>
      <c r="D11" s="94">
        <f t="shared" si="1"/>
        <v>16.8</v>
      </c>
      <c r="E11" s="61">
        <f t="shared" si="0"/>
        <v>81.159420289855078</v>
      </c>
    </row>
    <row r="12" spans="1:5">
      <c r="A12" s="93" t="s">
        <v>6</v>
      </c>
      <c r="B12" s="91" t="s">
        <v>7</v>
      </c>
      <c r="C12" s="94">
        <f t="shared" si="1"/>
        <v>20.7</v>
      </c>
      <c r="D12" s="94">
        <f t="shared" si="1"/>
        <v>16.8</v>
      </c>
      <c r="E12" s="61">
        <f t="shared" si="0"/>
        <v>81.159420289855078</v>
      </c>
    </row>
    <row r="13" spans="1:5" ht="63">
      <c r="A13" s="95" t="s">
        <v>93</v>
      </c>
      <c r="B13" s="26" t="s">
        <v>94</v>
      </c>
      <c r="C13" s="61">
        <v>20.7</v>
      </c>
      <c r="D13" s="61">
        <v>16.8</v>
      </c>
      <c r="E13" s="61">
        <f>D13/C13*100</f>
        <v>81.159420289855078</v>
      </c>
    </row>
    <row r="14" spans="1:5" ht="17.25" customHeight="1">
      <c r="A14" s="93" t="s">
        <v>86</v>
      </c>
      <c r="B14" s="91" t="s">
        <v>8</v>
      </c>
      <c r="C14" s="94">
        <f>SUM(C15)</f>
        <v>28.3</v>
      </c>
      <c r="D14" s="94">
        <f>SUM(D15)</f>
        <v>66.7</v>
      </c>
      <c r="E14" s="61">
        <f t="shared" ref="E14:E34" si="2">D14/C14*100</f>
        <v>235.68904593639576</v>
      </c>
    </row>
    <row r="15" spans="1:5" ht="24" customHeight="1">
      <c r="A15" s="95" t="s">
        <v>95</v>
      </c>
      <c r="B15" s="26" t="s">
        <v>9</v>
      </c>
      <c r="C15" s="61">
        <v>28.3</v>
      </c>
      <c r="D15" s="61">
        <v>66.7</v>
      </c>
      <c r="E15" s="61">
        <f t="shared" si="2"/>
        <v>235.68904593639576</v>
      </c>
    </row>
    <row r="16" spans="1:5">
      <c r="A16" s="93" t="s">
        <v>87</v>
      </c>
      <c r="B16" s="91" t="s">
        <v>96</v>
      </c>
      <c r="C16" s="94">
        <f>SUM(C17)</f>
        <v>55</v>
      </c>
      <c r="D16" s="94">
        <f>SUM(D17)</f>
        <v>39.700000000000003</v>
      </c>
      <c r="E16" s="61">
        <f t="shared" si="2"/>
        <v>72.181818181818187</v>
      </c>
    </row>
    <row r="17" spans="1:6" ht="33" customHeight="1">
      <c r="A17" s="95" t="s">
        <v>97</v>
      </c>
      <c r="B17" s="96" t="s">
        <v>98</v>
      </c>
      <c r="C17" s="61">
        <v>55</v>
      </c>
      <c r="D17" s="61">
        <v>39.700000000000003</v>
      </c>
      <c r="E17" s="61">
        <f t="shared" si="2"/>
        <v>72.181818181818187</v>
      </c>
    </row>
    <row r="18" spans="1:6">
      <c r="A18" s="93" t="s">
        <v>88</v>
      </c>
      <c r="B18" s="5" t="s">
        <v>10</v>
      </c>
      <c r="C18" s="94">
        <f>SUM(C19+C20)</f>
        <v>350</v>
      </c>
      <c r="D18" s="94">
        <f>SUM(D19+D20)</f>
        <v>340.4</v>
      </c>
      <c r="E18" s="61">
        <f t="shared" si="2"/>
        <v>97.257142857142853</v>
      </c>
    </row>
    <row r="19" spans="1:6" ht="31.5">
      <c r="A19" s="95" t="s">
        <v>99</v>
      </c>
      <c r="B19" s="96" t="s">
        <v>100</v>
      </c>
      <c r="C19" s="61">
        <v>88</v>
      </c>
      <c r="D19" s="61">
        <v>82.4</v>
      </c>
      <c r="E19" s="61">
        <f t="shared" si="2"/>
        <v>93.63636363636364</v>
      </c>
    </row>
    <row r="20" spans="1:6" s="2" customFormat="1" ht="31.5">
      <c r="A20" s="95" t="s">
        <v>101</v>
      </c>
      <c r="B20" s="96" t="s">
        <v>102</v>
      </c>
      <c r="C20" s="61">
        <v>262</v>
      </c>
      <c r="D20" s="61">
        <v>258</v>
      </c>
      <c r="E20" s="61">
        <f t="shared" si="2"/>
        <v>98.473282442748086</v>
      </c>
      <c r="F20" s="97"/>
    </row>
    <row r="21" spans="1:6" s="2" customFormat="1" ht="37.9" customHeight="1">
      <c r="A21" s="93" t="s">
        <v>11</v>
      </c>
      <c r="B21" s="5" t="s">
        <v>12</v>
      </c>
      <c r="C21" s="94">
        <f>SUM(C22+C23)</f>
        <v>46.2</v>
      </c>
      <c r="D21" s="94">
        <f t="shared" ref="D21" si="3">SUM(D22+D23)</f>
        <v>47.099999999999994</v>
      </c>
      <c r="E21" s="61">
        <f t="shared" si="2"/>
        <v>101.94805194805193</v>
      </c>
      <c r="F21" s="97"/>
    </row>
    <row r="22" spans="1:6" ht="63">
      <c r="A22" s="95" t="s">
        <v>204</v>
      </c>
      <c r="B22" s="96" t="s">
        <v>103</v>
      </c>
      <c r="C22" s="61">
        <v>17.2</v>
      </c>
      <c r="D22" s="61">
        <v>17.2</v>
      </c>
      <c r="E22" s="61">
        <f t="shared" si="2"/>
        <v>100</v>
      </c>
    </row>
    <row r="23" spans="1:6" ht="63">
      <c r="A23" s="95" t="s">
        <v>178</v>
      </c>
      <c r="B23" s="78" t="s">
        <v>155</v>
      </c>
      <c r="C23" s="61">
        <v>29</v>
      </c>
      <c r="D23" s="61">
        <v>29.9</v>
      </c>
      <c r="E23" s="61">
        <f t="shared" si="2"/>
        <v>103.10344827586206</v>
      </c>
    </row>
    <row r="24" spans="1:6" ht="38.450000000000003" customHeight="1">
      <c r="A24" s="99" t="s">
        <v>104</v>
      </c>
      <c r="B24" s="100" t="s">
        <v>105</v>
      </c>
      <c r="C24" s="94">
        <f>SUM(C30+C33+C25+C27)</f>
        <v>1055.7</v>
      </c>
      <c r="D24" s="94">
        <f>SUM(D30+D33+D25+D27)</f>
        <v>944.2</v>
      </c>
      <c r="E24" s="61">
        <f t="shared" si="2"/>
        <v>89.438287392251596</v>
      </c>
    </row>
    <row r="25" spans="1:6" ht="17.25" customHeight="1">
      <c r="A25" s="93" t="s">
        <v>188</v>
      </c>
      <c r="B25" s="100" t="s">
        <v>189</v>
      </c>
      <c r="C25" s="94">
        <f>C26</f>
        <v>27.8</v>
      </c>
      <c r="D25" s="94">
        <f t="shared" ref="D25" si="4">D26</f>
        <v>27.8</v>
      </c>
      <c r="E25" s="61">
        <f t="shared" si="2"/>
        <v>100</v>
      </c>
    </row>
    <row r="26" spans="1:6" ht="31.5" customHeight="1">
      <c r="A26" s="95" t="s">
        <v>190</v>
      </c>
      <c r="B26" s="98" t="s">
        <v>156</v>
      </c>
      <c r="C26" s="61">
        <v>27.8</v>
      </c>
      <c r="D26" s="61">
        <v>27.8</v>
      </c>
      <c r="E26" s="61">
        <f t="shared" si="2"/>
        <v>100</v>
      </c>
    </row>
    <row r="27" spans="1:6" ht="31.5" customHeight="1">
      <c r="A27" s="93" t="s">
        <v>191</v>
      </c>
      <c r="B27" s="101" t="s">
        <v>192</v>
      </c>
      <c r="C27" s="94">
        <f>C29+C28</f>
        <v>724.2</v>
      </c>
      <c r="D27" s="94">
        <f t="shared" ref="D27" si="5">D29+D28</f>
        <v>627.1</v>
      </c>
      <c r="E27" s="61">
        <f t="shared" si="2"/>
        <v>86.592101629384146</v>
      </c>
    </row>
    <row r="28" spans="1:6" ht="31.5" customHeight="1">
      <c r="A28" s="95" t="s">
        <v>203</v>
      </c>
      <c r="B28" s="78" t="s">
        <v>202</v>
      </c>
      <c r="C28" s="61">
        <v>344</v>
      </c>
      <c r="D28" s="61">
        <v>246.9</v>
      </c>
      <c r="E28" s="61">
        <f t="shared" si="2"/>
        <v>71.773255813953483</v>
      </c>
    </row>
    <row r="29" spans="1:6" ht="23.25" customHeight="1">
      <c r="A29" s="95" t="s">
        <v>193</v>
      </c>
      <c r="B29" s="98" t="s">
        <v>32</v>
      </c>
      <c r="C29" s="61">
        <v>380.2</v>
      </c>
      <c r="D29" s="61">
        <v>380.2</v>
      </c>
      <c r="E29" s="61">
        <f t="shared" si="2"/>
        <v>100</v>
      </c>
    </row>
    <row r="30" spans="1:6">
      <c r="A30" s="93" t="s">
        <v>106</v>
      </c>
      <c r="B30" s="101" t="s">
        <v>107</v>
      </c>
      <c r="C30" s="94">
        <f>SUM(C31+C32)</f>
        <v>84.6</v>
      </c>
      <c r="D30" s="94">
        <f>SUM(D31+D32)</f>
        <v>84.6</v>
      </c>
      <c r="E30" s="61">
        <f t="shared" si="2"/>
        <v>100</v>
      </c>
    </row>
    <row r="31" spans="1:6" ht="94.5">
      <c r="A31" s="95" t="s">
        <v>179</v>
      </c>
      <c r="B31" s="160" t="s">
        <v>173</v>
      </c>
      <c r="C31" s="61">
        <v>0.1</v>
      </c>
      <c r="D31" s="61">
        <v>0.1</v>
      </c>
      <c r="E31" s="61">
        <f t="shared" si="2"/>
        <v>100</v>
      </c>
    </row>
    <row r="32" spans="1:6" ht="33" customHeight="1">
      <c r="A32" s="95" t="s">
        <v>180</v>
      </c>
      <c r="B32" s="26" t="s">
        <v>108</v>
      </c>
      <c r="C32" s="102">
        <f>78.7+5.8</f>
        <v>84.5</v>
      </c>
      <c r="D32" s="102">
        <v>84.5</v>
      </c>
      <c r="E32" s="61">
        <f t="shared" si="2"/>
        <v>100</v>
      </c>
    </row>
    <row r="33" spans="1:5" ht="21" customHeight="1">
      <c r="A33" s="93" t="s">
        <v>109</v>
      </c>
      <c r="B33" s="91" t="s">
        <v>110</v>
      </c>
      <c r="C33" s="92">
        <f>SUM(C34)</f>
        <v>219.1</v>
      </c>
      <c r="D33" s="92">
        <f>SUM(D34)</f>
        <v>204.7</v>
      </c>
      <c r="E33" s="61">
        <f t="shared" si="2"/>
        <v>93.427658603377452</v>
      </c>
    </row>
    <row r="34" spans="1:5" ht="66" customHeight="1">
      <c r="A34" s="95" t="s">
        <v>181</v>
      </c>
      <c r="B34" s="98" t="s">
        <v>111</v>
      </c>
      <c r="C34" s="61">
        <v>219.1</v>
      </c>
      <c r="D34" s="61">
        <v>204.7</v>
      </c>
      <c r="E34" s="61">
        <f t="shared" si="2"/>
        <v>93.427658603377452</v>
      </c>
    </row>
  </sheetData>
  <mergeCells count="6">
    <mergeCell ref="C6:E6"/>
    <mergeCell ref="A6:A7"/>
    <mergeCell ref="B6:B7"/>
    <mergeCell ref="A3:E3"/>
    <mergeCell ref="D1:E1"/>
    <mergeCell ref="C5:E5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07"/>
  <sheetViews>
    <sheetView view="pageBreakPreview" zoomScaleNormal="75" zoomScaleSheetLayoutView="100" workbookViewId="0">
      <selection activeCell="J108" sqref="J108"/>
    </sheetView>
  </sheetViews>
  <sheetFormatPr defaultColWidth="8.5703125" defaultRowHeight="15.75"/>
  <cols>
    <col min="1" max="1" width="73.5703125" style="103" customWidth="1"/>
    <col min="2" max="2" width="6.7109375" style="1" customWidth="1"/>
    <col min="3" max="3" width="6.28515625" style="1" customWidth="1"/>
    <col min="4" max="4" width="6.5703125" style="1" customWidth="1"/>
    <col min="5" max="5" width="5.140625" style="1" customWidth="1"/>
    <col min="6" max="6" width="6" style="1" customWidth="1"/>
    <col min="7" max="7" width="10" style="1" customWidth="1"/>
    <col min="8" max="8" width="6" style="1" customWidth="1"/>
    <col min="9" max="9" width="13.5703125" style="1" customWidth="1"/>
    <col min="10" max="10" width="15.28515625" style="86" customWidth="1"/>
    <col min="11" max="11" width="13.5703125" style="86" customWidth="1"/>
    <col min="12" max="12" width="61.85546875" style="105" customWidth="1"/>
    <col min="13" max="13" width="11" style="86" customWidth="1"/>
    <col min="14" max="16384" width="8.5703125" style="86"/>
  </cols>
  <sheetData>
    <row r="1" spans="1:12">
      <c r="C1" s="104"/>
      <c r="D1" s="104"/>
      <c r="E1" s="104"/>
      <c r="F1" s="104"/>
      <c r="G1" s="104"/>
      <c r="I1" s="175" t="s">
        <v>208</v>
      </c>
      <c r="J1" s="175"/>
      <c r="K1" s="175"/>
    </row>
    <row r="3" spans="1:12" ht="100.5" customHeight="1">
      <c r="A3" s="176" t="s">
        <v>205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</row>
    <row r="4" spans="1:12">
      <c r="A4" s="106"/>
      <c r="B4" s="106"/>
      <c r="C4" s="106"/>
      <c r="D4" s="106"/>
      <c r="E4" s="106"/>
      <c r="F4" s="106"/>
      <c r="G4" s="106"/>
      <c r="H4" s="106"/>
      <c r="I4" s="106"/>
      <c r="J4" s="106"/>
      <c r="K4" s="106"/>
    </row>
    <row r="5" spans="1:12" ht="31.5" customHeight="1">
      <c r="A5" s="177" t="s">
        <v>13</v>
      </c>
      <c r="B5" s="177" t="s">
        <v>14</v>
      </c>
      <c r="C5" s="177" t="s">
        <v>15</v>
      </c>
      <c r="D5" s="177" t="s">
        <v>16</v>
      </c>
      <c r="E5" s="177"/>
      <c r="F5" s="177"/>
      <c r="G5" s="177"/>
      <c r="H5" s="177" t="s">
        <v>17</v>
      </c>
      <c r="I5" s="167" t="s">
        <v>39</v>
      </c>
      <c r="J5" s="167"/>
      <c r="K5" s="167"/>
    </row>
    <row r="6" spans="1:12" ht="50.25" customHeight="1">
      <c r="A6" s="177"/>
      <c r="B6" s="177"/>
      <c r="C6" s="177"/>
      <c r="D6" s="177"/>
      <c r="E6" s="177"/>
      <c r="F6" s="177"/>
      <c r="G6" s="177"/>
      <c r="H6" s="177"/>
      <c r="I6" s="166" t="s">
        <v>213</v>
      </c>
      <c r="J6" s="166" t="s">
        <v>214</v>
      </c>
      <c r="K6" s="166" t="s">
        <v>212</v>
      </c>
    </row>
    <row r="7" spans="1:12" ht="14.25" customHeight="1">
      <c r="A7" s="76">
        <v>1</v>
      </c>
      <c r="B7" s="76">
        <v>2</v>
      </c>
      <c r="C7" s="76">
        <v>3</v>
      </c>
      <c r="D7" s="76">
        <v>4</v>
      </c>
      <c r="E7" s="76">
        <v>5</v>
      </c>
      <c r="F7" s="76">
        <v>6</v>
      </c>
      <c r="G7" s="76">
        <v>7</v>
      </c>
      <c r="H7" s="76">
        <v>8</v>
      </c>
      <c r="I7" s="75">
        <v>9</v>
      </c>
      <c r="J7" s="75">
        <v>10</v>
      </c>
      <c r="K7" s="75">
        <v>11</v>
      </c>
    </row>
    <row r="8" spans="1:12" ht="18" customHeight="1">
      <c r="A8" s="18" t="s">
        <v>26</v>
      </c>
      <c r="B8" s="17"/>
      <c r="C8" s="17"/>
      <c r="D8" s="17"/>
      <c r="E8" s="17"/>
      <c r="F8" s="17"/>
      <c r="G8" s="17"/>
      <c r="H8" s="17"/>
      <c r="I8" s="54">
        <f>I9+I57+I66+I73+I94+I101</f>
        <v>1809.7</v>
      </c>
      <c r="J8" s="54">
        <f>J9+J57+J66+J73+J94+J101</f>
        <v>1695.2</v>
      </c>
      <c r="K8" s="54">
        <f>J8/I8*100</f>
        <v>93.672984472564508</v>
      </c>
    </row>
    <row r="9" spans="1:12" ht="18" customHeight="1">
      <c r="A9" s="19" t="s">
        <v>18</v>
      </c>
      <c r="B9" s="20" t="s">
        <v>19</v>
      </c>
      <c r="C9" s="20"/>
      <c r="D9" s="13"/>
      <c r="E9" s="13"/>
      <c r="F9" s="13"/>
      <c r="G9" s="13"/>
      <c r="H9" s="21"/>
      <c r="I9" s="55">
        <f>I10+I19+I38</f>
        <v>981.2</v>
      </c>
      <c r="J9" s="55">
        <f>J10+J19+J38</f>
        <v>980.2</v>
      </c>
      <c r="K9" s="54">
        <f t="shared" ref="K9:K70" si="0">J9/I9*100</f>
        <v>99.898083978801466</v>
      </c>
    </row>
    <row r="10" spans="1:12" s="108" customFormat="1" ht="31.5">
      <c r="A10" s="22" t="s">
        <v>40</v>
      </c>
      <c r="B10" s="13" t="s">
        <v>19</v>
      </c>
      <c r="C10" s="13" t="s">
        <v>34</v>
      </c>
      <c r="D10" s="13"/>
      <c r="E10" s="13"/>
      <c r="F10" s="13"/>
      <c r="G10" s="13"/>
      <c r="H10" s="23"/>
      <c r="I10" s="56">
        <f t="shared" ref="I10:J14" si="1">I11</f>
        <v>441.1</v>
      </c>
      <c r="J10" s="56">
        <f t="shared" si="1"/>
        <v>441.1</v>
      </c>
      <c r="K10" s="54">
        <f t="shared" si="0"/>
        <v>100</v>
      </c>
      <c r="L10" s="107"/>
    </row>
    <row r="11" spans="1:12" s="110" customFormat="1">
      <c r="A11" s="66" t="s">
        <v>159</v>
      </c>
      <c r="B11" s="10" t="s">
        <v>19</v>
      </c>
      <c r="C11" s="10" t="s">
        <v>34</v>
      </c>
      <c r="D11" s="10" t="s">
        <v>41</v>
      </c>
      <c r="E11" s="10"/>
      <c r="F11" s="10"/>
      <c r="G11" s="10"/>
      <c r="H11" s="24"/>
      <c r="I11" s="57">
        <f t="shared" si="1"/>
        <v>441.1</v>
      </c>
      <c r="J11" s="57">
        <f t="shared" si="1"/>
        <v>441.1</v>
      </c>
      <c r="K11" s="54">
        <f t="shared" si="0"/>
        <v>100</v>
      </c>
      <c r="L11" s="109"/>
    </row>
    <row r="12" spans="1:12" s="110" customFormat="1">
      <c r="A12" s="67" t="s">
        <v>157</v>
      </c>
      <c r="B12" s="10" t="s">
        <v>19</v>
      </c>
      <c r="C12" s="10" t="s">
        <v>34</v>
      </c>
      <c r="D12" s="10">
        <v>65</v>
      </c>
      <c r="E12" s="10">
        <v>1</v>
      </c>
      <c r="F12" s="13"/>
      <c r="G12" s="13"/>
      <c r="H12" s="23"/>
      <c r="I12" s="57">
        <f>I13+I16</f>
        <v>441.1</v>
      </c>
      <c r="J12" s="57">
        <f t="shared" ref="J12" si="2">J13+J16</f>
        <v>441.1</v>
      </c>
      <c r="K12" s="54">
        <f t="shared" si="0"/>
        <v>100</v>
      </c>
      <c r="L12" s="109"/>
    </row>
    <row r="13" spans="1:12" s="110" customFormat="1">
      <c r="A13" s="25" t="s">
        <v>133</v>
      </c>
      <c r="B13" s="3" t="s">
        <v>19</v>
      </c>
      <c r="C13" s="3" t="s">
        <v>34</v>
      </c>
      <c r="D13" s="3" t="s">
        <v>41</v>
      </c>
      <c r="E13" s="3" t="s">
        <v>27</v>
      </c>
      <c r="F13" s="3" t="s">
        <v>43</v>
      </c>
      <c r="G13" s="3" t="s">
        <v>44</v>
      </c>
      <c r="H13" s="23"/>
      <c r="I13" s="57">
        <f t="shared" si="1"/>
        <v>241.2</v>
      </c>
      <c r="J13" s="57">
        <f t="shared" si="1"/>
        <v>241.2</v>
      </c>
      <c r="K13" s="54">
        <f t="shared" si="0"/>
        <v>100</v>
      </c>
      <c r="L13" s="109"/>
    </row>
    <row r="14" spans="1:12" s="110" customFormat="1" ht="63">
      <c r="A14" s="25" t="s">
        <v>125</v>
      </c>
      <c r="B14" s="3" t="s">
        <v>19</v>
      </c>
      <c r="C14" s="3" t="s">
        <v>34</v>
      </c>
      <c r="D14" s="3" t="s">
        <v>41</v>
      </c>
      <c r="E14" s="3" t="s">
        <v>27</v>
      </c>
      <c r="F14" s="3" t="s">
        <v>43</v>
      </c>
      <c r="G14" s="3" t="s">
        <v>44</v>
      </c>
      <c r="H14" s="24" t="s">
        <v>127</v>
      </c>
      <c r="I14" s="57">
        <f t="shared" si="1"/>
        <v>241.2</v>
      </c>
      <c r="J14" s="57">
        <f t="shared" si="1"/>
        <v>241.2</v>
      </c>
      <c r="K14" s="54">
        <f t="shared" si="0"/>
        <v>100</v>
      </c>
      <c r="L14" s="109"/>
    </row>
    <row r="15" spans="1:12" ht="36" customHeight="1">
      <c r="A15" s="25" t="s">
        <v>126</v>
      </c>
      <c r="B15" s="3" t="s">
        <v>19</v>
      </c>
      <c r="C15" s="3" t="s">
        <v>34</v>
      </c>
      <c r="D15" s="3" t="s">
        <v>41</v>
      </c>
      <c r="E15" s="3" t="s">
        <v>27</v>
      </c>
      <c r="F15" s="3" t="s">
        <v>43</v>
      </c>
      <c r="G15" s="3" t="s">
        <v>44</v>
      </c>
      <c r="H15" s="24" t="s">
        <v>128</v>
      </c>
      <c r="I15" s="57">
        <f>Ведомствен!J16</f>
        <v>241.2</v>
      </c>
      <c r="J15" s="57">
        <f>Ведомствен!K16</f>
        <v>241.2</v>
      </c>
      <c r="K15" s="54">
        <f t="shared" si="0"/>
        <v>100</v>
      </c>
    </row>
    <row r="16" spans="1:12" ht="54" customHeight="1">
      <c r="A16" s="162" t="s">
        <v>196</v>
      </c>
      <c r="B16" s="3" t="s">
        <v>19</v>
      </c>
      <c r="C16" s="3" t="s">
        <v>34</v>
      </c>
      <c r="D16" s="3" t="s">
        <v>41</v>
      </c>
      <c r="E16" s="3" t="s">
        <v>27</v>
      </c>
      <c r="F16" s="3" t="s">
        <v>43</v>
      </c>
      <c r="G16" s="3" t="s">
        <v>195</v>
      </c>
      <c r="H16" s="24"/>
      <c r="I16" s="57">
        <f>I17</f>
        <v>199.9</v>
      </c>
      <c r="J16" s="57">
        <f t="shared" ref="J16:J17" si="3">J17</f>
        <v>199.9</v>
      </c>
      <c r="K16" s="54">
        <f t="shared" si="0"/>
        <v>100</v>
      </c>
    </row>
    <row r="17" spans="1:12" ht="36" customHeight="1">
      <c r="A17" s="25" t="s">
        <v>125</v>
      </c>
      <c r="B17" s="3" t="s">
        <v>19</v>
      </c>
      <c r="C17" s="3" t="s">
        <v>34</v>
      </c>
      <c r="D17" s="3" t="s">
        <v>41</v>
      </c>
      <c r="E17" s="3" t="s">
        <v>27</v>
      </c>
      <c r="F17" s="3" t="s">
        <v>43</v>
      </c>
      <c r="G17" s="3" t="s">
        <v>195</v>
      </c>
      <c r="H17" s="24" t="s">
        <v>127</v>
      </c>
      <c r="I17" s="57">
        <f>I18</f>
        <v>199.9</v>
      </c>
      <c r="J17" s="57">
        <f t="shared" si="3"/>
        <v>199.9</v>
      </c>
      <c r="K17" s="54">
        <f t="shared" si="0"/>
        <v>100</v>
      </c>
    </row>
    <row r="18" spans="1:12" ht="36" customHeight="1">
      <c r="A18" s="25" t="s">
        <v>126</v>
      </c>
      <c r="B18" s="3" t="s">
        <v>19</v>
      </c>
      <c r="C18" s="3" t="s">
        <v>34</v>
      </c>
      <c r="D18" s="3" t="s">
        <v>41</v>
      </c>
      <c r="E18" s="3" t="s">
        <v>27</v>
      </c>
      <c r="F18" s="3" t="s">
        <v>43</v>
      </c>
      <c r="G18" s="3" t="s">
        <v>195</v>
      </c>
      <c r="H18" s="24" t="s">
        <v>128</v>
      </c>
      <c r="I18" s="57">
        <f>Ведомствен!J19</f>
        <v>199.9</v>
      </c>
      <c r="J18" s="57">
        <f>Ведомствен!K19</f>
        <v>199.9</v>
      </c>
      <c r="K18" s="54">
        <f t="shared" si="0"/>
        <v>100</v>
      </c>
    </row>
    <row r="19" spans="1:12" ht="47.25">
      <c r="A19" s="27" t="s">
        <v>82</v>
      </c>
      <c r="B19" s="13" t="s">
        <v>19</v>
      </c>
      <c r="C19" s="13" t="s">
        <v>20</v>
      </c>
      <c r="D19" s="13"/>
      <c r="E19" s="13"/>
      <c r="F19" s="13"/>
      <c r="G19" s="13"/>
      <c r="H19" s="23"/>
      <c r="I19" s="56">
        <f>I20+I33</f>
        <v>539.1</v>
      </c>
      <c r="J19" s="56">
        <f>J20+J33</f>
        <v>539.1</v>
      </c>
      <c r="K19" s="54">
        <f t="shared" si="0"/>
        <v>100</v>
      </c>
    </row>
    <row r="20" spans="1:12">
      <c r="A20" s="66" t="s">
        <v>159</v>
      </c>
      <c r="B20" s="10" t="s">
        <v>19</v>
      </c>
      <c r="C20" s="10" t="s">
        <v>20</v>
      </c>
      <c r="D20" s="10" t="s">
        <v>41</v>
      </c>
      <c r="E20" s="10"/>
      <c r="F20" s="10"/>
      <c r="G20" s="10"/>
      <c r="H20" s="24"/>
      <c r="I20" s="57">
        <f>I21</f>
        <v>539</v>
      </c>
      <c r="J20" s="57">
        <f>J21</f>
        <v>539</v>
      </c>
      <c r="K20" s="54">
        <f t="shared" si="0"/>
        <v>100</v>
      </c>
      <c r="L20" s="109"/>
    </row>
    <row r="21" spans="1:12" ht="31.5">
      <c r="A21" s="66" t="s">
        <v>160</v>
      </c>
      <c r="B21" s="3" t="s">
        <v>19</v>
      </c>
      <c r="C21" s="3" t="s">
        <v>20</v>
      </c>
      <c r="D21" s="3" t="s">
        <v>41</v>
      </c>
      <c r="E21" s="3" t="s">
        <v>28</v>
      </c>
      <c r="F21" s="13"/>
      <c r="G21" s="13"/>
      <c r="H21" s="23"/>
      <c r="I21" s="57">
        <f>I22+I30+I25</f>
        <v>539</v>
      </c>
      <c r="J21" s="57">
        <f t="shared" ref="J21" si="4">J22+J30+J25</f>
        <v>539</v>
      </c>
      <c r="K21" s="54">
        <f t="shared" si="0"/>
        <v>100</v>
      </c>
      <c r="L21" s="109"/>
    </row>
    <row r="22" spans="1:12" ht="33" customHeight="1">
      <c r="A22" s="25" t="s">
        <v>45</v>
      </c>
      <c r="B22" s="3" t="s">
        <v>19</v>
      </c>
      <c r="C22" s="3" t="s">
        <v>20</v>
      </c>
      <c r="D22" s="3" t="s">
        <v>41</v>
      </c>
      <c r="E22" s="3" t="s">
        <v>28</v>
      </c>
      <c r="F22" s="3" t="s">
        <v>43</v>
      </c>
      <c r="G22" s="3" t="s">
        <v>46</v>
      </c>
      <c r="H22" s="23"/>
      <c r="I22" s="57">
        <f t="shared" ref="I22:J23" si="5">I23</f>
        <v>181.9</v>
      </c>
      <c r="J22" s="57">
        <f t="shared" si="5"/>
        <v>181.9</v>
      </c>
      <c r="K22" s="54">
        <f t="shared" si="0"/>
        <v>100</v>
      </c>
    </row>
    <row r="23" spans="1:12" ht="63">
      <c r="A23" s="25" t="s">
        <v>125</v>
      </c>
      <c r="B23" s="3" t="s">
        <v>19</v>
      </c>
      <c r="C23" s="3" t="s">
        <v>20</v>
      </c>
      <c r="D23" s="3" t="s">
        <v>41</v>
      </c>
      <c r="E23" s="3" t="s">
        <v>28</v>
      </c>
      <c r="F23" s="3" t="s">
        <v>43</v>
      </c>
      <c r="G23" s="3" t="s">
        <v>46</v>
      </c>
      <c r="H23" s="24" t="s">
        <v>127</v>
      </c>
      <c r="I23" s="57">
        <f t="shared" si="5"/>
        <v>181.9</v>
      </c>
      <c r="J23" s="57">
        <f t="shared" si="5"/>
        <v>181.9</v>
      </c>
      <c r="K23" s="54">
        <f t="shared" si="0"/>
        <v>100</v>
      </c>
    </row>
    <row r="24" spans="1:12" ht="31.5">
      <c r="A24" s="25" t="s">
        <v>126</v>
      </c>
      <c r="B24" s="3" t="s">
        <v>19</v>
      </c>
      <c r="C24" s="3" t="s">
        <v>20</v>
      </c>
      <c r="D24" s="3" t="s">
        <v>41</v>
      </c>
      <c r="E24" s="3" t="s">
        <v>28</v>
      </c>
      <c r="F24" s="3" t="s">
        <v>43</v>
      </c>
      <c r="G24" s="3" t="s">
        <v>46</v>
      </c>
      <c r="H24" s="24" t="s">
        <v>128</v>
      </c>
      <c r="I24" s="57">
        <f>Ведомствен!J25</f>
        <v>181.9</v>
      </c>
      <c r="J24" s="57">
        <f>Ведомствен!K25</f>
        <v>181.9</v>
      </c>
      <c r="K24" s="54">
        <f t="shared" si="0"/>
        <v>100</v>
      </c>
    </row>
    <row r="25" spans="1:12">
      <c r="A25" s="8" t="s">
        <v>194</v>
      </c>
      <c r="B25" s="10" t="s">
        <v>19</v>
      </c>
      <c r="C25" s="10" t="s">
        <v>20</v>
      </c>
      <c r="D25" s="3" t="s">
        <v>41</v>
      </c>
      <c r="E25" s="3" t="s">
        <v>28</v>
      </c>
      <c r="F25" s="3" t="s">
        <v>43</v>
      </c>
      <c r="G25" s="3" t="s">
        <v>47</v>
      </c>
      <c r="H25" s="24"/>
      <c r="I25" s="57">
        <f>I28+I26</f>
        <v>176.79999999999998</v>
      </c>
      <c r="J25" s="57">
        <f t="shared" ref="J25" si="6">J28+J26</f>
        <v>176.79999999999998</v>
      </c>
      <c r="K25" s="54">
        <f t="shared" si="0"/>
        <v>100</v>
      </c>
    </row>
    <row r="26" spans="1:12" ht="31.5">
      <c r="A26" s="8" t="s">
        <v>121</v>
      </c>
      <c r="B26" s="3" t="s">
        <v>19</v>
      </c>
      <c r="C26" s="3" t="s">
        <v>20</v>
      </c>
      <c r="D26" s="3" t="s">
        <v>41</v>
      </c>
      <c r="E26" s="3" t="s">
        <v>28</v>
      </c>
      <c r="F26" s="3" t="s">
        <v>43</v>
      </c>
      <c r="G26" s="3" t="s">
        <v>47</v>
      </c>
      <c r="H26" s="24" t="s">
        <v>123</v>
      </c>
      <c r="I26" s="57">
        <f>I27</f>
        <v>151.19999999999999</v>
      </c>
      <c r="J26" s="57">
        <f t="shared" ref="J26" si="7">J27</f>
        <v>151.19999999999999</v>
      </c>
      <c r="K26" s="54">
        <f t="shared" si="0"/>
        <v>100</v>
      </c>
    </row>
    <row r="27" spans="1:12" ht="31.5">
      <c r="A27" s="8" t="s">
        <v>122</v>
      </c>
      <c r="B27" s="3" t="s">
        <v>19</v>
      </c>
      <c r="C27" s="3" t="s">
        <v>20</v>
      </c>
      <c r="D27" s="3" t="s">
        <v>41</v>
      </c>
      <c r="E27" s="3" t="s">
        <v>28</v>
      </c>
      <c r="F27" s="3" t="s">
        <v>43</v>
      </c>
      <c r="G27" s="3" t="s">
        <v>47</v>
      </c>
      <c r="H27" s="10" t="s">
        <v>124</v>
      </c>
      <c r="I27" s="57">
        <f>Ведомствен!J28</f>
        <v>151.19999999999999</v>
      </c>
      <c r="J27" s="57">
        <f>Ведомствен!K28</f>
        <v>151.19999999999999</v>
      </c>
      <c r="K27" s="54">
        <f t="shared" si="0"/>
        <v>100</v>
      </c>
    </row>
    <row r="28" spans="1:12" s="74" customFormat="1">
      <c r="A28" s="28" t="s">
        <v>129</v>
      </c>
      <c r="B28" s="10" t="s">
        <v>19</v>
      </c>
      <c r="C28" s="10" t="s">
        <v>20</v>
      </c>
      <c r="D28" s="3" t="s">
        <v>41</v>
      </c>
      <c r="E28" s="3" t="s">
        <v>28</v>
      </c>
      <c r="F28" s="3" t="s">
        <v>43</v>
      </c>
      <c r="G28" s="3" t="s">
        <v>47</v>
      </c>
      <c r="H28" s="29" t="s">
        <v>130</v>
      </c>
      <c r="I28" s="59">
        <f>I29</f>
        <v>25.6</v>
      </c>
      <c r="J28" s="59">
        <f>J29</f>
        <v>25.6</v>
      </c>
      <c r="K28" s="54">
        <f t="shared" si="0"/>
        <v>100</v>
      </c>
      <c r="L28" s="105" t="s">
        <v>29</v>
      </c>
    </row>
    <row r="29" spans="1:12" s="74" customFormat="1">
      <c r="A29" s="28" t="s">
        <v>131</v>
      </c>
      <c r="B29" s="10" t="s">
        <v>19</v>
      </c>
      <c r="C29" s="10" t="s">
        <v>20</v>
      </c>
      <c r="D29" s="10" t="s">
        <v>41</v>
      </c>
      <c r="E29" s="3" t="s">
        <v>28</v>
      </c>
      <c r="F29" s="3" t="s">
        <v>43</v>
      </c>
      <c r="G29" s="3" t="s">
        <v>47</v>
      </c>
      <c r="H29" s="29" t="s">
        <v>132</v>
      </c>
      <c r="I29" s="59">
        <f>Ведомствен!J30</f>
        <v>25.6</v>
      </c>
      <c r="J29" s="59">
        <f>Ведомствен!K30</f>
        <v>25.6</v>
      </c>
      <c r="K29" s="54">
        <f t="shared" si="0"/>
        <v>100</v>
      </c>
      <c r="L29" s="105"/>
    </row>
    <row r="30" spans="1:12" s="74" customFormat="1" ht="47.25">
      <c r="A30" s="162" t="s">
        <v>196</v>
      </c>
      <c r="B30" s="10" t="s">
        <v>19</v>
      </c>
      <c r="C30" s="10" t="s">
        <v>20</v>
      </c>
      <c r="D30" s="24" t="s">
        <v>41</v>
      </c>
      <c r="E30" s="3" t="s">
        <v>28</v>
      </c>
      <c r="F30" s="3" t="s">
        <v>43</v>
      </c>
      <c r="G30" s="3" t="s">
        <v>195</v>
      </c>
      <c r="H30" s="31"/>
      <c r="I30" s="59">
        <f>I31</f>
        <v>180.3</v>
      </c>
      <c r="J30" s="59">
        <f>J31</f>
        <v>180.3</v>
      </c>
      <c r="K30" s="54">
        <f t="shared" si="0"/>
        <v>100</v>
      </c>
      <c r="L30" s="105"/>
    </row>
    <row r="31" spans="1:12" s="74" customFormat="1" ht="63">
      <c r="A31" s="25" t="s">
        <v>125</v>
      </c>
      <c r="B31" s="10" t="s">
        <v>19</v>
      </c>
      <c r="C31" s="10" t="s">
        <v>20</v>
      </c>
      <c r="D31" s="24" t="s">
        <v>41</v>
      </c>
      <c r="E31" s="3" t="s">
        <v>28</v>
      </c>
      <c r="F31" s="3" t="s">
        <v>43</v>
      </c>
      <c r="G31" s="3" t="s">
        <v>195</v>
      </c>
      <c r="H31" s="31" t="s">
        <v>127</v>
      </c>
      <c r="I31" s="59">
        <f>I32</f>
        <v>180.3</v>
      </c>
      <c r="J31" s="59">
        <f>J32</f>
        <v>180.3</v>
      </c>
      <c r="K31" s="54">
        <f t="shared" si="0"/>
        <v>100</v>
      </c>
      <c r="L31" s="105"/>
    </row>
    <row r="32" spans="1:12" s="74" customFormat="1" ht="31.5">
      <c r="A32" s="25" t="s">
        <v>126</v>
      </c>
      <c r="B32" s="10" t="s">
        <v>19</v>
      </c>
      <c r="C32" s="10" t="s">
        <v>20</v>
      </c>
      <c r="D32" s="24" t="s">
        <v>41</v>
      </c>
      <c r="E32" s="3" t="s">
        <v>28</v>
      </c>
      <c r="F32" s="3" t="s">
        <v>43</v>
      </c>
      <c r="G32" s="3" t="s">
        <v>195</v>
      </c>
      <c r="H32" s="31" t="s">
        <v>128</v>
      </c>
      <c r="I32" s="59">
        <f>Ведомствен!J33</f>
        <v>180.3</v>
      </c>
      <c r="J32" s="59">
        <f>Ведомствен!K33</f>
        <v>180.3</v>
      </c>
      <c r="K32" s="54">
        <f t="shared" si="0"/>
        <v>100</v>
      </c>
      <c r="L32" s="105"/>
    </row>
    <row r="33" spans="1:12" s="2" customFormat="1" ht="47.25">
      <c r="A33" s="66" t="s">
        <v>182</v>
      </c>
      <c r="B33" s="10" t="s">
        <v>19</v>
      </c>
      <c r="C33" s="10" t="s">
        <v>20</v>
      </c>
      <c r="D33" s="24">
        <v>89</v>
      </c>
      <c r="E33" s="3"/>
      <c r="F33" s="3"/>
      <c r="G33" s="3"/>
      <c r="H33" s="31"/>
      <c r="I33" s="59">
        <f>I34</f>
        <v>0.1</v>
      </c>
      <c r="J33" s="59">
        <f t="shared" ref="J33:J36" si="8">J34</f>
        <v>0.1</v>
      </c>
      <c r="K33" s="54">
        <f t="shared" si="0"/>
        <v>100</v>
      </c>
      <c r="L33" s="111"/>
    </row>
    <row r="34" spans="1:12" s="2" customFormat="1" ht="47.25">
      <c r="A34" s="66" t="s">
        <v>183</v>
      </c>
      <c r="B34" s="10" t="s">
        <v>19</v>
      </c>
      <c r="C34" s="10" t="s">
        <v>20</v>
      </c>
      <c r="D34" s="24">
        <v>89</v>
      </c>
      <c r="E34" s="3" t="s">
        <v>27</v>
      </c>
      <c r="F34" s="3"/>
      <c r="G34" s="3"/>
      <c r="H34" s="31"/>
      <c r="I34" s="58">
        <f>I35</f>
        <v>0.1</v>
      </c>
      <c r="J34" s="58">
        <f t="shared" si="8"/>
        <v>0.1</v>
      </c>
      <c r="K34" s="54">
        <f t="shared" si="0"/>
        <v>100</v>
      </c>
      <c r="L34" s="111"/>
    </row>
    <row r="35" spans="1:12" ht="94.5">
      <c r="A35" s="68" t="s">
        <v>158</v>
      </c>
      <c r="B35" s="10" t="s">
        <v>19</v>
      </c>
      <c r="C35" s="10" t="s">
        <v>20</v>
      </c>
      <c r="D35" s="24">
        <v>89</v>
      </c>
      <c r="E35" s="3" t="s">
        <v>27</v>
      </c>
      <c r="F35" s="3" t="s">
        <v>43</v>
      </c>
      <c r="G35" s="3" t="s">
        <v>49</v>
      </c>
      <c r="H35" s="31"/>
      <c r="I35" s="58">
        <f>I36</f>
        <v>0.1</v>
      </c>
      <c r="J35" s="58">
        <f t="shared" si="8"/>
        <v>0.1</v>
      </c>
      <c r="K35" s="54">
        <f t="shared" si="0"/>
        <v>100</v>
      </c>
    </row>
    <row r="36" spans="1:12" ht="31.5">
      <c r="A36" s="8" t="s">
        <v>121</v>
      </c>
      <c r="B36" s="10" t="s">
        <v>19</v>
      </c>
      <c r="C36" s="10" t="s">
        <v>20</v>
      </c>
      <c r="D36" s="24" t="s">
        <v>54</v>
      </c>
      <c r="E36" s="10" t="s">
        <v>27</v>
      </c>
      <c r="F36" s="3" t="s">
        <v>43</v>
      </c>
      <c r="G36" s="3" t="s">
        <v>49</v>
      </c>
      <c r="H36" s="31" t="s">
        <v>123</v>
      </c>
      <c r="I36" s="58">
        <f>I37</f>
        <v>0.1</v>
      </c>
      <c r="J36" s="58">
        <f t="shared" si="8"/>
        <v>0.1</v>
      </c>
      <c r="K36" s="54">
        <f t="shared" si="0"/>
        <v>100</v>
      </c>
    </row>
    <row r="37" spans="1:12" ht="31.5">
      <c r="A37" s="8" t="s">
        <v>122</v>
      </c>
      <c r="B37" s="10" t="s">
        <v>19</v>
      </c>
      <c r="C37" s="10" t="s">
        <v>20</v>
      </c>
      <c r="D37" s="24" t="s">
        <v>54</v>
      </c>
      <c r="E37" s="3" t="s">
        <v>27</v>
      </c>
      <c r="F37" s="3" t="s">
        <v>43</v>
      </c>
      <c r="G37" s="3" t="s">
        <v>49</v>
      </c>
      <c r="H37" s="31" t="s">
        <v>124</v>
      </c>
      <c r="I37" s="58">
        <f>Ведомствен!J38</f>
        <v>0.1</v>
      </c>
      <c r="J37" s="58">
        <f>Ведомствен!K38</f>
        <v>0.1</v>
      </c>
      <c r="K37" s="54">
        <f t="shared" si="0"/>
        <v>100</v>
      </c>
    </row>
    <row r="38" spans="1:12">
      <c r="A38" s="22" t="s">
        <v>50</v>
      </c>
      <c r="B38" s="4" t="s">
        <v>19</v>
      </c>
      <c r="C38" s="4" t="s">
        <v>51</v>
      </c>
      <c r="D38" s="4"/>
      <c r="E38" s="32"/>
      <c r="F38" s="32"/>
      <c r="G38" s="33"/>
      <c r="H38" s="33"/>
      <c r="I38" s="62">
        <f>I39</f>
        <v>1</v>
      </c>
      <c r="J38" s="62">
        <f t="shared" ref="J38:J42" si="9">J39</f>
        <v>0</v>
      </c>
      <c r="K38" s="54">
        <f t="shared" si="0"/>
        <v>0</v>
      </c>
    </row>
    <row r="39" spans="1:12" ht="47.25">
      <c r="A39" s="66" t="s">
        <v>182</v>
      </c>
      <c r="B39" s="3" t="s">
        <v>19</v>
      </c>
      <c r="C39" s="3" t="s">
        <v>51</v>
      </c>
      <c r="D39" s="24">
        <v>89</v>
      </c>
      <c r="E39" s="3"/>
      <c r="F39" s="3"/>
      <c r="G39" s="34"/>
      <c r="H39" s="34"/>
      <c r="I39" s="58">
        <f>I40</f>
        <v>1</v>
      </c>
      <c r="J39" s="58">
        <f t="shared" si="9"/>
        <v>0</v>
      </c>
      <c r="K39" s="54">
        <f t="shared" si="0"/>
        <v>0</v>
      </c>
      <c r="L39" s="111"/>
    </row>
    <row r="40" spans="1:12" s="74" customFormat="1" ht="47.25">
      <c r="A40" s="66" t="s">
        <v>183</v>
      </c>
      <c r="B40" s="3" t="s">
        <v>19</v>
      </c>
      <c r="C40" s="3" t="s">
        <v>51</v>
      </c>
      <c r="D40" s="24">
        <v>89</v>
      </c>
      <c r="E40" s="3" t="s">
        <v>27</v>
      </c>
      <c r="F40" s="3"/>
      <c r="G40" s="34"/>
      <c r="H40" s="34"/>
      <c r="I40" s="58">
        <f>I41</f>
        <v>1</v>
      </c>
      <c r="J40" s="58">
        <f t="shared" si="9"/>
        <v>0</v>
      </c>
      <c r="K40" s="54">
        <f t="shared" si="0"/>
        <v>0</v>
      </c>
      <c r="L40" s="111"/>
    </row>
    <row r="41" spans="1:12" s="74" customFormat="1" ht="31.5">
      <c r="A41" s="8" t="s">
        <v>184</v>
      </c>
      <c r="B41" s="3" t="s">
        <v>19</v>
      </c>
      <c r="C41" s="3" t="s">
        <v>51</v>
      </c>
      <c r="D41" s="24">
        <v>89</v>
      </c>
      <c r="E41" s="3" t="s">
        <v>27</v>
      </c>
      <c r="F41" s="3" t="s">
        <v>43</v>
      </c>
      <c r="G41" s="3" t="s">
        <v>52</v>
      </c>
      <c r="H41" s="34"/>
      <c r="I41" s="58">
        <f>I42</f>
        <v>1</v>
      </c>
      <c r="J41" s="58">
        <f t="shared" si="9"/>
        <v>0</v>
      </c>
      <c r="K41" s="54">
        <f t="shared" si="0"/>
        <v>0</v>
      </c>
      <c r="L41" s="105"/>
    </row>
    <row r="42" spans="1:12" s="112" customFormat="1">
      <c r="A42" s="28" t="s">
        <v>129</v>
      </c>
      <c r="B42" s="3" t="s">
        <v>19</v>
      </c>
      <c r="C42" s="3" t="s">
        <v>51</v>
      </c>
      <c r="D42" s="24">
        <v>89</v>
      </c>
      <c r="E42" s="3" t="s">
        <v>27</v>
      </c>
      <c r="F42" s="3" t="s">
        <v>43</v>
      </c>
      <c r="G42" s="3" t="s">
        <v>52</v>
      </c>
      <c r="H42" s="34" t="s">
        <v>130</v>
      </c>
      <c r="I42" s="58">
        <f>I43</f>
        <v>1</v>
      </c>
      <c r="J42" s="58">
        <f t="shared" si="9"/>
        <v>0</v>
      </c>
      <c r="K42" s="54">
        <f t="shared" si="0"/>
        <v>0</v>
      </c>
      <c r="L42" s="105"/>
    </row>
    <row r="43" spans="1:12" s="74" customFormat="1">
      <c r="A43" s="8" t="s">
        <v>53</v>
      </c>
      <c r="B43" s="3" t="s">
        <v>19</v>
      </c>
      <c r="C43" s="3" t="s">
        <v>51</v>
      </c>
      <c r="D43" s="3" t="s">
        <v>54</v>
      </c>
      <c r="E43" s="3" t="s">
        <v>27</v>
      </c>
      <c r="F43" s="3" t="s">
        <v>43</v>
      </c>
      <c r="G43" s="3" t="s">
        <v>52</v>
      </c>
      <c r="H43" s="34" t="s">
        <v>55</v>
      </c>
      <c r="I43" s="58">
        <f>Ведомствен!J44</f>
        <v>1</v>
      </c>
      <c r="J43" s="58">
        <f>Ведомствен!K44</f>
        <v>0</v>
      </c>
      <c r="K43" s="54">
        <f t="shared" si="0"/>
        <v>0</v>
      </c>
      <c r="L43" s="105"/>
    </row>
    <row r="44" spans="1:12" s="74" customFormat="1" ht="0.75" customHeight="1">
      <c r="A44" s="8" t="s">
        <v>56</v>
      </c>
      <c r="B44" s="35" t="s">
        <v>19</v>
      </c>
      <c r="C44" s="4" t="s">
        <v>38</v>
      </c>
      <c r="D44" s="10"/>
      <c r="E44" s="10"/>
      <c r="F44" s="10"/>
      <c r="G44" s="10"/>
      <c r="H44" s="29"/>
      <c r="I44" s="58"/>
      <c r="J44" s="36"/>
      <c r="K44" s="54" t="e">
        <f t="shared" si="0"/>
        <v>#DIV/0!</v>
      </c>
      <c r="L44" s="105"/>
    </row>
    <row r="45" spans="1:12" s="74" customFormat="1" ht="18.75" customHeight="1">
      <c r="A45" s="30" t="s">
        <v>89</v>
      </c>
      <c r="B45" s="10" t="s">
        <v>19</v>
      </c>
      <c r="C45" s="10" t="s">
        <v>38</v>
      </c>
      <c r="D45" s="10" t="s">
        <v>19</v>
      </c>
      <c r="E45" s="10"/>
      <c r="F45" s="10"/>
      <c r="G45" s="10"/>
      <c r="H45" s="29"/>
      <c r="I45" s="63"/>
      <c r="J45" s="36"/>
      <c r="K45" s="54" t="e">
        <f t="shared" si="0"/>
        <v>#DIV/0!</v>
      </c>
      <c r="L45" s="105"/>
    </row>
    <row r="46" spans="1:12" s="74" customFormat="1" ht="0.75" customHeight="1">
      <c r="A46" s="30" t="s">
        <v>57</v>
      </c>
      <c r="B46" s="10" t="s">
        <v>19</v>
      </c>
      <c r="C46" s="10" t="s">
        <v>38</v>
      </c>
      <c r="D46" s="10" t="s">
        <v>19</v>
      </c>
      <c r="E46" s="10" t="s">
        <v>42</v>
      </c>
      <c r="F46" s="10" t="s">
        <v>43</v>
      </c>
      <c r="G46" s="10" t="s">
        <v>58</v>
      </c>
      <c r="H46" s="10"/>
      <c r="I46" s="63"/>
      <c r="J46" s="36"/>
      <c r="K46" s="54" t="e">
        <f t="shared" si="0"/>
        <v>#DIV/0!</v>
      </c>
      <c r="L46" s="105" t="s">
        <v>29</v>
      </c>
    </row>
    <row r="47" spans="1:12" s="74" customFormat="1" ht="37.5" hidden="1" customHeight="1">
      <c r="A47" s="28" t="s">
        <v>48</v>
      </c>
      <c r="B47" s="10" t="s">
        <v>19</v>
      </c>
      <c r="C47" s="10" t="s">
        <v>38</v>
      </c>
      <c r="D47" s="10" t="s">
        <v>19</v>
      </c>
      <c r="E47" s="10" t="s">
        <v>42</v>
      </c>
      <c r="F47" s="10" t="s">
        <v>43</v>
      </c>
      <c r="G47" s="10" t="s">
        <v>58</v>
      </c>
      <c r="H47" s="10" t="s">
        <v>59</v>
      </c>
      <c r="I47" s="63"/>
      <c r="J47" s="163"/>
      <c r="K47" s="54" t="e">
        <f t="shared" si="0"/>
        <v>#DIV/0!</v>
      </c>
      <c r="L47" s="105"/>
    </row>
    <row r="48" spans="1:12" s="113" customFormat="1" ht="18" hidden="1" customHeight="1">
      <c r="A48" s="8" t="s">
        <v>185</v>
      </c>
      <c r="B48" s="10" t="s">
        <v>19</v>
      </c>
      <c r="C48" s="10" t="s">
        <v>38</v>
      </c>
      <c r="D48" s="10" t="s">
        <v>60</v>
      </c>
      <c r="E48" s="10"/>
      <c r="F48" s="10"/>
      <c r="G48" s="10"/>
      <c r="H48" s="10"/>
      <c r="I48" s="58"/>
      <c r="J48" s="36"/>
      <c r="K48" s="54" t="e">
        <f t="shared" si="0"/>
        <v>#DIV/0!</v>
      </c>
      <c r="L48" s="107"/>
    </row>
    <row r="49" spans="1:12" s="74" customFormat="1" hidden="1">
      <c r="A49" s="26" t="s">
        <v>61</v>
      </c>
      <c r="B49" s="10" t="s">
        <v>19</v>
      </c>
      <c r="C49" s="10" t="s">
        <v>38</v>
      </c>
      <c r="D49" s="10" t="s">
        <v>60</v>
      </c>
      <c r="E49" s="10" t="s">
        <v>42</v>
      </c>
      <c r="F49" s="10" t="s">
        <v>43</v>
      </c>
      <c r="G49" s="10" t="s">
        <v>62</v>
      </c>
      <c r="H49" s="10"/>
      <c r="I49" s="58"/>
      <c r="J49" s="38"/>
      <c r="K49" s="54" t="e">
        <f t="shared" si="0"/>
        <v>#DIV/0!</v>
      </c>
      <c r="L49" s="105"/>
    </row>
    <row r="50" spans="1:12" s="74" customFormat="1" ht="30.75" hidden="1" customHeight="1">
      <c r="A50" s="28" t="s">
        <v>48</v>
      </c>
      <c r="B50" s="10" t="s">
        <v>19</v>
      </c>
      <c r="C50" s="10" t="s">
        <v>38</v>
      </c>
      <c r="D50" s="10" t="s">
        <v>60</v>
      </c>
      <c r="E50" s="10" t="s">
        <v>42</v>
      </c>
      <c r="F50" s="10" t="s">
        <v>43</v>
      </c>
      <c r="G50" s="10" t="s">
        <v>62</v>
      </c>
      <c r="H50" s="10" t="s">
        <v>59</v>
      </c>
      <c r="I50" s="59"/>
      <c r="J50" s="39"/>
      <c r="K50" s="54" t="e">
        <f t="shared" si="0"/>
        <v>#DIV/0!</v>
      </c>
      <c r="L50" s="105"/>
    </row>
    <row r="51" spans="1:12" ht="31.5" hidden="1" customHeight="1">
      <c r="A51" s="8" t="s">
        <v>90</v>
      </c>
      <c r="B51" s="10" t="s">
        <v>19</v>
      </c>
      <c r="C51" s="10" t="s">
        <v>38</v>
      </c>
      <c r="D51" s="10" t="s">
        <v>91</v>
      </c>
      <c r="E51" s="10"/>
      <c r="F51" s="10"/>
      <c r="G51" s="10"/>
      <c r="H51" s="10"/>
      <c r="I51" s="59"/>
      <c r="J51" s="60"/>
      <c r="K51" s="54" t="e">
        <f t="shared" si="0"/>
        <v>#DIV/0!</v>
      </c>
    </row>
    <row r="52" spans="1:12" ht="31.5" hidden="1">
      <c r="A52" s="26" t="s">
        <v>112</v>
      </c>
      <c r="B52" s="40" t="s">
        <v>19</v>
      </c>
      <c r="C52" s="40" t="s">
        <v>38</v>
      </c>
      <c r="D52" s="40" t="s">
        <v>91</v>
      </c>
      <c r="E52" s="40" t="s">
        <v>42</v>
      </c>
      <c r="F52" s="40" t="s">
        <v>43</v>
      </c>
      <c r="G52" s="40" t="s">
        <v>113</v>
      </c>
      <c r="H52" s="40"/>
      <c r="I52" s="38"/>
      <c r="J52" s="60"/>
      <c r="K52" s="54" t="e">
        <f t="shared" si="0"/>
        <v>#DIV/0!</v>
      </c>
    </row>
    <row r="53" spans="1:12" hidden="1">
      <c r="A53" s="28" t="s">
        <v>48</v>
      </c>
      <c r="B53" s="14" t="s">
        <v>19</v>
      </c>
      <c r="C53" s="14" t="s">
        <v>38</v>
      </c>
      <c r="D53" s="14" t="s">
        <v>91</v>
      </c>
      <c r="E53" s="14" t="s">
        <v>42</v>
      </c>
      <c r="F53" s="14" t="s">
        <v>43</v>
      </c>
      <c r="G53" s="14" t="s">
        <v>113</v>
      </c>
      <c r="H53" s="14" t="s">
        <v>59</v>
      </c>
      <c r="I53" s="64"/>
      <c r="J53" s="60"/>
      <c r="K53" s="54" t="e">
        <f t="shared" si="0"/>
        <v>#DIV/0!</v>
      </c>
    </row>
    <row r="54" spans="1:12" ht="31.5" hidden="1">
      <c r="A54" s="8" t="s">
        <v>186</v>
      </c>
      <c r="B54" s="10" t="s">
        <v>19</v>
      </c>
      <c r="C54" s="10" t="s">
        <v>38</v>
      </c>
      <c r="D54" s="10" t="s">
        <v>63</v>
      </c>
      <c r="E54" s="10"/>
      <c r="F54" s="10"/>
      <c r="G54" s="10"/>
      <c r="H54" s="3"/>
      <c r="I54" s="65"/>
      <c r="J54" s="60"/>
      <c r="K54" s="54" t="e">
        <f t="shared" si="0"/>
        <v>#DIV/0!</v>
      </c>
    </row>
    <row r="55" spans="1:12" ht="31.5" hidden="1">
      <c r="A55" s="30" t="s">
        <v>64</v>
      </c>
      <c r="B55" s="10" t="s">
        <v>19</v>
      </c>
      <c r="C55" s="10" t="s">
        <v>38</v>
      </c>
      <c r="D55" s="10" t="s">
        <v>63</v>
      </c>
      <c r="E55" s="10" t="s">
        <v>42</v>
      </c>
      <c r="F55" s="10" t="s">
        <v>43</v>
      </c>
      <c r="G55" s="10" t="s">
        <v>65</v>
      </c>
      <c r="H55" s="3"/>
      <c r="I55" s="60"/>
      <c r="J55" s="60"/>
      <c r="K55" s="54" t="e">
        <f t="shared" si="0"/>
        <v>#DIV/0!</v>
      </c>
    </row>
    <row r="56" spans="1:12" hidden="1">
      <c r="A56" s="28" t="s">
        <v>48</v>
      </c>
      <c r="B56" s="10" t="s">
        <v>19</v>
      </c>
      <c r="C56" s="10" t="s">
        <v>38</v>
      </c>
      <c r="D56" s="10" t="s">
        <v>63</v>
      </c>
      <c r="E56" s="10" t="s">
        <v>42</v>
      </c>
      <c r="F56" s="10" t="s">
        <v>43</v>
      </c>
      <c r="G56" s="10" t="s">
        <v>65</v>
      </c>
      <c r="H56" s="3" t="s">
        <v>59</v>
      </c>
      <c r="I56" s="60"/>
      <c r="J56" s="60"/>
      <c r="K56" s="54" t="e">
        <f t="shared" si="0"/>
        <v>#DIV/0!</v>
      </c>
    </row>
    <row r="57" spans="1:12">
      <c r="A57" s="22" t="s">
        <v>66</v>
      </c>
      <c r="B57" s="4" t="s">
        <v>34</v>
      </c>
      <c r="C57" s="4"/>
      <c r="D57" s="33"/>
      <c r="E57" s="4"/>
      <c r="F57" s="4"/>
      <c r="G57" s="4"/>
      <c r="H57" s="41"/>
      <c r="I57" s="65">
        <f>I58</f>
        <v>84.5</v>
      </c>
      <c r="J57" s="65">
        <f t="shared" ref="J57:J60" si="10">J58</f>
        <v>84.5</v>
      </c>
      <c r="K57" s="54">
        <f t="shared" si="0"/>
        <v>100</v>
      </c>
    </row>
    <row r="58" spans="1:12">
      <c r="A58" s="27" t="s">
        <v>67</v>
      </c>
      <c r="B58" s="42" t="s">
        <v>34</v>
      </c>
      <c r="C58" s="42" t="s">
        <v>35</v>
      </c>
      <c r="D58" s="23"/>
      <c r="E58" s="13"/>
      <c r="F58" s="13"/>
      <c r="G58" s="13"/>
      <c r="H58" s="43"/>
      <c r="I58" s="65">
        <f>I59</f>
        <v>84.5</v>
      </c>
      <c r="J58" s="65">
        <f t="shared" si="10"/>
        <v>84.5</v>
      </c>
      <c r="K58" s="54">
        <f t="shared" si="0"/>
        <v>100</v>
      </c>
    </row>
    <row r="59" spans="1:12" ht="47.25">
      <c r="A59" s="66" t="s">
        <v>182</v>
      </c>
      <c r="B59" s="29" t="s">
        <v>34</v>
      </c>
      <c r="C59" s="29" t="s">
        <v>35</v>
      </c>
      <c r="D59" s="10">
        <v>89</v>
      </c>
      <c r="E59" s="10"/>
      <c r="F59" s="10"/>
      <c r="G59" s="10"/>
      <c r="H59" s="15"/>
      <c r="I59" s="60">
        <f>I60</f>
        <v>84.5</v>
      </c>
      <c r="J59" s="60">
        <f t="shared" si="10"/>
        <v>84.5</v>
      </c>
      <c r="K59" s="54">
        <f t="shared" si="0"/>
        <v>100</v>
      </c>
      <c r="L59" s="111"/>
    </row>
    <row r="60" spans="1:12" ht="47.25">
      <c r="A60" s="66" t="s">
        <v>183</v>
      </c>
      <c r="B60" s="29" t="s">
        <v>34</v>
      </c>
      <c r="C60" s="29" t="s">
        <v>35</v>
      </c>
      <c r="D60" s="10">
        <v>89</v>
      </c>
      <c r="E60" s="10">
        <v>1</v>
      </c>
      <c r="F60" s="10"/>
      <c r="G60" s="10"/>
      <c r="H60" s="15"/>
      <c r="I60" s="60">
        <f>I61</f>
        <v>84.5</v>
      </c>
      <c r="J60" s="60">
        <f t="shared" si="10"/>
        <v>84.5</v>
      </c>
      <c r="K60" s="54">
        <f t="shared" si="0"/>
        <v>100</v>
      </c>
      <c r="L60" s="111"/>
    </row>
    <row r="61" spans="1:12" ht="31.5">
      <c r="A61" s="44" t="s">
        <v>68</v>
      </c>
      <c r="B61" s="29" t="s">
        <v>34</v>
      </c>
      <c r="C61" s="29" t="s">
        <v>35</v>
      </c>
      <c r="D61" s="45">
        <v>89</v>
      </c>
      <c r="E61" s="10">
        <v>1</v>
      </c>
      <c r="F61" s="10" t="s">
        <v>43</v>
      </c>
      <c r="G61" s="10">
        <v>51180</v>
      </c>
      <c r="H61" s="15"/>
      <c r="I61" s="60">
        <f>I62+I64</f>
        <v>84.5</v>
      </c>
      <c r="J61" s="60">
        <f>J62+J64</f>
        <v>84.5</v>
      </c>
      <c r="K61" s="54">
        <f t="shared" si="0"/>
        <v>100</v>
      </c>
    </row>
    <row r="62" spans="1:12" ht="63">
      <c r="A62" s="25" t="s">
        <v>125</v>
      </c>
      <c r="B62" s="29" t="s">
        <v>34</v>
      </c>
      <c r="C62" s="29" t="s">
        <v>35</v>
      </c>
      <c r="D62" s="45">
        <v>89</v>
      </c>
      <c r="E62" s="10">
        <v>1</v>
      </c>
      <c r="F62" s="10" t="s">
        <v>43</v>
      </c>
      <c r="G62" s="10" t="s">
        <v>69</v>
      </c>
      <c r="H62" s="15" t="s">
        <v>127</v>
      </c>
      <c r="I62" s="60">
        <f>I63</f>
        <v>75.8</v>
      </c>
      <c r="J62" s="60">
        <f>J63</f>
        <v>75.8</v>
      </c>
      <c r="K62" s="54">
        <f t="shared" si="0"/>
        <v>100</v>
      </c>
    </row>
    <row r="63" spans="1:12" ht="31.5">
      <c r="A63" s="25" t="s">
        <v>126</v>
      </c>
      <c r="B63" s="29" t="s">
        <v>34</v>
      </c>
      <c r="C63" s="29" t="s">
        <v>35</v>
      </c>
      <c r="D63" s="45">
        <v>89</v>
      </c>
      <c r="E63" s="10">
        <v>1</v>
      </c>
      <c r="F63" s="10" t="s">
        <v>43</v>
      </c>
      <c r="G63" s="10" t="s">
        <v>69</v>
      </c>
      <c r="H63" s="15" t="s">
        <v>128</v>
      </c>
      <c r="I63" s="60">
        <f>Ведомствен!J51</f>
        <v>75.8</v>
      </c>
      <c r="J63" s="60">
        <f>Ведомствен!K51</f>
        <v>75.8</v>
      </c>
      <c r="K63" s="54">
        <f t="shared" si="0"/>
        <v>100</v>
      </c>
    </row>
    <row r="64" spans="1:12" ht="31.5">
      <c r="A64" s="8" t="s">
        <v>121</v>
      </c>
      <c r="B64" s="29" t="s">
        <v>34</v>
      </c>
      <c r="C64" s="29" t="s">
        <v>35</v>
      </c>
      <c r="D64" s="45">
        <v>89</v>
      </c>
      <c r="E64" s="10">
        <v>1</v>
      </c>
      <c r="F64" s="10" t="s">
        <v>43</v>
      </c>
      <c r="G64" s="10">
        <v>51180</v>
      </c>
      <c r="H64" s="15" t="s">
        <v>123</v>
      </c>
      <c r="I64" s="60">
        <f t="shared" ref="I64:J64" si="11">I65</f>
        <v>8.6999999999999993</v>
      </c>
      <c r="J64" s="60">
        <f t="shared" si="11"/>
        <v>8.6999999999999993</v>
      </c>
      <c r="K64" s="54">
        <f t="shared" si="0"/>
        <v>100</v>
      </c>
    </row>
    <row r="65" spans="1:12" ht="31.5">
      <c r="A65" s="8" t="s">
        <v>122</v>
      </c>
      <c r="B65" s="29" t="s">
        <v>34</v>
      </c>
      <c r="C65" s="29" t="s">
        <v>35</v>
      </c>
      <c r="D65" s="45">
        <v>89</v>
      </c>
      <c r="E65" s="10">
        <v>1</v>
      </c>
      <c r="F65" s="10" t="s">
        <v>43</v>
      </c>
      <c r="G65" s="10">
        <v>51180</v>
      </c>
      <c r="H65" s="15" t="s">
        <v>124</v>
      </c>
      <c r="I65" s="60">
        <f>Ведомствен!J53</f>
        <v>8.6999999999999993</v>
      </c>
      <c r="J65" s="60">
        <f>Ведомствен!K53</f>
        <v>8.6999999999999993</v>
      </c>
      <c r="K65" s="54">
        <f t="shared" si="0"/>
        <v>100</v>
      </c>
    </row>
    <row r="66" spans="1:12">
      <c r="A66" s="27" t="s">
        <v>70</v>
      </c>
      <c r="B66" s="42" t="s">
        <v>20</v>
      </c>
      <c r="C66" s="42"/>
      <c r="D66" s="13"/>
      <c r="E66" s="13"/>
      <c r="F66" s="13"/>
      <c r="G66" s="13"/>
      <c r="H66" s="13"/>
      <c r="I66" s="65">
        <f t="shared" ref="I66:J71" si="12">I67</f>
        <v>218.7</v>
      </c>
      <c r="J66" s="65">
        <f t="shared" si="12"/>
        <v>204.2</v>
      </c>
      <c r="K66" s="54">
        <f t="shared" si="0"/>
        <v>93.369913122999534</v>
      </c>
    </row>
    <row r="67" spans="1:12">
      <c r="A67" s="27" t="s">
        <v>71</v>
      </c>
      <c r="B67" s="13" t="s">
        <v>20</v>
      </c>
      <c r="C67" s="13" t="s">
        <v>36</v>
      </c>
      <c r="D67" s="46"/>
      <c r="E67" s="46"/>
      <c r="F67" s="46"/>
      <c r="G67" s="46"/>
      <c r="H67" s="13"/>
      <c r="I67" s="65">
        <f t="shared" si="12"/>
        <v>218.7</v>
      </c>
      <c r="J67" s="65">
        <f t="shared" si="12"/>
        <v>204.2</v>
      </c>
      <c r="K67" s="54">
        <f t="shared" si="0"/>
        <v>93.369913122999534</v>
      </c>
    </row>
    <row r="68" spans="1:12" ht="47.25">
      <c r="A68" s="66" t="s">
        <v>182</v>
      </c>
      <c r="B68" s="3" t="s">
        <v>20</v>
      </c>
      <c r="C68" s="3" t="s">
        <v>36</v>
      </c>
      <c r="D68" s="69" t="s">
        <v>54</v>
      </c>
      <c r="E68" s="3"/>
      <c r="F68" s="3"/>
      <c r="G68" s="3"/>
      <c r="H68" s="10"/>
      <c r="I68" s="60">
        <f>I69</f>
        <v>218.7</v>
      </c>
      <c r="J68" s="60">
        <f>J69</f>
        <v>204.2</v>
      </c>
      <c r="K68" s="54">
        <f t="shared" si="0"/>
        <v>93.369913122999534</v>
      </c>
      <c r="L68" s="114"/>
    </row>
    <row r="69" spans="1:12" ht="47.25">
      <c r="A69" s="66" t="s">
        <v>183</v>
      </c>
      <c r="B69" s="69" t="s">
        <v>20</v>
      </c>
      <c r="C69" s="69" t="s">
        <v>36</v>
      </c>
      <c r="D69" s="69" t="s">
        <v>54</v>
      </c>
      <c r="E69" s="69" t="s">
        <v>27</v>
      </c>
      <c r="F69" s="3"/>
      <c r="G69" s="3"/>
      <c r="H69" s="10"/>
      <c r="I69" s="60">
        <f>I70</f>
        <v>218.7</v>
      </c>
      <c r="J69" s="60">
        <f>J70</f>
        <v>204.2</v>
      </c>
      <c r="K69" s="54">
        <f t="shared" si="0"/>
        <v>93.369913122999534</v>
      </c>
      <c r="L69" s="114"/>
    </row>
    <row r="70" spans="1:12" ht="47.25" customHeight="1">
      <c r="A70" s="161" t="s">
        <v>174</v>
      </c>
      <c r="B70" s="3" t="s">
        <v>20</v>
      </c>
      <c r="C70" s="3" t="s">
        <v>36</v>
      </c>
      <c r="D70" s="69" t="s">
        <v>54</v>
      </c>
      <c r="E70" s="69" t="s">
        <v>27</v>
      </c>
      <c r="F70" s="69" t="s">
        <v>43</v>
      </c>
      <c r="G70" s="3" t="s">
        <v>72</v>
      </c>
      <c r="H70" s="10"/>
      <c r="I70" s="60">
        <f t="shared" si="12"/>
        <v>218.7</v>
      </c>
      <c r="J70" s="60">
        <f t="shared" si="12"/>
        <v>204.2</v>
      </c>
      <c r="K70" s="54">
        <f t="shared" si="0"/>
        <v>93.369913122999534</v>
      </c>
      <c r="L70" s="114"/>
    </row>
    <row r="71" spans="1:12" ht="31.5">
      <c r="A71" s="8" t="s">
        <v>121</v>
      </c>
      <c r="B71" s="3" t="s">
        <v>20</v>
      </c>
      <c r="C71" s="3" t="s">
        <v>36</v>
      </c>
      <c r="D71" s="69" t="s">
        <v>54</v>
      </c>
      <c r="E71" s="69" t="s">
        <v>27</v>
      </c>
      <c r="F71" s="69" t="s">
        <v>43</v>
      </c>
      <c r="G71" s="3" t="s">
        <v>72</v>
      </c>
      <c r="H71" s="10" t="s">
        <v>123</v>
      </c>
      <c r="I71" s="60">
        <f t="shared" si="12"/>
        <v>218.7</v>
      </c>
      <c r="J71" s="60">
        <f t="shared" si="12"/>
        <v>204.2</v>
      </c>
      <c r="K71" s="54">
        <f t="shared" ref="K71:K107" si="13">J71/I71*100</f>
        <v>93.369913122999534</v>
      </c>
    </row>
    <row r="72" spans="1:12" ht="31.5">
      <c r="A72" s="8" t="s">
        <v>122</v>
      </c>
      <c r="B72" s="3" t="s">
        <v>20</v>
      </c>
      <c r="C72" s="3" t="s">
        <v>36</v>
      </c>
      <c r="D72" s="69" t="s">
        <v>54</v>
      </c>
      <c r="E72" s="69" t="s">
        <v>27</v>
      </c>
      <c r="F72" s="69" t="s">
        <v>43</v>
      </c>
      <c r="G72" s="3" t="s">
        <v>72</v>
      </c>
      <c r="H72" s="10" t="s">
        <v>124</v>
      </c>
      <c r="I72" s="60">
        <f>Ведомствен!J60</f>
        <v>218.7</v>
      </c>
      <c r="J72" s="60">
        <f>Ведомствен!K60</f>
        <v>204.2</v>
      </c>
      <c r="K72" s="54">
        <f t="shared" si="13"/>
        <v>93.369913122999534</v>
      </c>
    </row>
    <row r="73" spans="1:12">
      <c r="A73" s="27" t="s">
        <v>23</v>
      </c>
      <c r="B73" s="13" t="s">
        <v>22</v>
      </c>
      <c r="C73" s="13"/>
      <c r="D73" s="13"/>
      <c r="E73" s="13"/>
      <c r="F73" s="13"/>
      <c r="G73" s="37"/>
      <c r="H73" s="37"/>
      <c r="I73" s="71">
        <f>I74+I80</f>
        <v>457.99999999999994</v>
      </c>
      <c r="J73" s="71">
        <f t="shared" ref="J73" si="14">J74+J80</f>
        <v>359</v>
      </c>
      <c r="K73" s="54">
        <f t="shared" si="13"/>
        <v>78.384279475982538</v>
      </c>
    </row>
    <row r="74" spans="1:12">
      <c r="A74" s="27" t="s">
        <v>73</v>
      </c>
      <c r="B74" s="13" t="s">
        <v>22</v>
      </c>
      <c r="C74" s="13" t="s">
        <v>34</v>
      </c>
      <c r="D74" s="13"/>
      <c r="E74" s="13"/>
      <c r="F74" s="13"/>
      <c r="G74" s="47"/>
      <c r="H74" s="47"/>
      <c r="I74" s="71">
        <f>I75</f>
        <v>0.4</v>
      </c>
      <c r="J74" s="71">
        <f t="shared" ref="J74:J76" si="15">J75</f>
        <v>0</v>
      </c>
      <c r="K74" s="54">
        <f t="shared" si="13"/>
        <v>0</v>
      </c>
    </row>
    <row r="75" spans="1:12" ht="47.25">
      <c r="A75" s="66" t="s">
        <v>182</v>
      </c>
      <c r="B75" s="10" t="s">
        <v>22</v>
      </c>
      <c r="C75" s="10" t="s">
        <v>34</v>
      </c>
      <c r="D75" s="10" t="s">
        <v>54</v>
      </c>
      <c r="E75" s="13"/>
      <c r="F75" s="13"/>
      <c r="G75" s="48"/>
      <c r="H75" s="48"/>
      <c r="I75" s="72">
        <f>I76</f>
        <v>0.4</v>
      </c>
      <c r="J75" s="72">
        <f t="shared" si="15"/>
        <v>0</v>
      </c>
      <c r="K75" s="54">
        <f t="shared" si="13"/>
        <v>0</v>
      </c>
      <c r="L75" s="111"/>
    </row>
    <row r="76" spans="1:12" ht="47.25">
      <c r="A76" s="66" t="s">
        <v>183</v>
      </c>
      <c r="B76" s="10" t="s">
        <v>22</v>
      </c>
      <c r="C76" s="10" t="s">
        <v>34</v>
      </c>
      <c r="D76" s="10" t="s">
        <v>54</v>
      </c>
      <c r="E76" s="70" t="s">
        <v>27</v>
      </c>
      <c r="F76" s="70"/>
      <c r="G76" s="49"/>
      <c r="H76" s="49"/>
      <c r="I76" s="72">
        <f>I77</f>
        <v>0.4</v>
      </c>
      <c r="J76" s="72">
        <f t="shared" si="15"/>
        <v>0</v>
      </c>
      <c r="K76" s="54">
        <f t="shared" si="13"/>
        <v>0</v>
      </c>
      <c r="L76" s="111"/>
    </row>
    <row r="77" spans="1:12" ht="51" customHeight="1">
      <c r="A77" s="30" t="s">
        <v>175</v>
      </c>
      <c r="B77" s="10" t="s">
        <v>22</v>
      </c>
      <c r="C77" s="10" t="s">
        <v>34</v>
      </c>
      <c r="D77" s="10">
        <v>89</v>
      </c>
      <c r="E77" s="10">
        <v>1</v>
      </c>
      <c r="F77" s="10" t="s">
        <v>43</v>
      </c>
      <c r="G77" s="10" t="s">
        <v>74</v>
      </c>
      <c r="H77" s="15"/>
      <c r="I77" s="60">
        <f>I78</f>
        <v>0.4</v>
      </c>
      <c r="J77" s="60">
        <f t="shared" ref="J77:J78" si="16">J78</f>
        <v>0</v>
      </c>
      <c r="K77" s="54">
        <f t="shared" si="13"/>
        <v>0</v>
      </c>
      <c r="L77" s="114"/>
    </row>
    <row r="78" spans="1:12" ht="31.5">
      <c r="A78" s="8" t="s">
        <v>121</v>
      </c>
      <c r="B78" s="10" t="s">
        <v>22</v>
      </c>
      <c r="C78" s="10" t="s">
        <v>34</v>
      </c>
      <c r="D78" s="10">
        <v>89</v>
      </c>
      <c r="E78" s="10">
        <v>1</v>
      </c>
      <c r="F78" s="10" t="s">
        <v>43</v>
      </c>
      <c r="G78" s="10" t="s">
        <v>74</v>
      </c>
      <c r="H78" s="15" t="s">
        <v>123</v>
      </c>
      <c r="I78" s="60">
        <f>I79</f>
        <v>0.4</v>
      </c>
      <c r="J78" s="60">
        <f t="shared" si="16"/>
        <v>0</v>
      </c>
      <c r="K78" s="54">
        <f t="shared" si="13"/>
        <v>0</v>
      </c>
    </row>
    <row r="79" spans="1:12" ht="31.5">
      <c r="A79" s="8" t="s">
        <v>122</v>
      </c>
      <c r="B79" s="10" t="s">
        <v>22</v>
      </c>
      <c r="C79" s="10" t="s">
        <v>34</v>
      </c>
      <c r="D79" s="10">
        <v>89</v>
      </c>
      <c r="E79" s="10">
        <v>1</v>
      </c>
      <c r="F79" s="10" t="s">
        <v>43</v>
      </c>
      <c r="G79" s="10" t="s">
        <v>74</v>
      </c>
      <c r="H79" s="15" t="s">
        <v>124</v>
      </c>
      <c r="I79" s="60">
        <f>Ведомствен!J67</f>
        <v>0.4</v>
      </c>
      <c r="J79" s="60">
        <f>Ведомствен!K67</f>
        <v>0</v>
      </c>
      <c r="K79" s="54">
        <f t="shared" si="13"/>
        <v>0</v>
      </c>
    </row>
    <row r="80" spans="1:12">
      <c r="A80" s="27" t="s">
        <v>75</v>
      </c>
      <c r="B80" s="13" t="s">
        <v>22</v>
      </c>
      <c r="C80" s="13" t="s">
        <v>35</v>
      </c>
      <c r="D80" s="13"/>
      <c r="E80" s="13"/>
      <c r="F80" s="32"/>
      <c r="G80" s="47"/>
      <c r="H80" s="47"/>
      <c r="I80" s="71">
        <f>I86+I81</f>
        <v>457.59999999999997</v>
      </c>
      <c r="J80" s="71">
        <f t="shared" ref="J80" si="17">J86+J81</f>
        <v>359</v>
      </c>
      <c r="K80" s="54">
        <f t="shared" si="13"/>
        <v>78.452797202797214</v>
      </c>
    </row>
    <row r="81" spans="1:12" ht="47.25">
      <c r="A81" s="30" t="s">
        <v>197</v>
      </c>
      <c r="B81" s="10" t="s">
        <v>22</v>
      </c>
      <c r="C81" s="10" t="s">
        <v>35</v>
      </c>
      <c r="D81" s="10" t="s">
        <v>201</v>
      </c>
      <c r="E81" s="12"/>
      <c r="F81" s="12"/>
      <c r="G81" s="12"/>
      <c r="H81" s="12"/>
      <c r="I81" s="72">
        <f>I82</f>
        <v>348.9</v>
      </c>
      <c r="J81" s="72">
        <f t="shared" ref="J81:J84" si="18">J82</f>
        <v>250.5</v>
      </c>
      <c r="K81" s="54">
        <f t="shared" si="13"/>
        <v>71.797076526225283</v>
      </c>
    </row>
    <row r="82" spans="1:12">
      <c r="A82" s="30" t="s">
        <v>198</v>
      </c>
      <c r="B82" s="10" t="s">
        <v>22</v>
      </c>
      <c r="C82" s="10" t="s">
        <v>35</v>
      </c>
      <c r="D82" s="10" t="s">
        <v>201</v>
      </c>
      <c r="E82" s="12" t="s">
        <v>42</v>
      </c>
      <c r="F82" s="12" t="s">
        <v>34</v>
      </c>
      <c r="G82" s="12"/>
      <c r="H82" s="12"/>
      <c r="I82" s="72">
        <f>I83</f>
        <v>348.9</v>
      </c>
      <c r="J82" s="72">
        <f t="shared" si="18"/>
        <v>250.5</v>
      </c>
      <c r="K82" s="54">
        <f t="shared" si="13"/>
        <v>71.797076526225283</v>
      </c>
    </row>
    <row r="83" spans="1:12">
      <c r="A83" s="30" t="s">
        <v>199</v>
      </c>
      <c r="B83" s="10" t="s">
        <v>22</v>
      </c>
      <c r="C83" s="10" t="s">
        <v>35</v>
      </c>
      <c r="D83" s="10" t="s">
        <v>201</v>
      </c>
      <c r="E83" s="12" t="s">
        <v>42</v>
      </c>
      <c r="F83" s="12" t="s">
        <v>34</v>
      </c>
      <c r="G83" s="37" t="s">
        <v>200</v>
      </c>
      <c r="H83" s="12"/>
      <c r="I83" s="72">
        <f>I84</f>
        <v>348.9</v>
      </c>
      <c r="J83" s="72">
        <f t="shared" si="18"/>
        <v>250.5</v>
      </c>
      <c r="K83" s="54">
        <f t="shared" si="13"/>
        <v>71.797076526225283</v>
      </c>
    </row>
    <row r="84" spans="1:12" ht="31.5">
      <c r="A84" s="8" t="s">
        <v>121</v>
      </c>
      <c r="B84" s="10" t="s">
        <v>22</v>
      </c>
      <c r="C84" s="10" t="s">
        <v>35</v>
      </c>
      <c r="D84" s="10" t="s">
        <v>201</v>
      </c>
      <c r="E84" s="12" t="s">
        <v>42</v>
      </c>
      <c r="F84" s="12" t="s">
        <v>34</v>
      </c>
      <c r="G84" s="37" t="s">
        <v>200</v>
      </c>
      <c r="H84" s="12" t="s">
        <v>123</v>
      </c>
      <c r="I84" s="72">
        <f>I85</f>
        <v>348.9</v>
      </c>
      <c r="J84" s="72">
        <f t="shared" si="18"/>
        <v>250.5</v>
      </c>
      <c r="K84" s="54">
        <f t="shared" si="13"/>
        <v>71.797076526225283</v>
      </c>
    </row>
    <row r="85" spans="1:12" ht="31.5">
      <c r="A85" s="8" t="s">
        <v>122</v>
      </c>
      <c r="B85" s="10" t="s">
        <v>22</v>
      </c>
      <c r="C85" s="10" t="s">
        <v>35</v>
      </c>
      <c r="D85" s="10" t="s">
        <v>201</v>
      </c>
      <c r="E85" s="12" t="s">
        <v>42</v>
      </c>
      <c r="F85" s="12" t="s">
        <v>34</v>
      </c>
      <c r="G85" s="37" t="s">
        <v>200</v>
      </c>
      <c r="H85" s="12" t="s">
        <v>124</v>
      </c>
      <c r="I85" s="72">
        <f>Ведомствен!J73</f>
        <v>348.9</v>
      </c>
      <c r="J85" s="72">
        <f>Ведомствен!K73</f>
        <v>250.5</v>
      </c>
      <c r="K85" s="54">
        <f t="shared" si="13"/>
        <v>71.797076526225283</v>
      </c>
    </row>
    <row r="86" spans="1:12" ht="47.25">
      <c r="A86" s="66" t="s">
        <v>182</v>
      </c>
      <c r="B86" s="10" t="s">
        <v>22</v>
      </c>
      <c r="C86" s="10" t="s">
        <v>35</v>
      </c>
      <c r="D86" s="70" t="s">
        <v>54</v>
      </c>
      <c r="E86" s="10"/>
      <c r="F86" s="73"/>
      <c r="G86" s="37"/>
      <c r="H86" s="37"/>
      <c r="I86" s="72">
        <f>I87</f>
        <v>108.7</v>
      </c>
      <c r="J86" s="72">
        <f t="shared" ref="J86" si="19">J87</f>
        <v>108.5</v>
      </c>
      <c r="K86" s="54">
        <f t="shared" si="13"/>
        <v>99.816007359705608</v>
      </c>
    </row>
    <row r="87" spans="1:12" ht="47.25">
      <c r="A87" s="66" t="s">
        <v>183</v>
      </c>
      <c r="B87" s="10" t="s">
        <v>22</v>
      </c>
      <c r="C87" s="10" t="s">
        <v>35</v>
      </c>
      <c r="D87" s="70" t="s">
        <v>54</v>
      </c>
      <c r="E87" s="70" t="s">
        <v>27</v>
      </c>
      <c r="F87" s="73"/>
      <c r="G87" s="37"/>
      <c r="H87" s="37"/>
      <c r="I87" s="72">
        <f>I88+I91</f>
        <v>108.7</v>
      </c>
      <c r="J87" s="72">
        <f>J88+J91</f>
        <v>108.5</v>
      </c>
      <c r="K87" s="54">
        <f t="shared" si="13"/>
        <v>99.816007359705608</v>
      </c>
    </row>
    <row r="88" spans="1:12">
      <c r="A88" s="8" t="s">
        <v>76</v>
      </c>
      <c r="B88" s="10" t="s">
        <v>22</v>
      </c>
      <c r="C88" s="10" t="s">
        <v>35</v>
      </c>
      <c r="D88" s="70" t="s">
        <v>54</v>
      </c>
      <c r="E88" s="10">
        <v>1</v>
      </c>
      <c r="F88" s="3" t="s">
        <v>43</v>
      </c>
      <c r="G88" s="11">
        <v>43010</v>
      </c>
      <c r="H88" s="37"/>
      <c r="I88" s="60">
        <f>I89</f>
        <v>15.5</v>
      </c>
      <c r="J88" s="60">
        <f t="shared" ref="J88:J89" si="20">J89</f>
        <v>15.5</v>
      </c>
      <c r="K88" s="54">
        <f t="shared" si="13"/>
        <v>100</v>
      </c>
    </row>
    <row r="89" spans="1:12" ht="31.5">
      <c r="A89" s="8" t="s">
        <v>121</v>
      </c>
      <c r="B89" s="10" t="s">
        <v>22</v>
      </c>
      <c r="C89" s="10" t="s">
        <v>35</v>
      </c>
      <c r="D89" s="70" t="s">
        <v>54</v>
      </c>
      <c r="E89" s="10">
        <v>1</v>
      </c>
      <c r="F89" s="3" t="s">
        <v>43</v>
      </c>
      <c r="G89" s="11">
        <v>43010</v>
      </c>
      <c r="H89" s="11">
        <v>200</v>
      </c>
      <c r="I89" s="60">
        <f>I90</f>
        <v>15.5</v>
      </c>
      <c r="J89" s="60">
        <f t="shared" si="20"/>
        <v>15.5</v>
      </c>
      <c r="K89" s="54">
        <f t="shared" si="13"/>
        <v>100</v>
      </c>
    </row>
    <row r="90" spans="1:12" ht="31.5">
      <c r="A90" s="8" t="s">
        <v>122</v>
      </c>
      <c r="B90" s="10" t="s">
        <v>22</v>
      </c>
      <c r="C90" s="10" t="s">
        <v>35</v>
      </c>
      <c r="D90" s="70" t="s">
        <v>54</v>
      </c>
      <c r="E90" s="10">
        <v>1</v>
      </c>
      <c r="F90" s="3" t="s">
        <v>43</v>
      </c>
      <c r="G90" s="11">
        <v>43010</v>
      </c>
      <c r="H90" s="11">
        <v>240</v>
      </c>
      <c r="I90" s="60">
        <f>Ведомствен!J78</f>
        <v>15.5</v>
      </c>
      <c r="J90" s="60">
        <f>Ведомствен!K78</f>
        <v>15.5</v>
      </c>
      <c r="K90" s="54">
        <f t="shared" si="13"/>
        <v>100</v>
      </c>
    </row>
    <row r="91" spans="1:12">
      <c r="A91" s="67" t="s">
        <v>161</v>
      </c>
      <c r="B91" s="10" t="s">
        <v>22</v>
      </c>
      <c r="C91" s="10" t="s">
        <v>35</v>
      </c>
      <c r="D91" s="70" t="s">
        <v>54</v>
      </c>
      <c r="E91" s="10">
        <v>1</v>
      </c>
      <c r="F91" s="3" t="s">
        <v>43</v>
      </c>
      <c r="G91" s="11">
        <v>43040</v>
      </c>
      <c r="H91" s="37"/>
      <c r="I91" s="60">
        <f>I92</f>
        <v>93.2</v>
      </c>
      <c r="J91" s="60">
        <f t="shared" ref="J91:J92" si="21">J92</f>
        <v>93</v>
      </c>
      <c r="K91" s="54">
        <f t="shared" si="13"/>
        <v>99.785407725321889</v>
      </c>
    </row>
    <row r="92" spans="1:12" ht="31.5">
      <c r="A92" s="8" t="s">
        <v>121</v>
      </c>
      <c r="B92" s="10" t="s">
        <v>22</v>
      </c>
      <c r="C92" s="10" t="s">
        <v>35</v>
      </c>
      <c r="D92" s="70" t="s">
        <v>54</v>
      </c>
      <c r="E92" s="10">
        <v>1</v>
      </c>
      <c r="F92" s="3" t="s">
        <v>43</v>
      </c>
      <c r="G92" s="11">
        <v>43040</v>
      </c>
      <c r="H92" s="11">
        <v>200</v>
      </c>
      <c r="I92" s="60">
        <f>I93</f>
        <v>93.2</v>
      </c>
      <c r="J92" s="60">
        <f t="shared" si="21"/>
        <v>93</v>
      </c>
      <c r="K92" s="54">
        <f t="shared" si="13"/>
        <v>99.785407725321889</v>
      </c>
    </row>
    <row r="93" spans="1:12" ht="31.5">
      <c r="A93" s="8" t="s">
        <v>122</v>
      </c>
      <c r="B93" s="10" t="s">
        <v>22</v>
      </c>
      <c r="C93" s="10" t="s">
        <v>35</v>
      </c>
      <c r="D93" s="70" t="s">
        <v>54</v>
      </c>
      <c r="E93" s="10">
        <v>1</v>
      </c>
      <c r="F93" s="3" t="s">
        <v>43</v>
      </c>
      <c r="G93" s="11">
        <v>43040</v>
      </c>
      <c r="H93" s="11">
        <v>240</v>
      </c>
      <c r="I93" s="60">
        <f>Ведомствен!J81</f>
        <v>93.2</v>
      </c>
      <c r="J93" s="60">
        <f>Ведомствен!K81</f>
        <v>93</v>
      </c>
      <c r="K93" s="54">
        <f t="shared" si="13"/>
        <v>99.785407725321889</v>
      </c>
    </row>
    <row r="94" spans="1:12">
      <c r="A94" s="27" t="s">
        <v>77</v>
      </c>
      <c r="B94" s="13" t="s">
        <v>37</v>
      </c>
      <c r="C94" s="13"/>
      <c r="D94" s="23"/>
      <c r="E94" s="13"/>
      <c r="F94" s="13"/>
      <c r="G94" s="13"/>
      <c r="H94" s="43"/>
      <c r="I94" s="65">
        <f t="shared" ref="I94:J99" si="22">I95</f>
        <v>66.3</v>
      </c>
      <c r="J94" s="65">
        <f t="shared" si="22"/>
        <v>66.3</v>
      </c>
      <c r="K94" s="54">
        <f t="shared" si="13"/>
        <v>100</v>
      </c>
    </row>
    <row r="95" spans="1:12">
      <c r="A95" s="50" t="s">
        <v>30</v>
      </c>
      <c r="B95" s="13" t="s">
        <v>37</v>
      </c>
      <c r="C95" s="13" t="s">
        <v>19</v>
      </c>
      <c r="D95" s="43"/>
      <c r="E95" s="13"/>
      <c r="F95" s="13"/>
      <c r="G95" s="13"/>
      <c r="H95" s="43"/>
      <c r="I95" s="65">
        <f>I96</f>
        <v>66.3</v>
      </c>
      <c r="J95" s="65">
        <f t="shared" si="22"/>
        <v>66.3</v>
      </c>
      <c r="K95" s="54">
        <f t="shared" si="13"/>
        <v>100</v>
      </c>
    </row>
    <row r="96" spans="1:12" ht="47.25">
      <c r="A96" s="66" t="s">
        <v>182</v>
      </c>
      <c r="B96" s="10" t="s">
        <v>37</v>
      </c>
      <c r="C96" s="10" t="s">
        <v>19</v>
      </c>
      <c r="D96" s="10">
        <v>89</v>
      </c>
      <c r="E96" s="10"/>
      <c r="F96" s="10"/>
      <c r="G96" s="10"/>
      <c r="H96" s="15"/>
      <c r="I96" s="60">
        <f>I97</f>
        <v>66.3</v>
      </c>
      <c r="J96" s="60">
        <f t="shared" si="22"/>
        <v>66.3</v>
      </c>
      <c r="K96" s="54">
        <f t="shared" si="13"/>
        <v>100</v>
      </c>
      <c r="L96" s="111"/>
    </row>
    <row r="97" spans="1:12" ht="47.25">
      <c r="A97" s="66" t="s">
        <v>183</v>
      </c>
      <c r="B97" s="10" t="s">
        <v>37</v>
      </c>
      <c r="C97" s="10" t="s">
        <v>19</v>
      </c>
      <c r="D97" s="10">
        <v>89</v>
      </c>
      <c r="E97" s="10">
        <v>1</v>
      </c>
      <c r="F97" s="10"/>
      <c r="G97" s="10"/>
      <c r="H97" s="15"/>
      <c r="I97" s="60">
        <f>I98</f>
        <v>66.3</v>
      </c>
      <c r="J97" s="60">
        <f t="shared" si="22"/>
        <v>66.3</v>
      </c>
      <c r="K97" s="54">
        <f t="shared" si="13"/>
        <v>100</v>
      </c>
      <c r="L97" s="111"/>
    </row>
    <row r="98" spans="1:12">
      <c r="A98" s="51" t="s">
        <v>116</v>
      </c>
      <c r="B98" s="52" t="s">
        <v>37</v>
      </c>
      <c r="C98" s="52" t="s">
        <v>19</v>
      </c>
      <c r="D98" s="16">
        <v>89</v>
      </c>
      <c r="E98" s="3">
        <v>1</v>
      </c>
      <c r="F98" s="3" t="s">
        <v>43</v>
      </c>
      <c r="G98" s="3" t="s">
        <v>78</v>
      </c>
      <c r="H98" s="16"/>
      <c r="I98" s="60">
        <f t="shared" si="22"/>
        <v>66.3</v>
      </c>
      <c r="J98" s="60">
        <f t="shared" si="22"/>
        <v>66.3</v>
      </c>
      <c r="K98" s="54">
        <f t="shared" si="13"/>
        <v>100</v>
      </c>
    </row>
    <row r="99" spans="1:12">
      <c r="A99" s="51" t="s">
        <v>117</v>
      </c>
      <c r="B99" s="52" t="s">
        <v>37</v>
      </c>
      <c r="C99" s="52" t="s">
        <v>19</v>
      </c>
      <c r="D99" s="16">
        <v>89</v>
      </c>
      <c r="E99" s="3">
        <v>1</v>
      </c>
      <c r="F99" s="3" t="s">
        <v>43</v>
      </c>
      <c r="G99" s="3" t="s">
        <v>78</v>
      </c>
      <c r="H99" s="16" t="s">
        <v>119</v>
      </c>
      <c r="I99" s="60">
        <f t="shared" si="22"/>
        <v>66.3</v>
      </c>
      <c r="J99" s="60">
        <f t="shared" si="22"/>
        <v>66.3</v>
      </c>
      <c r="K99" s="54">
        <f t="shared" si="13"/>
        <v>100</v>
      </c>
    </row>
    <row r="100" spans="1:12">
      <c r="A100" s="51" t="s">
        <v>118</v>
      </c>
      <c r="B100" s="52" t="s">
        <v>37</v>
      </c>
      <c r="C100" s="52" t="s">
        <v>19</v>
      </c>
      <c r="D100" s="16">
        <v>89</v>
      </c>
      <c r="E100" s="3">
        <v>1</v>
      </c>
      <c r="F100" s="3" t="s">
        <v>43</v>
      </c>
      <c r="G100" s="3" t="s">
        <v>78</v>
      </c>
      <c r="H100" s="16" t="s">
        <v>120</v>
      </c>
      <c r="I100" s="60">
        <f>Ведомствен!J88</f>
        <v>66.3</v>
      </c>
      <c r="J100" s="60">
        <f>Ведомствен!K88</f>
        <v>66.3</v>
      </c>
      <c r="K100" s="54">
        <f t="shared" si="13"/>
        <v>100</v>
      </c>
    </row>
    <row r="101" spans="1:12">
      <c r="A101" s="22" t="s">
        <v>21</v>
      </c>
      <c r="B101" s="53" t="s">
        <v>38</v>
      </c>
      <c r="C101" s="53"/>
      <c r="D101" s="41"/>
      <c r="E101" s="4"/>
      <c r="F101" s="4"/>
      <c r="G101" s="4"/>
      <c r="H101" s="41"/>
      <c r="I101" s="65">
        <f t="shared" ref="I101:J106" si="23">I102</f>
        <v>1</v>
      </c>
      <c r="J101" s="65">
        <f t="shared" si="23"/>
        <v>1</v>
      </c>
      <c r="K101" s="54">
        <f t="shared" si="13"/>
        <v>100</v>
      </c>
    </row>
    <row r="102" spans="1:12" ht="31.5">
      <c r="A102" s="22" t="s">
        <v>79</v>
      </c>
      <c r="B102" s="4">
        <v>13</v>
      </c>
      <c r="C102" s="4" t="s">
        <v>19</v>
      </c>
      <c r="D102" s="33"/>
      <c r="E102" s="4"/>
      <c r="F102" s="4"/>
      <c r="G102" s="4"/>
      <c r="H102" s="41"/>
      <c r="I102" s="65">
        <f t="shared" si="23"/>
        <v>1</v>
      </c>
      <c r="J102" s="65">
        <f t="shared" si="23"/>
        <v>1</v>
      </c>
      <c r="K102" s="54">
        <f t="shared" si="13"/>
        <v>100</v>
      </c>
    </row>
    <row r="103" spans="1:12" ht="47.25">
      <c r="A103" s="66" t="s">
        <v>182</v>
      </c>
      <c r="B103" s="3" t="s">
        <v>38</v>
      </c>
      <c r="C103" s="3" t="s">
        <v>19</v>
      </c>
      <c r="D103" s="10">
        <v>89</v>
      </c>
      <c r="E103" s="10">
        <v>0</v>
      </c>
      <c r="F103" s="3"/>
      <c r="G103" s="3"/>
      <c r="H103" s="16"/>
      <c r="I103" s="60">
        <f t="shared" si="23"/>
        <v>1</v>
      </c>
      <c r="J103" s="60">
        <f t="shared" si="23"/>
        <v>1</v>
      </c>
      <c r="K103" s="54">
        <f t="shared" si="13"/>
        <v>100</v>
      </c>
    </row>
    <row r="104" spans="1:12" ht="47.25">
      <c r="A104" s="66" t="s">
        <v>183</v>
      </c>
      <c r="B104" s="3" t="s">
        <v>38</v>
      </c>
      <c r="C104" s="3" t="s">
        <v>19</v>
      </c>
      <c r="D104" s="10">
        <v>89</v>
      </c>
      <c r="E104" s="10">
        <v>1</v>
      </c>
      <c r="F104" s="3"/>
      <c r="G104" s="3"/>
      <c r="H104" s="16"/>
      <c r="I104" s="60">
        <f t="shared" si="23"/>
        <v>1</v>
      </c>
      <c r="J104" s="60">
        <f t="shared" si="23"/>
        <v>1</v>
      </c>
      <c r="K104" s="54">
        <f t="shared" si="13"/>
        <v>100</v>
      </c>
    </row>
    <row r="105" spans="1:12">
      <c r="A105" s="8" t="s">
        <v>80</v>
      </c>
      <c r="B105" s="3">
        <v>13</v>
      </c>
      <c r="C105" s="3" t="s">
        <v>19</v>
      </c>
      <c r="D105" s="34">
        <v>89</v>
      </c>
      <c r="E105" s="3">
        <v>1</v>
      </c>
      <c r="F105" s="3" t="s">
        <v>43</v>
      </c>
      <c r="G105" s="3">
        <v>41240</v>
      </c>
      <c r="H105" s="16"/>
      <c r="I105" s="60">
        <f t="shared" si="23"/>
        <v>1</v>
      </c>
      <c r="J105" s="60">
        <f t="shared" si="23"/>
        <v>1</v>
      </c>
      <c r="K105" s="54">
        <f t="shared" si="13"/>
        <v>100</v>
      </c>
    </row>
    <row r="106" spans="1:12">
      <c r="A106" s="8" t="s">
        <v>114</v>
      </c>
      <c r="B106" s="3">
        <v>13</v>
      </c>
      <c r="C106" s="3" t="s">
        <v>19</v>
      </c>
      <c r="D106" s="34">
        <v>89</v>
      </c>
      <c r="E106" s="3">
        <v>1</v>
      </c>
      <c r="F106" s="3" t="s">
        <v>43</v>
      </c>
      <c r="G106" s="3" t="s">
        <v>83</v>
      </c>
      <c r="H106" s="16" t="s">
        <v>115</v>
      </c>
      <c r="I106" s="60">
        <f t="shared" si="23"/>
        <v>1</v>
      </c>
      <c r="J106" s="60">
        <f t="shared" si="23"/>
        <v>1</v>
      </c>
      <c r="K106" s="54">
        <f t="shared" si="13"/>
        <v>100</v>
      </c>
    </row>
    <row r="107" spans="1:12">
      <c r="A107" s="28" t="s">
        <v>81</v>
      </c>
      <c r="B107" s="3">
        <v>13</v>
      </c>
      <c r="C107" s="3" t="s">
        <v>19</v>
      </c>
      <c r="D107" s="34">
        <v>89</v>
      </c>
      <c r="E107" s="3">
        <v>1</v>
      </c>
      <c r="F107" s="3" t="s">
        <v>43</v>
      </c>
      <c r="G107" s="3">
        <v>41240</v>
      </c>
      <c r="H107" s="16">
        <v>730</v>
      </c>
      <c r="I107" s="60">
        <f>Ведомствен!J95</f>
        <v>1</v>
      </c>
      <c r="J107" s="60">
        <f>Ведомствен!K95</f>
        <v>1</v>
      </c>
      <c r="K107" s="54">
        <f t="shared" si="13"/>
        <v>100</v>
      </c>
    </row>
  </sheetData>
  <autoFilter ref="A7:K107"/>
  <mergeCells count="8">
    <mergeCell ref="I1:K1"/>
    <mergeCell ref="A3:K3"/>
    <mergeCell ref="A5:A6"/>
    <mergeCell ref="B5:B6"/>
    <mergeCell ref="C5:C6"/>
    <mergeCell ref="D5:G6"/>
    <mergeCell ref="H5:H6"/>
    <mergeCell ref="I5:K5"/>
  </mergeCells>
  <conditionalFormatting sqref="B40">
    <cfRule type="expression" dxfId="57" priority="41" stopIfTrue="1">
      <formula>$F40=""</formula>
    </cfRule>
    <cfRule type="expression" dxfId="56" priority="42" stopIfTrue="1">
      <formula>#REF!&lt;&gt;""</formula>
    </cfRule>
    <cfRule type="expression" dxfId="55" priority="43" stopIfTrue="1">
      <formula>AND($G40="",$F40&lt;&gt;"")</formula>
    </cfRule>
  </conditionalFormatting>
  <conditionalFormatting sqref="B64">
    <cfRule type="expression" dxfId="54" priority="38" stopIfTrue="1">
      <formula>$F64=""</formula>
    </cfRule>
    <cfRule type="expression" dxfId="53" priority="40" stopIfTrue="1">
      <formula>AND($G64="",$F64&lt;&gt;"")</formula>
    </cfRule>
  </conditionalFormatting>
  <conditionalFormatting sqref="A38">
    <cfRule type="expression" dxfId="52" priority="35" stopIfTrue="1">
      <formula>$F38=""</formula>
    </cfRule>
    <cfRule type="expression" dxfId="51" priority="36" stopIfTrue="1">
      <formula>#REF!&lt;&gt;""</formula>
    </cfRule>
    <cfRule type="expression" dxfId="50" priority="37" stopIfTrue="1">
      <formula>AND($G38="",$F38&lt;&gt;"")</formula>
    </cfRule>
  </conditionalFormatting>
  <conditionalFormatting sqref="A44">
    <cfRule type="expression" dxfId="49" priority="32" stopIfTrue="1">
      <formula>$F44=""</formula>
    </cfRule>
    <cfRule type="expression" dxfId="48" priority="33" stopIfTrue="1">
      <formula>$H44&lt;&gt;""</formula>
    </cfRule>
    <cfRule type="expression" dxfId="47" priority="34" stopIfTrue="1">
      <formula>AND($G44="",$F44&lt;&gt;"")</formula>
    </cfRule>
  </conditionalFormatting>
  <conditionalFormatting sqref="A88 A91">
    <cfRule type="expression" dxfId="46" priority="29" stopIfTrue="1">
      <formula>$F88=""</formula>
    </cfRule>
    <cfRule type="expression" dxfId="45" priority="31" stopIfTrue="1">
      <formula>AND($G88="",$F88&lt;&gt;"")</formula>
    </cfRule>
  </conditionalFormatting>
  <conditionalFormatting sqref="A91">
    <cfRule type="expression" dxfId="44" priority="26" stopIfTrue="1">
      <formula>$F91=""</formula>
    </cfRule>
    <cfRule type="expression" dxfId="43" priority="28" stopIfTrue="1">
      <formula>AND($G91="",$F91&lt;&gt;"")</formula>
    </cfRule>
  </conditionalFormatting>
  <conditionalFormatting sqref="A38">
    <cfRule type="expression" dxfId="42" priority="23" stopIfTrue="1">
      <formula>$F38=""</formula>
    </cfRule>
    <cfRule type="expression" dxfId="41" priority="24" stopIfTrue="1">
      <formula>#REF!&lt;&gt;""</formula>
    </cfRule>
    <cfRule type="expression" dxfId="40" priority="25" stopIfTrue="1">
      <formula>AND($G38="",$F38&lt;&gt;"")</formula>
    </cfRule>
  </conditionalFormatting>
  <conditionalFormatting sqref="A35">
    <cfRule type="expression" dxfId="39" priority="20" stopIfTrue="1">
      <formula>$F35=""</formula>
    </cfRule>
    <cfRule type="expression" dxfId="38" priority="21" stopIfTrue="1">
      <formula>#REF!&lt;&gt;""</formula>
    </cfRule>
    <cfRule type="expression" dxfId="37" priority="22" stopIfTrue="1">
      <formula>AND($G35="",$F35&lt;&gt;"")</formula>
    </cfRule>
  </conditionalFormatting>
  <conditionalFormatting sqref="F38 E80 E86:F87">
    <cfRule type="expression" dxfId="36" priority="18" stopIfTrue="1">
      <formula>$C38=""</formula>
    </cfRule>
    <cfRule type="expression" dxfId="35" priority="19" stopIfTrue="1">
      <formula>$D38&lt;&gt;""</formula>
    </cfRule>
  </conditionalFormatting>
  <conditionalFormatting sqref="E38">
    <cfRule type="expression" dxfId="34" priority="16" stopIfTrue="1">
      <formula>$C38=""</formula>
    </cfRule>
    <cfRule type="expression" dxfId="33" priority="17" stopIfTrue="1">
      <formula>$D38&lt;&gt;""</formula>
    </cfRule>
  </conditionalFormatting>
  <conditionalFormatting sqref="B44">
    <cfRule type="expression" dxfId="32" priority="13" stopIfTrue="1">
      <formula>$F44=""</formula>
    </cfRule>
    <cfRule type="expression" dxfId="31" priority="14" stopIfTrue="1">
      <formula>#REF!&lt;&gt;""</formula>
    </cfRule>
    <cfRule type="expression" dxfId="30" priority="15" stopIfTrue="1">
      <formula>AND($G44="",$F44&lt;&gt;"")</formula>
    </cfRule>
  </conditionalFormatting>
  <conditionalFormatting sqref="F80">
    <cfRule type="expression" dxfId="29" priority="9" stopIfTrue="1">
      <formula>$C80=""</formula>
    </cfRule>
    <cfRule type="expression" dxfId="28" priority="10" stopIfTrue="1">
      <formula>$D80&lt;&gt;""</formula>
    </cfRule>
  </conditionalFormatting>
  <conditionalFormatting sqref="F80">
    <cfRule type="expression" dxfId="27" priority="5" stopIfTrue="1">
      <formula>$C80=""</formula>
    </cfRule>
    <cfRule type="expression" dxfId="26" priority="6" stopIfTrue="1">
      <formula>$D80&lt;&gt;""</formula>
    </cfRule>
  </conditionalFormatting>
  <conditionalFormatting sqref="F38">
    <cfRule type="expression" dxfId="25" priority="3" stopIfTrue="1">
      <formula>$C38=""</formula>
    </cfRule>
    <cfRule type="expression" dxfId="24" priority="4" stopIfTrue="1">
      <formula>$D38&lt;&gt;""</formula>
    </cfRule>
  </conditionalFormatting>
  <conditionalFormatting sqref="E38">
    <cfRule type="expression" dxfId="23" priority="1" stopIfTrue="1">
      <formula>$C38=""</formula>
    </cfRule>
    <cfRule type="expression" dxfId="22" priority="2" stopIfTrue="1">
      <formula>$D38&lt;&gt;""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B64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A88 A91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A91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95"/>
  <sheetViews>
    <sheetView view="pageBreakPreview" zoomScale="90" zoomScaleNormal="75" zoomScaleSheetLayoutView="90" workbookViewId="0">
      <selection activeCell="K15" sqref="K15"/>
    </sheetView>
  </sheetViews>
  <sheetFormatPr defaultColWidth="8.5703125" defaultRowHeight="15.75"/>
  <cols>
    <col min="1" max="1" width="86.7109375" style="103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74" customWidth="1"/>
    <col min="9" max="9" width="7.85546875" style="74" customWidth="1"/>
    <col min="10" max="10" width="16.85546875" style="120" customWidth="1"/>
    <col min="11" max="11" width="13.85546875" style="74" customWidth="1"/>
    <col min="12" max="12" width="15.85546875" style="74" customWidth="1"/>
    <col min="13" max="16384" width="8.5703125" style="74"/>
  </cols>
  <sheetData>
    <row r="1" spans="1:12">
      <c r="G1" s="104"/>
      <c r="H1" s="175" t="s">
        <v>31</v>
      </c>
      <c r="I1" s="175"/>
      <c r="J1" s="175"/>
      <c r="K1" s="175"/>
      <c r="L1" s="175"/>
    </row>
    <row r="2" spans="1:12">
      <c r="G2" s="104"/>
      <c r="H2" s="185"/>
      <c r="I2" s="185"/>
      <c r="J2" s="185"/>
    </row>
    <row r="3" spans="1:12" ht="57.75" customHeight="1">
      <c r="A3" s="184" t="s">
        <v>206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</row>
    <row r="5" spans="1:12">
      <c r="A5" s="187" t="s">
        <v>13</v>
      </c>
      <c r="B5" s="189" t="s">
        <v>24</v>
      </c>
      <c r="C5" s="191" t="s">
        <v>14</v>
      </c>
      <c r="D5" s="191" t="s">
        <v>25</v>
      </c>
      <c r="E5" s="178" t="s">
        <v>16</v>
      </c>
      <c r="F5" s="179"/>
      <c r="G5" s="179"/>
      <c r="H5" s="180"/>
      <c r="I5" s="191" t="s">
        <v>17</v>
      </c>
      <c r="J5" s="186" t="s">
        <v>39</v>
      </c>
      <c r="K5" s="186"/>
      <c r="L5" s="186"/>
    </row>
    <row r="6" spans="1:12" ht="47.25">
      <c r="A6" s="188"/>
      <c r="B6" s="190"/>
      <c r="C6" s="192"/>
      <c r="D6" s="192"/>
      <c r="E6" s="181"/>
      <c r="F6" s="182"/>
      <c r="G6" s="182"/>
      <c r="H6" s="183"/>
      <c r="I6" s="192"/>
      <c r="J6" s="166" t="s">
        <v>213</v>
      </c>
      <c r="K6" s="166" t="s">
        <v>214</v>
      </c>
      <c r="L6" s="166" t="s">
        <v>212</v>
      </c>
    </row>
    <row r="7" spans="1:12">
      <c r="A7" s="115">
        <v>1</v>
      </c>
      <c r="B7" s="10">
        <v>2</v>
      </c>
      <c r="C7" s="10">
        <v>3</v>
      </c>
      <c r="D7" s="10">
        <v>4</v>
      </c>
      <c r="E7" s="10">
        <v>5</v>
      </c>
      <c r="F7" s="29">
        <v>6</v>
      </c>
      <c r="G7" s="116">
        <v>7</v>
      </c>
      <c r="H7" s="12">
        <v>8</v>
      </c>
      <c r="I7" s="12">
        <v>9</v>
      </c>
      <c r="J7" s="12">
        <v>10</v>
      </c>
      <c r="K7" s="12">
        <v>11</v>
      </c>
      <c r="L7" s="12">
        <v>12</v>
      </c>
    </row>
    <row r="8" spans="1:12" s="112" customFormat="1">
      <c r="A8" s="19" t="s">
        <v>26</v>
      </c>
      <c r="B8" s="20"/>
      <c r="C8" s="20"/>
      <c r="D8" s="20"/>
      <c r="E8" s="20"/>
      <c r="F8" s="21"/>
      <c r="G8" s="117"/>
      <c r="H8" s="47"/>
      <c r="I8" s="47"/>
      <c r="J8" s="65">
        <f>J9</f>
        <v>1809.7</v>
      </c>
      <c r="K8" s="65">
        <f t="shared" ref="K8" si="0">K9</f>
        <v>1695.2</v>
      </c>
      <c r="L8" s="65">
        <f>K8/J8*100</f>
        <v>93.672984472564508</v>
      </c>
    </row>
    <row r="9" spans="1:12" ht="31.5">
      <c r="A9" s="19" t="s">
        <v>176</v>
      </c>
      <c r="B9" s="20">
        <v>910</v>
      </c>
      <c r="C9" s="118"/>
      <c r="D9" s="118"/>
      <c r="E9" s="10"/>
      <c r="F9" s="10"/>
      <c r="G9" s="10"/>
      <c r="H9" s="10"/>
      <c r="I9" s="119"/>
      <c r="J9" s="65">
        <f>J10+J45+J54+J61+J82+J89</f>
        <v>1809.7</v>
      </c>
      <c r="K9" s="65">
        <f>K10+K45+K54+K61+K82+K89</f>
        <v>1695.2</v>
      </c>
      <c r="L9" s="65">
        <f t="shared" ref="L9:L70" si="1">K9/J9*100</f>
        <v>93.672984472564508</v>
      </c>
    </row>
    <row r="10" spans="1:12">
      <c r="A10" s="19" t="s">
        <v>18</v>
      </c>
      <c r="B10" s="20">
        <v>910</v>
      </c>
      <c r="C10" s="20" t="s">
        <v>19</v>
      </c>
      <c r="D10" s="20"/>
      <c r="E10" s="13"/>
      <c r="F10" s="13"/>
      <c r="G10" s="13"/>
      <c r="H10" s="13"/>
      <c r="I10" s="21"/>
      <c r="J10" s="65">
        <f>J11+J20+J39</f>
        <v>981.2</v>
      </c>
      <c r="K10" s="65">
        <f>K11+K20+K39</f>
        <v>980.2</v>
      </c>
      <c r="L10" s="65">
        <f t="shared" si="1"/>
        <v>99.898083978801466</v>
      </c>
    </row>
    <row r="11" spans="1:12" ht="31.5">
      <c r="A11" s="22" t="s">
        <v>40</v>
      </c>
      <c r="B11" s="20">
        <v>910</v>
      </c>
      <c r="C11" s="13" t="s">
        <v>19</v>
      </c>
      <c r="D11" s="13" t="s">
        <v>34</v>
      </c>
      <c r="E11" s="13"/>
      <c r="F11" s="13"/>
      <c r="G11" s="13"/>
      <c r="H11" s="13"/>
      <c r="I11" s="23"/>
      <c r="J11" s="56">
        <f>J12</f>
        <v>441.1</v>
      </c>
      <c r="K11" s="56">
        <f t="shared" ref="K11:K15" si="2">K12</f>
        <v>441.1</v>
      </c>
      <c r="L11" s="65">
        <f t="shared" si="1"/>
        <v>100</v>
      </c>
    </row>
    <row r="12" spans="1:12">
      <c r="A12" s="66" t="s">
        <v>159</v>
      </c>
      <c r="B12" s="20">
        <v>910</v>
      </c>
      <c r="C12" s="10" t="s">
        <v>19</v>
      </c>
      <c r="D12" s="10" t="s">
        <v>34</v>
      </c>
      <c r="E12" s="10" t="s">
        <v>41</v>
      </c>
      <c r="F12" s="10"/>
      <c r="G12" s="10"/>
      <c r="H12" s="10"/>
      <c r="I12" s="24"/>
      <c r="J12" s="57">
        <f>J13</f>
        <v>441.1</v>
      </c>
      <c r="K12" s="57">
        <f t="shared" si="2"/>
        <v>441.1</v>
      </c>
      <c r="L12" s="65">
        <f t="shared" si="1"/>
        <v>100</v>
      </c>
    </row>
    <row r="13" spans="1:12">
      <c r="A13" s="67" t="s">
        <v>157</v>
      </c>
      <c r="B13" s="20">
        <v>910</v>
      </c>
      <c r="C13" s="10" t="s">
        <v>19</v>
      </c>
      <c r="D13" s="10" t="s">
        <v>34</v>
      </c>
      <c r="E13" s="10">
        <v>65</v>
      </c>
      <c r="F13" s="10">
        <v>1</v>
      </c>
      <c r="G13" s="13"/>
      <c r="H13" s="13"/>
      <c r="I13" s="23"/>
      <c r="J13" s="57">
        <f>J14+J17</f>
        <v>441.1</v>
      </c>
      <c r="K13" s="57">
        <f t="shared" ref="K13" si="3">K14+K17</f>
        <v>441.1</v>
      </c>
      <c r="L13" s="65">
        <f t="shared" si="1"/>
        <v>100</v>
      </c>
    </row>
    <row r="14" spans="1:12">
      <c r="A14" s="25" t="s">
        <v>133</v>
      </c>
      <c r="B14" s="20">
        <v>910</v>
      </c>
      <c r="C14" s="3" t="s">
        <v>19</v>
      </c>
      <c r="D14" s="3" t="s">
        <v>34</v>
      </c>
      <c r="E14" s="3" t="s">
        <v>41</v>
      </c>
      <c r="F14" s="3" t="s">
        <v>27</v>
      </c>
      <c r="G14" s="3" t="s">
        <v>43</v>
      </c>
      <c r="H14" s="3" t="s">
        <v>44</v>
      </c>
      <c r="I14" s="23"/>
      <c r="J14" s="57">
        <f>J15</f>
        <v>241.2</v>
      </c>
      <c r="K14" s="57">
        <f>K15</f>
        <v>241.2</v>
      </c>
      <c r="L14" s="65">
        <f t="shared" si="1"/>
        <v>100</v>
      </c>
    </row>
    <row r="15" spans="1:12" ht="47.25">
      <c r="A15" s="25" t="s">
        <v>125</v>
      </c>
      <c r="B15" s="20">
        <v>910</v>
      </c>
      <c r="C15" s="3" t="s">
        <v>19</v>
      </c>
      <c r="D15" s="3" t="s">
        <v>34</v>
      </c>
      <c r="E15" s="3" t="s">
        <v>41</v>
      </c>
      <c r="F15" s="3" t="s">
        <v>27</v>
      </c>
      <c r="G15" s="3" t="s">
        <v>43</v>
      </c>
      <c r="H15" s="3" t="s">
        <v>44</v>
      </c>
      <c r="I15" s="24" t="s">
        <v>127</v>
      </c>
      <c r="J15" s="57">
        <f>J16</f>
        <v>241.2</v>
      </c>
      <c r="K15" s="57">
        <f t="shared" si="2"/>
        <v>241.2</v>
      </c>
      <c r="L15" s="65">
        <f t="shared" si="1"/>
        <v>100</v>
      </c>
    </row>
    <row r="16" spans="1:12" ht="21" customHeight="1">
      <c r="A16" s="25" t="s">
        <v>126</v>
      </c>
      <c r="B16" s="20">
        <v>910</v>
      </c>
      <c r="C16" s="3" t="s">
        <v>19</v>
      </c>
      <c r="D16" s="3" t="s">
        <v>34</v>
      </c>
      <c r="E16" s="3" t="s">
        <v>41</v>
      </c>
      <c r="F16" s="3" t="s">
        <v>27</v>
      </c>
      <c r="G16" s="3" t="s">
        <v>43</v>
      </c>
      <c r="H16" s="3" t="s">
        <v>44</v>
      </c>
      <c r="I16" s="24" t="s">
        <v>128</v>
      </c>
      <c r="J16" s="57">
        <v>241.2</v>
      </c>
      <c r="K16" s="57">
        <v>241.2</v>
      </c>
      <c r="L16" s="65">
        <f t="shared" si="1"/>
        <v>100</v>
      </c>
    </row>
    <row r="17" spans="1:12" ht="31.5" customHeight="1">
      <c r="A17" s="162" t="s">
        <v>196</v>
      </c>
      <c r="B17" s="20">
        <v>910</v>
      </c>
      <c r="C17" s="3" t="s">
        <v>19</v>
      </c>
      <c r="D17" s="3" t="s">
        <v>34</v>
      </c>
      <c r="E17" s="3" t="s">
        <v>41</v>
      </c>
      <c r="F17" s="3" t="s">
        <v>27</v>
      </c>
      <c r="G17" s="3" t="s">
        <v>43</v>
      </c>
      <c r="H17" s="3" t="s">
        <v>195</v>
      </c>
      <c r="I17" s="24"/>
      <c r="J17" s="57">
        <f>J18</f>
        <v>199.9</v>
      </c>
      <c r="K17" s="57">
        <f t="shared" ref="K17:K18" si="4">K18</f>
        <v>199.9</v>
      </c>
      <c r="L17" s="65">
        <f t="shared" si="1"/>
        <v>100</v>
      </c>
    </row>
    <row r="18" spans="1:12" ht="55.5" customHeight="1">
      <c r="A18" s="25" t="s">
        <v>125</v>
      </c>
      <c r="B18" s="20">
        <v>910</v>
      </c>
      <c r="C18" s="3" t="s">
        <v>19</v>
      </c>
      <c r="D18" s="3" t="s">
        <v>34</v>
      </c>
      <c r="E18" s="3" t="s">
        <v>41</v>
      </c>
      <c r="F18" s="3" t="s">
        <v>27</v>
      </c>
      <c r="G18" s="3" t="s">
        <v>43</v>
      </c>
      <c r="H18" s="3" t="s">
        <v>195</v>
      </c>
      <c r="I18" s="24" t="s">
        <v>127</v>
      </c>
      <c r="J18" s="57">
        <f>J19</f>
        <v>199.9</v>
      </c>
      <c r="K18" s="57">
        <f t="shared" si="4"/>
        <v>199.9</v>
      </c>
      <c r="L18" s="65">
        <f t="shared" si="1"/>
        <v>100</v>
      </c>
    </row>
    <row r="19" spans="1:12" ht="21.75" customHeight="1">
      <c r="A19" s="25" t="s">
        <v>126</v>
      </c>
      <c r="B19" s="20">
        <v>910</v>
      </c>
      <c r="C19" s="3" t="s">
        <v>19</v>
      </c>
      <c r="D19" s="3" t="s">
        <v>34</v>
      </c>
      <c r="E19" s="3" t="s">
        <v>41</v>
      </c>
      <c r="F19" s="3" t="s">
        <v>27</v>
      </c>
      <c r="G19" s="3" t="s">
        <v>43</v>
      </c>
      <c r="H19" s="3" t="s">
        <v>195</v>
      </c>
      <c r="I19" s="24" t="s">
        <v>128</v>
      </c>
      <c r="J19" s="57">
        <v>199.9</v>
      </c>
      <c r="K19" s="57">
        <v>199.9</v>
      </c>
      <c r="L19" s="65">
        <f t="shared" si="1"/>
        <v>100</v>
      </c>
    </row>
    <row r="20" spans="1:12" ht="47.25">
      <c r="A20" s="27" t="s">
        <v>82</v>
      </c>
      <c r="B20" s="20">
        <v>910</v>
      </c>
      <c r="C20" s="13" t="s">
        <v>19</v>
      </c>
      <c r="D20" s="13" t="s">
        <v>20</v>
      </c>
      <c r="E20" s="13"/>
      <c r="F20" s="13"/>
      <c r="G20" s="13"/>
      <c r="H20" s="13"/>
      <c r="I20" s="23"/>
      <c r="J20" s="56">
        <f>J21+J34</f>
        <v>539.1</v>
      </c>
      <c r="K20" s="56">
        <f>K21+K34</f>
        <v>539.1</v>
      </c>
      <c r="L20" s="65">
        <f t="shared" si="1"/>
        <v>100</v>
      </c>
    </row>
    <row r="21" spans="1:12">
      <c r="A21" s="66" t="s">
        <v>159</v>
      </c>
      <c r="B21" s="20">
        <v>910</v>
      </c>
      <c r="C21" s="10" t="s">
        <v>19</v>
      </c>
      <c r="D21" s="10" t="s">
        <v>20</v>
      </c>
      <c r="E21" s="10" t="s">
        <v>41</v>
      </c>
      <c r="F21" s="10"/>
      <c r="G21" s="10"/>
      <c r="H21" s="10"/>
      <c r="I21" s="24"/>
      <c r="J21" s="57">
        <f>J22</f>
        <v>539</v>
      </c>
      <c r="K21" s="57">
        <f>K22</f>
        <v>539</v>
      </c>
      <c r="L21" s="65">
        <f t="shared" si="1"/>
        <v>100</v>
      </c>
    </row>
    <row r="22" spans="1:12" ht="18.600000000000001" customHeight="1">
      <c r="A22" s="66" t="s">
        <v>160</v>
      </c>
      <c r="B22" s="20">
        <v>910</v>
      </c>
      <c r="C22" s="3" t="s">
        <v>19</v>
      </c>
      <c r="D22" s="3" t="s">
        <v>20</v>
      </c>
      <c r="E22" s="3" t="s">
        <v>41</v>
      </c>
      <c r="F22" s="3" t="s">
        <v>28</v>
      </c>
      <c r="G22" s="13"/>
      <c r="H22" s="13"/>
      <c r="I22" s="23"/>
      <c r="J22" s="57">
        <f>J24+J26+J31</f>
        <v>539</v>
      </c>
      <c r="K22" s="57">
        <f t="shared" ref="K22" si="5">K24+K26+K31</f>
        <v>539</v>
      </c>
      <c r="L22" s="65">
        <f t="shared" si="1"/>
        <v>100</v>
      </c>
    </row>
    <row r="23" spans="1:12">
      <c r="A23" s="25" t="s">
        <v>45</v>
      </c>
      <c r="B23" s="20">
        <v>910</v>
      </c>
      <c r="C23" s="3" t="s">
        <v>19</v>
      </c>
      <c r="D23" s="3" t="s">
        <v>20</v>
      </c>
      <c r="E23" s="3" t="s">
        <v>41</v>
      </c>
      <c r="F23" s="3" t="s">
        <v>28</v>
      </c>
      <c r="G23" s="3" t="s">
        <v>43</v>
      </c>
      <c r="H23" s="3" t="s">
        <v>46</v>
      </c>
      <c r="I23" s="23"/>
      <c r="J23" s="57">
        <f t="shared" ref="J23:K24" si="6">J24</f>
        <v>181.9</v>
      </c>
      <c r="K23" s="57">
        <f t="shared" si="6"/>
        <v>181.9</v>
      </c>
      <c r="L23" s="65">
        <f t="shared" si="1"/>
        <v>100</v>
      </c>
    </row>
    <row r="24" spans="1:12" ht="47.25" customHeight="1">
      <c r="A24" s="25" t="s">
        <v>125</v>
      </c>
      <c r="B24" s="20">
        <v>910</v>
      </c>
      <c r="C24" s="3" t="s">
        <v>19</v>
      </c>
      <c r="D24" s="3" t="s">
        <v>20</v>
      </c>
      <c r="E24" s="3" t="s">
        <v>41</v>
      </c>
      <c r="F24" s="3" t="s">
        <v>28</v>
      </c>
      <c r="G24" s="3" t="s">
        <v>43</v>
      </c>
      <c r="H24" s="3" t="s">
        <v>46</v>
      </c>
      <c r="I24" s="24" t="s">
        <v>127</v>
      </c>
      <c r="J24" s="57">
        <f t="shared" si="6"/>
        <v>181.9</v>
      </c>
      <c r="K24" s="57">
        <f t="shared" si="6"/>
        <v>181.9</v>
      </c>
      <c r="L24" s="65">
        <f t="shared" si="1"/>
        <v>100</v>
      </c>
    </row>
    <row r="25" spans="1:12">
      <c r="A25" s="25" t="s">
        <v>126</v>
      </c>
      <c r="B25" s="20">
        <v>910</v>
      </c>
      <c r="C25" s="3" t="s">
        <v>19</v>
      </c>
      <c r="D25" s="3" t="s">
        <v>20</v>
      </c>
      <c r="E25" s="3" t="s">
        <v>41</v>
      </c>
      <c r="F25" s="3" t="s">
        <v>28</v>
      </c>
      <c r="G25" s="3" t="s">
        <v>43</v>
      </c>
      <c r="H25" s="3" t="s">
        <v>46</v>
      </c>
      <c r="I25" s="24" t="s">
        <v>128</v>
      </c>
      <c r="J25" s="57">
        <v>181.9</v>
      </c>
      <c r="K25" s="57">
        <v>181.9</v>
      </c>
      <c r="L25" s="65">
        <f t="shared" si="1"/>
        <v>100</v>
      </c>
    </row>
    <row r="26" spans="1:12">
      <c r="A26" s="8" t="s">
        <v>194</v>
      </c>
      <c r="B26" s="20">
        <v>910</v>
      </c>
      <c r="C26" s="3" t="s">
        <v>19</v>
      </c>
      <c r="D26" s="3" t="s">
        <v>20</v>
      </c>
      <c r="E26" s="3" t="s">
        <v>41</v>
      </c>
      <c r="F26" s="3" t="s">
        <v>28</v>
      </c>
      <c r="G26" s="3" t="s">
        <v>43</v>
      </c>
      <c r="H26" s="3" t="s">
        <v>47</v>
      </c>
      <c r="I26" s="24"/>
      <c r="J26" s="57">
        <f>J29+J27</f>
        <v>176.79999999999998</v>
      </c>
      <c r="K26" s="57">
        <f t="shared" ref="K26" si="7">K29+K27</f>
        <v>176.79999999999998</v>
      </c>
      <c r="L26" s="65">
        <f t="shared" si="1"/>
        <v>100</v>
      </c>
    </row>
    <row r="27" spans="1:12" ht="31.5">
      <c r="A27" s="8" t="s">
        <v>121</v>
      </c>
      <c r="B27" s="20">
        <v>910</v>
      </c>
      <c r="C27" s="3" t="s">
        <v>19</v>
      </c>
      <c r="D27" s="3" t="s">
        <v>20</v>
      </c>
      <c r="E27" s="3" t="s">
        <v>41</v>
      </c>
      <c r="F27" s="3" t="s">
        <v>28</v>
      </c>
      <c r="G27" s="3" t="s">
        <v>43</v>
      </c>
      <c r="H27" s="3" t="s">
        <v>47</v>
      </c>
      <c r="I27" s="24" t="s">
        <v>123</v>
      </c>
      <c r="J27" s="57">
        <f>J28</f>
        <v>151.19999999999999</v>
      </c>
      <c r="K27" s="57">
        <f t="shared" ref="K27" si="8">K28</f>
        <v>151.19999999999999</v>
      </c>
      <c r="L27" s="65">
        <f t="shared" si="1"/>
        <v>100</v>
      </c>
    </row>
    <row r="28" spans="1:12" ht="31.5">
      <c r="A28" s="8" t="s">
        <v>122</v>
      </c>
      <c r="B28" s="20">
        <v>910</v>
      </c>
      <c r="C28" s="3" t="s">
        <v>19</v>
      </c>
      <c r="D28" s="3" t="s">
        <v>20</v>
      </c>
      <c r="E28" s="3" t="s">
        <v>41</v>
      </c>
      <c r="F28" s="3" t="s">
        <v>28</v>
      </c>
      <c r="G28" s="3" t="s">
        <v>43</v>
      </c>
      <c r="H28" s="3" t="s">
        <v>47</v>
      </c>
      <c r="I28" s="10" t="s">
        <v>124</v>
      </c>
      <c r="J28" s="57">
        <v>151.19999999999999</v>
      </c>
      <c r="K28" s="57">
        <v>151.19999999999999</v>
      </c>
      <c r="L28" s="65">
        <f t="shared" si="1"/>
        <v>100</v>
      </c>
    </row>
    <row r="29" spans="1:12" s="112" customFormat="1">
      <c r="A29" s="28" t="s">
        <v>129</v>
      </c>
      <c r="B29" s="20">
        <v>910</v>
      </c>
      <c r="C29" s="10" t="s">
        <v>19</v>
      </c>
      <c r="D29" s="10" t="s">
        <v>20</v>
      </c>
      <c r="E29" s="3" t="s">
        <v>41</v>
      </c>
      <c r="F29" s="3" t="s">
        <v>28</v>
      </c>
      <c r="G29" s="3" t="s">
        <v>43</v>
      </c>
      <c r="H29" s="3" t="s">
        <v>47</v>
      </c>
      <c r="I29" s="29" t="s">
        <v>130</v>
      </c>
      <c r="J29" s="60">
        <f>J30</f>
        <v>25.6</v>
      </c>
      <c r="K29" s="60">
        <f>K30</f>
        <v>25.6</v>
      </c>
      <c r="L29" s="65">
        <f t="shared" si="1"/>
        <v>100</v>
      </c>
    </row>
    <row r="30" spans="1:12" s="112" customFormat="1">
      <c r="A30" s="28" t="s">
        <v>131</v>
      </c>
      <c r="B30" s="20">
        <v>910</v>
      </c>
      <c r="C30" s="10" t="s">
        <v>19</v>
      </c>
      <c r="D30" s="10" t="s">
        <v>20</v>
      </c>
      <c r="E30" s="10" t="s">
        <v>41</v>
      </c>
      <c r="F30" s="3" t="s">
        <v>28</v>
      </c>
      <c r="G30" s="3" t="s">
        <v>43</v>
      </c>
      <c r="H30" s="3" t="s">
        <v>47</v>
      </c>
      <c r="I30" s="29" t="s">
        <v>132</v>
      </c>
      <c r="J30" s="60">
        <v>25.6</v>
      </c>
      <c r="K30" s="60">
        <v>25.6</v>
      </c>
      <c r="L30" s="65">
        <f t="shared" si="1"/>
        <v>100</v>
      </c>
    </row>
    <row r="31" spans="1:12" s="112" customFormat="1" ht="37.5" customHeight="1">
      <c r="A31" s="26" t="s">
        <v>196</v>
      </c>
      <c r="B31" s="20">
        <v>910</v>
      </c>
      <c r="C31" s="10" t="s">
        <v>19</v>
      </c>
      <c r="D31" s="10" t="s">
        <v>20</v>
      </c>
      <c r="E31" s="24" t="s">
        <v>41</v>
      </c>
      <c r="F31" s="3" t="s">
        <v>28</v>
      </c>
      <c r="G31" s="3" t="s">
        <v>43</v>
      </c>
      <c r="H31" s="3" t="s">
        <v>195</v>
      </c>
      <c r="I31" s="31"/>
      <c r="J31" s="60">
        <f>J32</f>
        <v>180.3</v>
      </c>
      <c r="K31" s="60">
        <f>K32</f>
        <v>180.3</v>
      </c>
      <c r="L31" s="65">
        <f t="shared" si="1"/>
        <v>100</v>
      </c>
    </row>
    <row r="32" spans="1:12" s="112" customFormat="1" ht="47.25">
      <c r="A32" s="25" t="s">
        <v>125</v>
      </c>
      <c r="B32" s="20">
        <v>910</v>
      </c>
      <c r="C32" s="10" t="s">
        <v>19</v>
      </c>
      <c r="D32" s="10" t="s">
        <v>20</v>
      </c>
      <c r="E32" s="24" t="s">
        <v>41</v>
      </c>
      <c r="F32" s="3" t="s">
        <v>28</v>
      </c>
      <c r="G32" s="3" t="s">
        <v>43</v>
      </c>
      <c r="H32" s="3" t="s">
        <v>195</v>
      </c>
      <c r="I32" s="31" t="s">
        <v>127</v>
      </c>
      <c r="J32" s="60">
        <f>J33</f>
        <v>180.3</v>
      </c>
      <c r="K32" s="60">
        <f t="shared" ref="K32" si="9">K33</f>
        <v>180.3</v>
      </c>
      <c r="L32" s="65">
        <f t="shared" si="1"/>
        <v>100</v>
      </c>
    </row>
    <row r="33" spans="1:12" s="112" customFormat="1">
      <c r="A33" s="25" t="s">
        <v>126</v>
      </c>
      <c r="B33" s="20">
        <v>910</v>
      </c>
      <c r="C33" s="10" t="s">
        <v>19</v>
      </c>
      <c r="D33" s="10" t="s">
        <v>20</v>
      </c>
      <c r="E33" s="24" t="s">
        <v>41</v>
      </c>
      <c r="F33" s="3" t="s">
        <v>28</v>
      </c>
      <c r="G33" s="3" t="s">
        <v>43</v>
      </c>
      <c r="H33" s="3" t="s">
        <v>195</v>
      </c>
      <c r="I33" s="31" t="s">
        <v>128</v>
      </c>
      <c r="J33" s="60">
        <v>180.3</v>
      </c>
      <c r="K33" s="60">
        <v>180.3</v>
      </c>
      <c r="L33" s="65">
        <f t="shared" si="1"/>
        <v>100</v>
      </c>
    </row>
    <row r="34" spans="1:12" s="97" customFormat="1" ht="31.5">
      <c r="A34" s="66" t="s">
        <v>182</v>
      </c>
      <c r="B34" s="20">
        <v>910</v>
      </c>
      <c r="C34" s="10" t="s">
        <v>19</v>
      </c>
      <c r="D34" s="10" t="s">
        <v>20</v>
      </c>
      <c r="E34" s="24">
        <v>89</v>
      </c>
      <c r="F34" s="3"/>
      <c r="G34" s="3"/>
      <c r="H34" s="3"/>
      <c r="I34" s="31"/>
      <c r="J34" s="57">
        <f>J35</f>
        <v>0.1</v>
      </c>
      <c r="K34" s="57">
        <f t="shared" ref="K34:K37" si="10">K35</f>
        <v>0.1</v>
      </c>
      <c r="L34" s="65">
        <f t="shared" si="1"/>
        <v>100</v>
      </c>
    </row>
    <row r="35" spans="1:12" s="97" customFormat="1" ht="47.25">
      <c r="A35" s="66" t="s">
        <v>183</v>
      </c>
      <c r="B35" s="20">
        <v>910</v>
      </c>
      <c r="C35" s="10" t="s">
        <v>19</v>
      </c>
      <c r="D35" s="10" t="s">
        <v>20</v>
      </c>
      <c r="E35" s="24">
        <v>89</v>
      </c>
      <c r="F35" s="3" t="s">
        <v>27</v>
      </c>
      <c r="G35" s="3"/>
      <c r="H35" s="3"/>
      <c r="I35" s="31"/>
      <c r="J35" s="57">
        <f>J36</f>
        <v>0.1</v>
      </c>
      <c r="K35" s="57">
        <f t="shared" si="10"/>
        <v>0.1</v>
      </c>
      <c r="L35" s="65">
        <f t="shared" si="1"/>
        <v>100</v>
      </c>
    </row>
    <row r="36" spans="1:12" s="97" customFormat="1" ht="70.5" customHeight="1">
      <c r="A36" s="68" t="s">
        <v>158</v>
      </c>
      <c r="B36" s="20">
        <v>910</v>
      </c>
      <c r="C36" s="10" t="s">
        <v>19</v>
      </c>
      <c r="D36" s="10" t="s">
        <v>20</v>
      </c>
      <c r="E36" s="24">
        <v>89</v>
      </c>
      <c r="F36" s="3" t="s">
        <v>27</v>
      </c>
      <c r="G36" s="3" t="s">
        <v>43</v>
      </c>
      <c r="H36" s="3" t="s">
        <v>49</v>
      </c>
      <c r="I36" s="31"/>
      <c r="J36" s="57">
        <f>J37</f>
        <v>0.1</v>
      </c>
      <c r="K36" s="57">
        <f t="shared" si="10"/>
        <v>0.1</v>
      </c>
      <c r="L36" s="65">
        <f t="shared" si="1"/>
        <v>100</v>
      </c>
    </row>
    <row r="37" spans="1:12" s="97" customFormat="1" ht="18" customHeight="1">
      <c r="A37" s="8" t="s">
        <v>121</v>
      </c>
      <c r="B37" s="20">
        <v>910</v>
      </c>
      <c r="C37" s="10" t="s">
        <v>19</v>
      </c>
      <c r="D37" s="10" t="s">
        <v>20</v>
      </c>
      <c r="E37" s="24" t="s">
        <v>54</v>
      </c>
      <c r="F37" s="3" t="s">
        <v>27</v>
      </c>
      <c r="G37" s="3" t="s">
        <v>43</v>
      </c>
      <c r="H37" s="3" t="s">
        <v>49</v>
      </c>
      <c r="I37" s="31" t="s">
        <v>123</v>
      </c>
      <c r="J37" s="57">
        <f>J38</f>
        <v>0.1</v>
      </c>
      <c r="K37" s="57">
        <f t="shared" si="10"/>
        <v>0.1</v>
      </c>
      <c r="L37" s="65">
        <f t="shared" si="1"/>
        <v>100</v>
      </c>
    </row>
    <row r="38" spans="1:12" s="97" customFormat="1" ht="34.5" customHeight="1">
      <c r="A38" s="8" t="s">
        <v>122</v>
      </c>
      <c r="B38" s="20">
        <v>910</v>
      </c>
      <c r="C38" s="10" t="s">
        <v>19</v>
      </c>
      <c r="D38" s="10" t="s">
        <v>20</v>
      </c>
      <c r="E38" s="24" t="s">
        <v>54</v>
      </c>
      <c r="F38" s="3" t="s">
        <v>27</v>
      </c>
      <c r="G38" s="3" t="s">
        <v>43</v>
      </c>
      <c r="H38" s="3" t="s">
        <v>49</v>
      </c>
      <c r="I38" s="31" t="s">
        <v>124</v>
      </c>
      <c r="J38" s="57">
        <v>0.1</v>
      </c>
      <c r="K38" s="57">
        <v>0.1</v>
      </c>
      <c r="L38" s="65">
        <f t="shared" si="1"/>
        <v>100</v>
      </c>
    </row>
    <row r="39" spans="1:12">
      <c r="A39" s="22" t="s">
        <v>50</v>
      </c>
      <c r="B39" s="20">
        <v>910</v>
      </c>
      <c r="C39" s="4" t="s">
        <v>19</v>
      </c>
      <c r="D39" s="4" t="s">
        <v>51</v>
      </c>
      <c r="E39" s="4"/>
      <c r="F39" s="32"/>
      <c r="G39" s="32"/>
      <c r="H39" s="33"/>
      <c r="I39" s="33"/>
      <c r="J39" s="56">
        <f>J40</f>
        <v>1</v>
      </c>
      <c r="K39" s="56">
        <f t="shared" ref="K39:K43" si="11">K40</f>
        <v>0</v>
      </c>
      <c r="L39" s="65">
        <f t="shared" si="1"/>
        <v>0</v>
      </c>
    </row>
    <row r="40" spans="1:12" ht="31.5">
      <c r="A40" s="121" t="s">
        <v>182</v>
      </c>
      <c r="B40" s="20">
        <v>910</v>
      </c>
      <c r="C40" s="3" t="s">
        <v>19</v>
      </c>
      <c r="D40" s="3" t="s">
        <v>51</v>
      </c>
      <c r="E40" s="24">
        <v>89</v>
      </c>
      <c r="F40" s="3"/>
      <c r="G40" s="3"/>
      <c r="H40" s="34"/>
      <c r="I40" s="34"/>
      <c r="J40" s="57">
        <f>J41</f>
        <v>1</v>
      </c>
      <c r="K40" s="57">
        <f t="shared" si="11"/>
        <v>0</v>
      </c>
      <c r="L40" s="65">
        <f t="shared" si="1"/>
        <v>0</v>
      </c>
    </row>
    <row r="41" spans="1:12" ht="47.25">
      <c r="A41" s="122" t="s">
        <v>183</v>
      </c>
      <c r="B41" s="20">
        <v>910</v>
      </c>
      <c r="C41" s="3" t="s">
        <v>19</v>
      </c>
      <c r="D41" s="3" t="s">
        <v>51</v>
      </c>
      <c r="E41" s="24">
        <v>89</v>
      </c>
      <c r="F41" s="3" t="s">
        <v>27</v>
      </c>
      <c r="G41" s="3"/>
      <c r="H41" s="34"/>
      <c r="I41" s="34"/>
      <c r="J41" s="57">
        <f>J42</f>
        <v>1</v>
      </c>
      <c r="K41" s="57">
        <f t="shared" si="11"/>
        <v>0</v>
      </c>
      <c r="L41" s="65">
        <f t="shared" si="1"/>
        <v>0</v>
      </c>
    </row>
    <row r="42" spans="1:12" ht="31.5">
      <c r="A42" s="8" t="s">
        <v>184</v>
      </c>
      <c r="B42" s="20">
        <v>910</v>
      </c>
      <c r="C42" s="3" t="s">
        <v>19</v>
      </c>
      <c r="D42" s="3" t="s">
        <v>51</v>
      </c>
      <c r="E42" s="24">
        <v>89</v>
      </c>
      <c r="F42" s="3" t="s">
        <v>27</v>
      </c>
      <c r="G42" s="3" t="s">
        <v>43</v>
      </c>
      <c r="H42" s="3" t="s">
        <v>52</v>
      </c>
      <c r="I42" s="34"/>
      <c r="J42" s="57">
        <f>J43</f>
        <v>1</v>
      </c>
      <c r="K42" s="57">
        <f t="shared" si="11"/>
        <v>0</v>
      </c>
      <c r="L42" s="65">
        <f t="shared" si="1"/>
        <v>0</v>
      </c>
    </row>
    <row r="43" spans="1:12">
      <c r="A43" s="28" t="s">
        <v>129</v>
      </c>
      <c r="B43" s="20">
        <v>910</v>
      </c>
      <c r="C43" s="3" t="s">
        <v>19</v>
      </c>
      <c r="D43" s="3" t="s">
        <v>51</v>
      </c>
      <c r="E43" s="24">
        <v>89</v>
      </c>
      <c r="F43" s="3" t="s">
        <v>27</v>
      </c>
      <c r="G43" s="3" t="s">
        <v>43</v>
      </c>
      <c r="H43" s="3" t="s">
        <v>52</v>
      </c>
      <c r="I43" s="34" t="s">
        <v>130</v>
      </c>
      <c r="J43" s="57">
        <f>J44</f>
        <v>1</v>
      </c>
      <c r="K43" s="57">
        <f t="shared" si="11"/>
        <v>0</v>
      </c>
      <c r="L43" s="65">
        <f t="shared" si="1"/>
        <v>0</v>
      </c>
    </row>
    <row r="44" spans="1:12" ht="17.25" customHeight="1">
      <c r="A44" s="8" t="s">
        <v>53</v>
      </c>
      <c r="B44" s="20">
        <v>910</v>
      </c>
      <c r="C44" s="3" t="s">
        <v>19</v>
      </c>
      <c r="D44" s="3" t="s">
        <v>51</v>
      </c>
      <c r="E44" s="3" t="s">
        <v>54</v>
      </c>
      <c r="F44" s="3" t="s">
        <v>27</v>
      </c>
      <c r="G44" s="3" t="s">
        <v>43</v>
      </c>
      <c r="H44" s="3" t="s">
        <v>52</v>
      </c>
      <c r="I44" s="34" t="s">
        <v>55</v>
      </c>
      <c r="J44" s="57">
        <v>1</v>
      </c>
      <c r="K44" s="57">
        <v>0</v>
      </c>
      <c r="L44" s="65">
        <f t="shared" si="1"/>
        <v>0</v>
      </c>
    </row>
    <row r="45" spans="1:12">
      <c r="A45" s="22" t="s">
        <v>66</v>
      </c>
      <c r="B45" s="20">
        <v>910</v>
      </c>
      <c r="C45" s="4" t="s">
        <v>34</v>
      </c>
      <c r="D45" s="4"/>
      <c r="E45" s="33"/>
      <c r="F45" s="4"/>
      <c r="G45" s="4"/>
      <c r="H45" s="4"/>
      <c r="I45" s="41"/>
      <c r="J45" s="56">
        <f>J46</f>
        <v>84.5</v>
      </c>
      <c r="K45" s="56">
        <f>K46</f>
        <v>84.5</v>
      </c>
      <c r="L45" s="65">
        <f t="shared" si="1"/>
        <v>100</v>
      </c>
    </row>
    <row r="46" spans="1:12">
      <c r="A46" s="27" t="s">
        <v>67</v>
      </c>
      <c r="B46" s="20">
        <v>910</v>
      </c>
      <c r="C46" s="42" t="s">
        <v>34</v>
      </c>
      <c r="D46" s="42" t="s">
        <v>35</v>
      </c>
      <c r="E46" s="23"/>
      <c r="F46" s="13"/>
      <c r="G46" s="13"/>
      <c r="H46" s="13"/>
      <c r="I46" s="43"/>
      <c r="J46" s="56">
        <f>J49</f>
        <v>84.5</v>
      </c>
      <c r="K46" s="56">
        <f>K49</f>
        <v>84.5</v>
      </c>
      <c r="L46" s="65">
        <f t="shared" si="1"/>
        <v>100</v>
      </c>
    </row>
    <row r="47" spans="1:12" ht="31.5">
      <c r="A47" s="121" t="s">
        <v>182</v>
      </c>
      <c r="B47" s="20">
        <v>910</v>
      </c>
      <c r="C47" s="29" t="s">
        <v>34</v>
      </c>
      <c r="D47" s="29" t="s">
        <v>35</v>
      </c>
      <c r="E47" s="10">
        <v>89</v>
      </c>
      <c r="F47" s="10"/>
      <c r="G47" s="10"/>
      <c r="H47" s="10"/>
      <c r="I47" s="15"/>
      <c r="J47" s="57">
        <f t="shared" ref="J47:K48" si="12">J48</f>
        <v>84.5</v>
      </c>
      <c r="K47" s="57">
        <f t="shared" si="12"/>
        <v>84.5</v>
      </c>
      <c r="L47" s="65">
        <f t="shared" si="1"/>
        <v>100</v>
      </c>
    </row>
    <row r="48" spans="1:12" ht="47.25">
      <c r="A48" s="122" t="s">
        <v>183</v>
      </c>
      <c r="B48" s="20">
        <v>910</v>
      </c>
      <c r="C48" s="29" t="s">
        <v>34</v>
      </c>
      <c r="D48" s="29" t="s">
        <v>35</v>
      </c>
      <c r="E48" s="10">
        <v>89</v>
      </c>
      <c r="F48" s="10">
        <v>1</v>
      </c>
      <c r="G48" s="10"/>
      <c r="H48" s="10"/>
      <c r="I48" s="15"/>
      <c r="J48" s="57">
        <f t="shared" si="12"/>
        <v>84.5</v>
      </c>
      <c r="K48" s="57">
        <f t="shared" si="12"/>
        <v>84.5</v>
      </c>
      <c r="L48" s="65">
        <f t="shared" si="1"/>
        <v>100</v>
      </c>
    </row>
    <row r="49" spans="1:12" ht="31.5">
      <c r="A49" s="44" t="s">
        <v>68</v>
      </c>
      <c r="B49" s="20">
        <v>910</v>
      </c>
      <c r="C49" s="29" t="s">
        <v>34</v>
      </c>
      <c r="D49" s="29" t="s">
        <v>35</v>
      </c>
      <c r="E49" s="45">
        <v>89</v>
      </c>
      <c r="F49" s="10">
        <v>1</v>
      </c>
      <c r="G49" s="10" t="s">
        <v>43</v>
      </c>
      <c r="H49" s="10">
        <v>51180</v>
      </c>
      <c r="I49" s="15"/>
      <c r="J49" s="58">
        <f>J50+J52</f>
        <v>84.5</v>
      </c>
      <c r="K49" s="58">
        <f>K50+K52</f>
        <v>84.5</v>
      </c>
      <c r="L49" s="65">
        <f t="shared" si="1"/>
        <v>100</v>
      </c>
    </row>
    <row r="50" spans="1:12" ht="47.25">
      <c r="A50" s="25" t="s">
        <v>125</v>
      </c>
      <c r="B50" s="20">
        <v>910</v>
      </c>
      <c r="C50" s="29" t="s">
        <v>34</v>
      </c>
      <c r="D50" s="29" t="s">
        <v>35</v>
      </c>
      <c r="E50" s="45">
        <v>89</v>
      </c>
      <c r="F50" s="10">
        <v>1</v>
      </c>
      <c r="G50" s="10" t="s">
        <v>43</v>
      </c>
      <c r="H50" s="10" t="s">
        <v>69</v>
      </c>
      <c r="I50" s="15" t="s">
        <v>127</v>
      </c>
      <c r="J50" s="58">
        <f>J51</f>
        <v>75.8</v>
      </c>
      <c r="K50" s="58">
        <f>K51</f>
        <v>75.8</v>
      </c>
      <c r="L50" s="65">
        <f t="shared" si="1"/>
        <v>100</v>
      </c>
    </row>
    <row r="51" spans="1:12">
      <c r="A51" s="25" t="s">
        <v>126</v>
      </c>
      <c r="B51" s="20">
        <v>910</v>
      </c>
      <c r="C51" s="29" t="s">
        <v>34</v>
      </c>
      <c r="D51" s="29" t="s">
        <v>35</v>
      </c>
      <c r="E51" s="45">
        <v>89</v>
      </c>
      <c r="F51" s="10">
        <v>1</v>
      </c>
      <c r="G51" s="10" t="s">
        <v>43</v>
      </c>
      <c r="H51" s="10" t="s">
        <v>69</v>
      </c>
      <c r="I51" s="15" t="s">
        <v>128</v>
      </c>
      <c r="J51" s="58">
        <v>75.8</v>
      </c>
      <c r="K51" s="58">
        <v>75.8</v>
      </c>
      <c r="L51" s="65">
        <f t="shared" si="1"/>
        <v>100</v>
      </c>
    </row>
    <row r="52" spans="1:12" ht="18.75" customHeight="1">
      <c r="A52" s="8" t="s">
        <v>121</v>
      </c>
      <c r="B52" s="20">
        <v>910</v>
      </c>
      <c r="C52" s="29" t="s">
        <v>34</v>
      </c>
      <c r="D52" s="29" t="s">
        <v>35</v>
      </c>
      <c r="E52" s="45">
        <v>89</v>
      </c>
      <c r="F52" s="10">
        <v>1</v>
      </c>
      <c r="G52" s="10" t="s">
        <v>43</v>
      </c>
      <c r="H52" s="10">
        <v>51180</v>
      </c>
      <c r="I52" s="15" t="s">
        <v>123</v>
      </c>
      <c r="J52" s="58">
        <f t="shared" ref="J52:K52" si="13">J53</f>
        <v>8.6999999999999993</v>
      </c>
      <c r="K52" s="58">
        <f t="shared" si="13"/>
        <v>8.6999999999999993</v>
      </c>
      <c r="L52" s="65">
        <f t="shared" si="1"/>
        <v>100</v>
      </c>
    </row>
    <row r="53" spans="1:12" ht="31.5">
      <c r="A53" s="8" t="s">
        <v>122</v>
      </c>
      <c r="B53" s="20">
        <v>910</v>
      </c>
      <c r="C53" s="29" t="s">
        <v>34</v>
      </c>
      <c r="D53" s="29" t="s">
        <v>35</v>
      </c>
      <c r="E53" s="45">
        <v>89</v>
      </c>
      <c r="F53" s="10">
        <v>1</v>
      </c>
      <c r="G53" s="10" t="s">
        <v>43</v>
      </c>
      <c r="H53" s="10">
        <v>51180</v>
      </c>
      <c r="I53" s="15" t="s">
        <v>124</v>
      </c>
      <c r="J53" s="58">
        <v>8.6999999999999993</v>
      </c>
      <c r="K53" s="58">
        <v>8.6999999999999993</v>
      </c>
      <c r="L53" s="65">
        <f t="shared" si="1"/>
        <v>100</v>
      </c>
    </row>
    <row r="54" spans="1:12">
      <c r="A54" s="27" t="s">
        <v>70</v>
      </c>
      <c r="B54" s="20">
        <v>910</v>
      </c>
      <c r="C54" s="42" t="s">
        <v>20</v>
      </c>
      <c r="D54" s="42"/>
      <c r="E54" s="13"/>
      <c r="F54" s="13"/>
      <c r="G54" s="13"/>
      <c r="H54" s="13"/>
      <c r="I54" s="13"/>
      <c r="J54" s="62">
        <f t="shared" ref="J54:K59" si="14">J55</f>
        <v>218.7</v>
      </c>
      <c r="K54" s="62">
        <f t="shared" si="14"/>
        <v>204.2</v>
      </c>
      <c r="L54" s="65">
        <f t="shared" si="1"/>
        <v>93.369913122999534</v>
      </c>
    </row>
    <row r="55" spans="1:12">
      <c r="A55" s="27" t="s">
        <v>71</v>
      </c>
      <c r="B55" s="20">
        <v>910</v>
      </c>
      <c r="C55" s="13" t="s">
        <v>20</v>
      </c>
      <c r="D55" s="13" t="s">
        <v>36</v>
      </c>
      <c r="E55" s="46"/>
      <c r="F55" s="46"/>
      <c r="G55" s="46"/>
      <c r="H55" s="46"/>
      <c r="I55" s="13"/>
      <c r="J55" s="58">
        <f t="shared" si="14"/>
        <v>218.7</v>
      </c>
      <c r="K55" s="58">
        <f t="shared" si="14"/>
        <v>204.2</v>
      </c>
      <c r="L55" s="65">
        <f t="shared" si="1"/>
        <v>93.369913122999534</v>
      </c>
    </row>
    <row r="56" spans="1:12" ht="31.5">
      <c r="A56" s="121" t="s">
        <v>182</v>
      </c>
      <c r="B56" s="20">
        <v>910</v>
      </c>
      <c r="C56" s="3" t="s">
        <v>20</v>
      </c>
      <c r="D56" s="3" t="s">
        <v>36</v>
      </c>
      <c r="E56" s="3" t="s">
        <v>54</v>
      </c>
      <c r="F56" s="3"/>
      <c r="G56" s="3"/>
      <c r="H56" s="3"/>
      <c r="I56" s="10"/>
      <c r="J56" s="58">
        <f>J57</f>
        <v>218.7</v>
      </c>
      <c r="K56" s="58">
        <f>K57</f>
        <v>204.2</v>
      </c>
      <c r="L56" s="65">
        <f t="shared" si="1"/>
        <v>93.369913122999534</v>
      </c>
    </row>
    <row r="57" spans="1:12" ht="47.25">
      <c r="A57" s="122" t="s">
        <v>183</v>
      </c>
      <c r="B57" s="20">
        <v>910</v>
      </c>
      <c r="C57" s="3" t="s">
        <v>20</v>
      </c>
      <c r="D57" s="3" t="s">
        <v>36</v>
      </c>
      <c r="E57" s="3" t="s">
        <v>54</v>
      </c>
      <c r="F57" s="3" t="s">
        <v>27</v>
      </c>
      <c r="G57" s="3"/>
      <c r="H57" s="3"/>
      <c r="I57" s="10"/>
      <c r="J57" s="58">
        <f>J58</f>
        <v>218.7</v>
      </c>
      <c r="K57" s="58">
        <f>K58</f>
        <v>204.2</v>
      </c>
      <c r="L57" s="65">
        <f t="shared" si="1"/>
        <v>93.369913122999534</v>
      </c>
    </row>
    <row r="58" spans="1:12" ht="47.25">
      <c r="A58" s="161" t="s">
        <v>174</v>
      </c>
      <c r="B58" s="20">
        <v>910</v>
      </c>
      <c r="C58" s="3" t="s">
        <v>20</v>
      </c>
      <c r="D58" s="3" t="s">
        <v>36</v>
      </c>
      <c r="E58" s="3" t="s">
        <v>54</v>
      </c>
      <c r="F58" s="3" t="s">
        <v>27</v>
      </c>
      <c r="G58" s="3" t="s">
        <v>43</v>
      </c>
      <c r="H58" s="3" t="s">
        <v>72</v>
      </c>
      <c r="I58" s="10"/>
      <c r="J58" s="123">
        <f t="shared" si="14"/>
        <v>218.7</v>
      </c>
      <c r="K58" s="123">
        <f t="shared" si="14"/>
        <v>204.2</v>
      </c>
      <c r="L58" s="65">
        <f t="shared" si="1"/>
        <v>93.369913122999534</v>
      </c>
    </row>
    <row r="59" spans="1:12" ht="18.75" customHeight="1">
      <c r="A59" s="8" t="s">
        <v>121</v>
      </c>
      <c r="B59" s="20">
        <v>910</v>
      </c>
      <c r="C59" s="3" t="s">
        <v>20</v>
      </c>
      <c r="D59" s="3" t="s">
        <v>36</v>
      </c>
      <c r="E59" s="3" t="s">
        <v>54</v>
      </c>
      <c r="F59" s="3" t="s">
        <v>27</v>
      </c>
      <c r="G59" s="3" t="s">
        <v>43</v>
      </c>
      <c r="H59" s="3" t="s">
        <v>72</v>
      </c>
      <c r="I59" s="10" t="s">
        <v>123</v>
      </c>
      <c r="J59" s="123">
        <f t="shared" si="14"/>
        <v>218.7</v>
      </c>
      <c r="K59" s="123">
        <f t="shared" si="14"/>
        <v>204.2</v>
      </c>
      <c r="L59" s="65">
        <f t="shared" si="1"/>
        <v>93.369913122999534</v>
      </c>
    </row>
    <row r="60" spans="1:12" ht="33.75" customHeight="1">
      <c r="A60" s="8" t="s">
        <v>122</v>
      </c>
      <c r="B60" s="20">
        <v>910</v>
      </c>
      <c r="C60" s="3" t="s">
        <v>20</v>
      </c>
      <c r="D60" s="3" t="s">
        <v>36</v>
      </c>
      <c r="E60" s="3" t="s">
        <v>54</v>
      </c>
      <c r="F60" s="3" t="s">
        <v>27</v>
      </c>
      <c r="G60" s="3" t="s">
        <v>43</v>
      </c>
      <c r="H60" s="3" t="s">
        <v>72</v>
      </c>
      <c r="I60" s="10" t="s">
        <v>124</v>
      </c>
      <c r="J60" s="123">
        <v>218.7</v>
      </c>
      <c r="K60" s="123">
        <v>204.2</v>
      </c>
      <c r="L60" s="65">
        <f t="shared" si="1"/>
        <v>93.369913122999534</v>
      </c>
    </row>
    <row r="61" spans="1:12">
      <c r="A61" s="27" t="s">
        <v>23</v>
      </c>
      <c r="B61" s="20">
        <v>910</v>
      </c>
      <c r="C61" s="13" t="s">
        <v>22</v>
      </c>
      <c r="D61" s="13"/>
      <c r="E61" s="13"/>
      <c r="F61" s="13"/>
      <c r="G61" s="13"/>
      <c r="H61" s="37"/>
      <c r="I61" s="37"/>
      <c r="J61" s="65">
        <f>J62+J68</f>
        <v>457.99999999999994</v>
      </c>
      <c r="K61" s="65">
        <f>K62+K68</f>
        <v>359</v>
      </c>
      <c r="L61" s="65">
        <f t="shared" si="1"/>
        <v>78.384279475982538</v>
      </c>
    </row>
    <row r="62" spans="1:12">
      <c r="A62" s="27" t="s">
        <v>73</v>
      </c>
      <c r="B62" s="20">
        <v>910</v>
      </c>
      <c r="C62" s="13" t="s">
        <v>22</v>
      </c>
      <c r="D62" s="13" t="s">
        <v>34</v>
      </c>
      <c r="E62" s="13"/>
      <c r="F62" s="13"/>
      <c r="G62" s="13"/>
      <c r="H62" s="47"/>
      <c r="I62" s="47"/>
      <c r="J62" s="65">
        <f>J63</f>
        <v>0.4</v>
      </c>
      <c r="K62" s="65">
        <f t="shared" ref="K62" si="15">K63</f>
        <v>0</v>
      </c>
      <c r="L62" s="65">
        <f t="shared" si="1"/>
        <v>0</v>
      </c>
    </row>
    <row r="63" spans="1:12" ht="31.5">
      <c r="A63" s="121" t="s">
        <v>182</v>
      </c>
      <c r="B63" s="20">
        <v>910</v>
      </c>
      <c r="C63" s="9" t="s">
        <v>22</v>
      </c>
      <c r="D63" s="9" t="s">
        <v>34</v>
      </c>
      <c r="E63" s="9" t="s">
        <v>54</v>
      </c>
      <c r="F63" s="9"/>
      <c r="G63" s="9"/>
      <c r="H63" s="124"/>
      <c r="I63" s="124"/>
      <c r="J63" s="125">
        <f>J64</f>
        <v>0.4</v>
      </c>
      <c r="K63" s="125">
        <f t="shared" ref="K63" si="16">K64</f>
        <v>0</v>
      </c>
      <c r="L63" s="65">
        <f t="shared" si="1"/>
        <v>0</v>
      </c>
    </row>
    <row r="64" spans="1:12" ht="47.25">
      <c r="A64" s="122" t="s">
        <v>183</v>
      </c>
      <c r="B64" s="20">
        <v>910</v>
      </c>
      <c r="C64" s="10" t="s">
        <v>22</v>
      </c>
      <c r="D64" s="10" t="s">
        <v>34</v>
      </c>
      <c r="E64" s="10" t="s">
        <v>54</v>
      </c>
      <c r="F64" s="10" t="s">
        <v>27</v>
      </c>
      <c r="G64" s="10"/>
      <c r="H64" s="49"/>
      <c r="I64" s="49"/>
      <c r="J64" s="125">
        <f>J65</f>
        <v>0.4</v>
      </c>
      <c r="K64" s="125">
        <f t="shared" ref="K64" si="17">K65</f>
        <v>0</v>
      </c>
      <c r="L64" s="65">
        <f t="shared" si="1"/>
        <v>0</v>
      </c>
    </row>
    <row r="65" spans="1:12" ht="49.15" customHeight="1">
      <c r="A65" s="30" t="s">
        <v>175</v>
      </c>
      <c r="B65" s="20">
        <v>910</v>
      </c>
      <c r="C65" s="10" t="s">
        <v>22</v>
      </c>
      <c r="D65" s="10" t="s">
        <v>34</v>
      </c>
      <c r="E65" s="10">
        <v>89</v>
      </c>
      <c r="F65" s="10">
        <v>1</v>
      </c>
      <c r="G65" s="10" t="s">
        <v>43</v>
      </c>
      <c r="H65" s="10" t="s">
        <v>74</v>
      </c>
      <c r="I65" s="15"/>
      <c r="J65" s="60">
        <f t="shared" ref="J65:K66" si="18">J66</f>
        <v>0.4</v>
      </c>
      <c r="K65" s="60">
        <f t="shared" si="18"/>
        <v>0</v>
      </c>
      <c r="L65" s="65">
        <f t="shared" si="1"/>
        <v>0</v>
      </c>
    </row>
    <row r="66" spans="1:12" ht="19.5" customHeight="1">
      <c r="A66" s="8" t="s">
        <v>121</v>
      </c>
      <c r="B66" s="20">
        <v>910</v>
      </c>
      <c r="C66" s="10" t="s">
        <v>22</v>
      </c>
      <c r="D66" s="10" t="s">
        <v>34</v>
      </c>
      <c r="E66" s="10">
        <v>89</v>
      </c>
      <c r="F66" s="10">
        <v>1</v>
      </c>
      <c r="G66" s="10" t="s">
        <v>43</v>
      </c>
      <c r="H66" s="10" t="s">
        <v>74</v>
      </c>
      <c r="I66" s="15" t="s">
        <v>123</v>
      </c>
      <c r="J66" s="60">
        <f t="shared" si="18"/>
        <v>0.4</v>
      </c>
      <c r="K66" s="60">
        <f t="shared" si="18"/>
        <v>0</v>
      </c>
      <c r="L66" s="65">
        <f t="shared" si="1"/>
        <v>0</v>
      </c>
    </row>
    <row r="67" spans="1:12" ht="31.5">
      <c r="A67" s="8" t="s">
        <v>122</v>
      </c>
      <c r="B67" s="20">
        <v>910</v>
      </c>
      <c r="C67" s="10" t="s">
        <v>22</v>
      </c>
      <c r="D67" s="10" t="s">
        <v>34</v>
      </c>
      <c r="E67" s="10">
        <v>89</v>
      </c>
      <c r="F67" s="10">
        <v>1</v>
      </c>
      <c r="G67" s="10" t="s">
        <v>43</v>
      </c>
      <c r="H67" s="10" t="s">
        <v>74</v>
      </c>
      <c r="I67" s="15" t="s">
        <v>124</v>
      </c>
      <c r="J67" s="60">
        <v>0.4</v>
      </c>
      <c r="K67" s="60">
        <v>0</v>
      </c>
      <c r="L67" s="65">
        <f t="shared" si="1"/>
        <v>0</v>
      </c>
    </row>
    <row r="68" spans="1:12">
      <c r="A68" s="27" t="s">
        <v>75</v>
      </c>
      <c r="B68" s="20">
        <v>910</v>
      </c>
      <c r="C68" s="13" t="s">
        <v>22</v>
      </c>
      <c r="D68" s="13" t="s">
        <v>35</v>
      </c>
      <c r="E68" s="13"/>
      <c r="F68" s="13"/>
      <c r="G68" s="32"/>
      <c r="H68" s="47"/>
      <c r="I68" s="47"/>
      <c r="J68" s="65">
        <f>J74+J69</f>
        <v>457.59999999999997</v>
      </c>
      <c r="K68" s="65">
        <f t="shared" ref="K68" si="19">K74+K69</f>
        <v>359</v>
      </c>
      <c r="L68" s="65">
        <f t="shared" si="1"/>
        <v>78.452797202797214</v>
      </c>
    </row>
    <row r="69" spans="1:12" ht="31.5">
      <c r="A69" s="30" t="s">
        <v>197</v>
      </c>
      <c r="B69" s="20">
        <v>910</v>
      </c>
      <c r="C69" s="10" t="s">
        <v>22</v>
      </c>
      <c r="D69" s="10" t="s">
        <v>35</v>
      </c>
      <c r="E69" s="10" t="s">
        <v>201</v>
      </c>
      <c r="F69" s="12"/>
      <c r="G69" s="12"/>
      <c r="H69" s="12"/>
      <c r="I69" s="12"/>
      <c r="J69" s="60">
        <f>J70</f>
        <v>348.9</v>
      </c>
      <c r="K69" s="60">
        <f t="shared" ref="K69:K72" si="20">K70</f>
        <v>250.5</v>
      </c>
      <c r="L69" s="65">
        <f t="shared" si="1"/>
        <v>71.797076526225283</v>
      </c>
    </row>
    <row r="70" spans="1:12">
      <c r="A70" s="30" t="s">
        <v>198</v>
      </c>
      <c r="B70" s="20">
        <v>910</v>
      </c>
      <c r="C70" s="10" t="s">
        <v>22</v>
      </c>
      <c r="D70" s="10" t="s">
        <v>35</v>
      </c>
      <c r="E70" s="10" t="s">
        <v>201</v>
      </c>
      <c r="F70" s="12" t="s">
        <v>42</v>
      </c>
      <c r="G70" s="12" t="s">
        <v>34</v>
      </c>
      <c r="H70" s="12"/>
      <c r="I70" s="12"/>
      <c r="J70" s="60">
        <f>J71</f>
        <v>348.9</v>
      </c>
      <c r="K70" s="60">
        <f t="shared" si="20"/>
        <v>250.5</v>
      </c>
      <c r="L70" s="65">
        <f t="shared" si="1"/>
        <v>71.797076526225283</v>
      </c>
    </row>
    <row r="71" spans="1:12" ht="15.75" customHeight="1">
      <c r="A71" s="30" t="s">
        <v>199</v>
      </c>
      <c r="B71" s="20">
        <v>910</v>
      </c>
      <c r="C71" s="10" t="s">
        <v>22</v>
      </c>
      <c r="D71" s="10" t="s">
        <v>35</v>
      </c>
      <c r="E71" s="10" t="s">
        <v>201</v>
      </c>
      <c r="F71" s="12" t="s">
        <v>42</v>
      </c>
      <c r="G71" s="12" t="s">
        <v>34</v>
      </c>
      <c r="H71" s="37" t="s">
        <v>200</v>
      </c>
      <c r="I71" s="12"/>
      <c r="J71" s="60">
        <f>J72</f>
        <v>348.9</v>
      </c>
      <c r="K71" s="60">
        <f t="shared" si="20"/>
        <v>250.5</v>
      </c>
      <c r="L71" s="65">
        <f t="shared" ref="L71:L95" si="21">K71/J71*100</f>
        <v>71.797076526225283</v>
      </c>
    </row>
    <row r="72" spans="1:12" ht="31.5">
      <c r="A72" s="8" t="s">
        <v>121</v>
      </c>
      <c r="B72" s="20">
        <v>910</v>
      </c>
      <c r="C72" s="10" t="s">
        <v>22</v>
      </c>
      <c r="D72" s="10" t="s">
        <v>35</v>
      </c>
      <c r="E72" s="10" t="s">
        <v>201</v>
      </c>
      <c r="F72" s="12" t="s">
        <v>42</v>
      </c>
      <c r="G72" s="12" t="s">
        <v>34</v>
      </c>
      <c r="H72" s="37" t="s">
        <v>200</v>
      </c>
      <c r="I72" s="12" t="s">
        <v>123</v>
      </c>
      <c r="J72" s="60">
        <f>J73</f>
        <v>348.9</v>
      </c>
      <c r="K72" s="60">
        <f t="shared" si="20"/>
        <v>250.5</v>
      </c>
      <c r="L72" s="65">
        <f t="shared" si="21"/>
        <v>71.797076526225283</v>
      </c>
    </row>
    <row r="73" spans="1:12" ht="31.5">
      <c r="A73" s="8" t="s">
        <v>122</v>
      </c>
      <c r="B73" s="20">
        <v>910</v>
      </c>
      <c r="C73" s="10" t="s">
        <v>22</v>
      </c>
      <c r="D73" s="10" t="s">
        <v>35</v>
      </c>
      <c r="E73" s="10" t="s">
        <v>201</v>
      </c>
      <c r="F73" s="12" t="s">
        <v>42</v>
      </c>
      <c r="G73" s="12" t="s">
        <v>34</v>
      </c>
      <c r="H73" s="37" t="s">
        <v>200</v>
      </c>
      <c r="I73" s="12" t="s">
        <v>124</v>
      </c>
      <c r="J73" s="60">
        <v>348.9</v>
      </c>
      <c r="K73" s="60">
        <v>250.5</v>
      </c>
      <c r="L73" s="65">
        <f t="shared" si="21"/>
        <v>71.797076526225283</v>
      </c>
    </row>
    <row r="74" spans="1:12" ht="31.5">
      <c r="A74" s="121" t="s">
        <v>182</v>
      </c>
      <c r="B74" s="20">
        <v>910</v>
      </c>
      <c r="C74" s="10" t="s">
        <v>22</v>
      </c>
      <c r="D74" s="10" t="s">
        <v>35</v>
      </c>
      <c r="E74" s="10" t="s">
        <v>54</v>
      </c>
      <c r="F74" s="10"/>
      <c r="G74" s="32"/>
      <c r="H74" s="37"/>
      <c r="I74" s="37"/>
      <c r="J74" s="60">
        <f>J76+J79</f>
        <v>108.7</v>
      </c>
      <c r="K74" s="60">
        <f>K76+K79</f>
        <v>108.5</v>
      </c>
      <c r="L74" s="65">
        <f t="shared" si="21"/>
        <v>99.816007359705608</v>
      </c>
    </row>
    <row r="75" spans="1:12" ht="47.25">
      <c r="A75" s="122" t="s">
        <v>183</v>
      </c>
      <c r="B75" s="20">
        <v>910</v>
      </c>
      <c r="C75" s="10" t="s">
        <v>22</v>
      </c>
      <c r="D75" s="10" t="s">
        <v>35</v>
      </c>
      <c r="E75" s="10" t="s">
        <v>54</v>
      </c>
      <c r="F75" s="11">
        <v>1</v>
      </c>
      <c r="G75" s="32"/>
      <c r="H75" s="37"/>
      <c r="I75" s="37"/>
      <c r="J75" s="60">
        <f>J76+J79</f>
        <v>108.7</v>
      </c>
      <c r="K75" s="60">
        <f>K76+K79</f>
        <v>108.5</v>
      </c>
      <c r="L75" s="65">
        <f t="shared" si="21"/>
        <v>99.816007359705608</v>
      </c>
    </row>
    <row r="76" spans="1:12">
      <c r="A76" s="8" t="s">
        <v>76</v>
      </c>
      <c r="B76" s="20">
        <v>910</v>
      </c>
      <c r="C76" s="10" t="s">
        <v>22</v>
      </c>
      <c r="D76" s="10" t="s">
        <v>35</v>
      </c>
      <c r="E76" s="10" t="s">
        <v>54</v>
      </c>
      <c r="F76" s="11">
        <v>1</v>
      </c>
      <c r="G76" s="12" t="s">
        <v>43</v>
      </c>
      <c r="H76" s="11">
        <v>43010</v>
      </c>
      <c r="I76" s="37"/>
      <c r="J76" s="60">
        <f>J77</f>
        <v>15.5</v>
      </c>
      <c r="K76" s="60">
        <f t="shared" ref="K76" si="22">K77</f>
        <v>15.5</v>
      </c>
      <c r="L76" s="65">
        <f t="shared" si="21"/>
        <v>100</v>
      </c>
    </row>
    <row r="77" spans="1:12" ht="17.25" customHeight="1">
      <c r="A77" s="8" t="s">
        <v>121</v>
      </c>
      <c r="B77" s="20">
        <v>910</v>
      </c>
      <c r="C77" s="10" t="s">
        <v>22</v>
      </c>
      <c r="D77" s="10" t="s">
        <v>35</v>
      </c>
      <c r="E77" s="10" t="s">
        <v>54</v>
      </c>
      <c r="F77" s="11">
        <v>1</v>
      </c>
      <c r="G77" s="12" t="s">
        <v>43</v>
      </c>
      <c r="H77" s="11">
        <v>43010</v>
      </c>
      <c r="I77" s="11">
        <v>200</v>
      </c>
      <c r="J77" s="60">
        <f>J78</f>
        <v>15.5</v>
      </c>
      <c r="K77" s="60">
        <f>K78</f>
        <v>15.5</v>
      </c>
      <c r="L77" s="65">
        <f t="shared" si="21"/>
        <v>100</v>
      </c>
    </row>
    <row r="78" spans="1:12" ht="31.5">
      <c r="A78" s="8" t="s">
        <v>122</v>
      </c>
      <c r="B78" s="20">
        <v>910</v>
      </c>
      <c r="C78" s="10" t="s">
        <v>22</v>
      </c>
      <c r="D78" s="10" t="s">
        <v>35</v>
      </c>
      <c r="E78" s="10" t="s">
        <v>54</v>
      </c>
      <c r="F78" s="11">
        <v>1</v>
      </c>
      <c r="G78" s="12" t="s">
        <v>43</v>
      </c>
      <c r="H78" s="11">
        <v>43010</v>
      </c>
      <c r="I78" s="11">
        <v>240</v>
      </c>
      <c r="J78" s="60">
        <v>15.5</v>
      </c>
      <c r="K78" s="60">
        <v>15.5</v>
      </c>
      <c r="L78" s="65">
        <f t="shared" si="21"/>
        <v>100</v>
      </c>
    </row>
    <row r="79" spans="1:12" ht="19.5" customHeight="1">
      <c r="A79" s="67" t="s">
        <v>161</v>
      </c>
      <c r="B79" s="20">
        <v>910</v>
      </c>
      <c r="C79" s="10" t="s">
        <v>22</v>
      </c>
      <c r="D79" s="10" t="s">
        <v>35</v>
      </c>
      <c r="E79" s="10" t="s">
        <v>54</v>
      </c>
      <c r="F79" s="11">
        <v>1</v>
      </c>
      <c r="G79" s="12" t="s">
        <v>43</v>
      </c>
      <c r="H79" s="11">
        <v>43040</v>
      </c>
      <c r="I79" s="37"/>
      <c r="J79" s="60">
        <f>J80</f>
        <v>93.2</v>
      </c>
      <c r="K79" s="60">
        <f t="shared" ref="K79:K80" si="23">K80</f>
        <v>93</v>
      </c>
      <c r="L79" s="65">
        <f t="shared" si="21"/>
        <v>99.785407725321889</v>
      </c>
    </row>
    <row r="80" spans="1:12" ht="16.5" customHeight="1">
      <c r="A80" s="8" t="s">
        <v>121</v>
      </c>
      <c r="B80" s="20">
        <v>910</v>
      </c>
      <c r="C80" s="10" t="s">
        <v>22</v>
      </c>
      <c r="D80" s="10" t="s">
        <v>35</v>
      </c>
      <c r="E80" s="10" t="s">
        <v>54</v>
      </c>
      <c r="F80" s="11">
        <v>1</v>
      </c>
      <c r="G80" s="12" t="s">
        <v>43</v>
      </c>
      <c r="H80" s="11">
        <v>43040</v>
      </c>
      <c r="I80" s="11">
        <v>200</v>
      </c>
      <c r="J80" s="60">
        <f>J81</f>
        <v>93.2</v>
      </c>
      <c r="K80" s="60">
        <f t="shared" si="23"/>
        <v>93</v>
      </c>
      <c r="L80" s="65">
        <f t="shared" si="21"/>
        <v>99.785407725321889</v>
      </c>
    </row>
    <row r="81" spans="1:12" ht="38.25" customHeight="1">
      <c r="A81" s="8" t="s">
        <v>122</v>
      </c>
      <c r="B81" s="20">
        <v>910</v>
      </c>
      <c r="C81" s="10" t="s">
        <v>22</v>
      </c>
      <c r="D81" s="10" t="s">
        <v>35</v>
      </c>
      <c r="E81" s="10" t="s">
        <v>54</v>
      </c>
      <c r="F81" s="11">
        <v>1</v>
      </c>
      <c r="G81" s="12" t="s">
        <v>43</v>
      </c>
      <c r="H81" s="11">
        <v>43040</v>
      </c>
      <c r="I81" s="11">
        <v>240</v>
      </c>
      <c r="J81" s="60">
        <v>93.2</v>
      </c>
      <c r="K81" s="60">
        <v>93</v>
      </c>
      <c r="L81" s="65">
        <f t="shared" si="21"/>
        <v>99.785407725321889</v>
      </c>
    </row>
    <row r="82" spans="1:12">
      <c r="A82" s="27" t="s">
        <v>77</v>
      </c>
      <c r="B82" s="20">
        <v>910</v>
      </c>
      <c r="C82" s="13" t="s">
        <v>37</v>
      </c>
      <c r="D82" s="13"/>
      <c r="E82" s="23"/>
      <c r="F82" s="13"/>
      <c r="G82" s="13"/>
      <c r="H82" s="13"/>
      <c r="I82" s="43"/>
      <c r="J82" s="56">
        <f t="shared" ref="J82:K87" si="24">J83</f>
        <v>66.3</v>
      </c>
      <c r="K82" s="56">
        <f t="shared" si="24"/>
        <v>66.3</v>
      </c>
      <c r="L82" s="65">
        <f t="shared" si="21"/>
        <v>100</v>
      </c>
    </row>
    <row r="83" spans="1:12">
      <c r="A83" s="50" t="s">
        <v>30</v>
      </c>
      <c r="B83" s="20">
        <v>910</v>
      </c>
      <c r="C83" s="13" t="s">
        <v>37</v>
      </c>
      <c r="D83" s="13" t="s">
        <v>19</v>
      </c>
      <c r="E83" s="43"/>
      <c r="F83" s="13"/>
      <c r="G83" s="13"/>
      <c r="H83" s="13"/>
      <c r="I83" s="43"/>
      <c r="J83" s="56">
        <f t="shared" si="24"/>
        <v>66.3</v>
      </c>
      <c r="K83" s="56">
        <f t="shared" si="24"/>
        <v>66.3</v>
      </c>
      <c r="L83" s="65">
        <f t="shared" si="21"/>
        <v>100</v>
      </c>
    </row>
    <row r="84" spans="1:12" ht="31.5">
      <c r="A84" s="121" t="s">
        <v>182</v>
      </c>
      <c r="B84" s="20">
        <v>910</v>
      </c>
      <c r="C84" s="10" t="s">
        <v>37</v>
      </c>
      <c r="D84" s="10" t="s">
        <v>19</v>
      </c>
      <c r="E84" s="10">
        <v>89</v>
      </c>
      <c r="F84" s="10"/>
      <c r="G84" s="10"/>
      <c r="H84" s="10"/>
      <c r="I84" s="15"/>
      <c r="J84" s="57">
        <f t="shared" si="24"/>
        <v>66.3</v>
      </c>
      <c r="K84" s="57">
        <f t="shared" si="24"/>
        <v>66.3</v>
      </c>
      <c r="L84" s="65">
        <f t="shared" si="21"/>
        <v>100</v>
      </c>
    </row>
    <row r="85" spans="1:12" ht="47.25">
      <c r="A85" s="122" t="s">
        <v>183</v>
      </c>
      <c r="B85" s="20">
        <v>910</v>
      </c>
      <c r="C85" s="10" t="s">
        <v>37</v>
      </c>
      <c r="D85" s="10" t="s">
        <v>19</v>
      </c>
      <c r="E85" s="10">
        <v>89</v>
      </c>
      <c r="F85" s="10">
        <v>1</v>
      </c>
      <c r="G85" s="10"/>
      <c r="H85" s="10"/>
      <c r="I85" s="15"/>
      <c r="J85" s="57">
        <f t="shared" si="24"/>
        <v>66.3</v>
      </c>
      <c r="K85" s="57">
        <f t="shared" si="24"/>
        <v>66.3</v>
      </c>
      <c r="L85" s="65">
        <f t="shared" si="21"/>
        <v>100</v>
      </c>
    </row>
    <row r="86" spans="1:12">
      <c r="A86" s="51" t="s">
        <v>116</v>
      </c>
      <c r="B86" s="20">
        <v>910</v>
      </c>
      <c r="C86" s="52" t="s">
        <v>37</v>
      </c>
      <c r="D86" s="52" t="s">
        <v>19</v>
      </c>
      <c r="E86" s="16">
        <v>89</v>
      </c>
      <c r="F86" s="3">
        <v>1</v>
      </c>
      <c r="G86" s="3" t="s">
        <v>43</v>
      </c>
      <c r="H86" s="3" t="s">
        <v>78</v>
      </c>
      <c r="I86" s="16"/>
      <c r="J86" s="57">
        <f t="shared" si="24"/>
        <v>66.3</v>
      </c>
      <c r="K86" s="57">
        <f t="shared" si="24"/>
        <v>66.3</v>
      </c>
      <c r="L86" s="65">
        <f t="shared" si="21"/>
        <v>100</v>
      </c>
    </row>
    <row r="87" spans="1:12">
      <c r="A87" s="51" t="s">
        <v>117</v>
      </c>
      <c r="B87" s="20">
        <v>910</v>
      </c>
      <c r="C87" s="52" t="s">
        <v>37</v>
      </c>
      <c r="D87" s="52" t="s">
        <v>19</v>
      </c>
      <c r="E87" s="16">
        <v>89</v>
      </c>
      <c r="F87" s="3">
        <v>1</v>
      </c>
      <c r="G87" s="3" t="s">
        <v>43</v>
      </c>
      <c r="H87" s="3" t="s">
        <v>78</v>
      </c>
      <c r="I87" s="16" t="s">
        <v>119</v>
      </c>
      <c r="J87" s="57">
        <f t="shared" si="24"/>
        <v>66.3</v>
      </c>
      <c r="K87" s="57">
        <f t="shared" si="24"/>
        <v>66.3</v>
      </c>
      <c r="L87" s="65">
        <f t="shared" si="21"/>
        <v>100</v>
      </c>
    </row>
    <row r="88" spans="1:12">
      <c r="A88" s="51" t="s">
        <v>118</v>
      </c>
      <c r="B88" s="20">
        <v>910</v>
      </c>
      <c r="C88" s="52" t="s">
        <v>37</v>
      </c>
      <c r="D88" s="52" t="s">
        <v>19</v>
      </c>
      <c r="E88" s="16">
        <v>89</v>
      </c>
      <c r="F88" s="3">
        <v>1</v>
      </c>
      <c r="G88" s="3" t="s">
        <v>43</v>
      </c>
      <c r="H88" s="3" t="s">
        <v>78</v>
      </c>
      <c r="I88" s="16" t="s">
        <v>120</v>
      </c>
      <c r="J88" s="57">
        <v>66.3</v>
      </c>
      <c r="K88" s="57">
        <v>66.3</v>
      </c>
      <c r="L88" s="65">
        <f t="shared" si="21"/>
        <v>100</v>
      </c>
    </row>
    <row r="89" spans="1:12">
      <c r="A89" s="22" t="s">
        <v>21</v>
      </c>
      <c r="B89" s="20">
        <v>910</v>
      </c>
      <c r="C89" s="53" t="s">
        <v>38</v>
      </c>
      <c r="D89" s="53"/>
      <c r="E89" s="41"/>
      <c r="F89" s="4"/>
      <c r="G89" s="4"/>
      <c r="H89" s="4"/>
      <c r="I89" s="41"/>
      <c r="J89" s="56">
        <f t="shared" ref="J89:K94" si="25">J90</f>
        <v>1</v>
      </c>
      <c r="K89" s="56">
        <f t="shared" si="25"/>
        <v>1</v>
      </c>
      <c r="L89" s="65">
        <f t="shared" si="21"/>
        <v>100</v>
      </c>
    </row>
    <row r="90" spans="1:12">
      <c r="A90" s="22" t="s">
        <v>79</v>
      </c>
      <c r="B90" s="20">
        <v>910</v>
      </c>
      <c r="C90" s="4">
        <v>13</v>
      </c>
      <c r="D90" s="4" t="s">
        <v>19</v>
      </c>
      <c r="E90" s="33"/>
      <c r="F90" s="4"/>
      <c r="G90" s="4"/>
      <c r="H90" s="4"/>
      <c r="I90" s="41"/>
      <c r="J90" s="56">
        <f t="shared" si="25"/>
        <v>1</v>
      </c>
      <c r="K90" s="56">
        <f t="shared" si="25"/>
        <v>1</v>
      </c>
      <c r="L90" s="65">
        <f t="shared" si="21"/>
        <v>100</v>
      </c>
    </row>
    <row r="91" spans="1:12" ht="31.5">
      <c r="A91" s="121" t="s">
        <v>182</v>
      </c>
      <c r="B91" s="20">
        <v>910</v>
      </c>
      <c r="C91" s="3" t="s">
        <v>38</v>
      </c>
      <c r="D91" s="3" t="s">
        <v>19</v>
      </c>
      <c r="E91" s="10">
        <v>89</v>
      </c>
      <c r="F91" s="10"/>
      <c r="G91" s="3"/>
      <c r="H91" s="3"/>
      <c r="I91" s="16"/>
      <c r="J91" s="57">
        <f t="shared" si="25"/>
        <v>1</v>
      </c>
      <c r="K91" s="57">
        <f t="shared" si="25"/>
        <v>1</v>
      </c>
      <c r="L91" s="65">
        <f t="shared" si="21"/>
        <v>100</v>
      </c>
    </row>
    <row r="92" spans="1:12" ht="47.25">
      <c r="A92" s="122" t="s">
        <v>183</v>
      </c>
      <c r="B92" s="20">
        <v>910</v>
      </c>
      <c r="C92" s="3" t="s">
        <v>38</v>
      </c>
      <c r="D92" s="3" t="s">
        <v>19</v>
      </c>
      <c r="E92" s="10">
        <v>89</v>
      </c>
      <c r="F92" s="10">
        <v>1</v>
      </c>
      <c r="G92" s="3"/>
      <c r="H92" s="3"/>
      <c r="I92" s="16"/>
      <c r="J92" s="57">
        <f t="shared" si="25"/>
        <v>1</v>
      </c>
      <c r="K92" s="57">
        <f t="shared" si="25"/>
        <v>1</v>
      </c>
      <c r="L92" s="65">
        <f t="shared" si="21"/>
        <v>100</v>
      </c>
    </row>
    <row r="93" spans="1:12">
      <c r="A93" s="8" t="s">
        <v>80</v>
      </c>
      <c r="B93" s="20">
        <v>910</v>
      </c>
      <c r="C93" s="3">
        <v>13</v>
      </c>
      <c r="D93" s="3" t="s">
        <v>19</v>
      </c>
      <c r="E93" s="34">
        <v>89</v>
      </c>
      <c r="F93" s="3">
        <v>1</v>
      </c>
      <c r="G93" s="3" t="s">
        <v>43</v>
      </c>
      <c r="H93" s="3">
        <v>41240</v>
      </c>
      <c r="I93" s="16"/>
      <c r="J93" s="59">
        <f t="shared" si="25"/>
        <v>1</v>
      </c>
      <c r="K93" s="59">
        <f t="shared" si="25"/>
        <v>1</v>
      </c>
      <c r="L93" s="65">
        <f t="shared" si="21"/>
        <v>100</v>
      </c>
    </row>
    <row r="94" spans="1:12">
      <c r="A94" s="8" t="s">
        <v>114</v>
      </c>
      <c r="B94" s="20">
        <v>910</v>
      </c>
      <c r="C94" s="3">
        <v>13</v>
      </c>
      <c r="D94" s="3" t="s">
        <v>19</v>
      </c>
      <c r="E94" s="34">
        <v>89</v>
      </c>
      <c r="F94" s="3">
        <v>1</v>
      </c>
      <c r="G94" s="3" t="s">
        <v>43</v>
      </c>
      <c r="H94" s="3" t="s">
        <v>83</v>
      </c>
      <c r="I94" s="16" t="s">
        <v>115</v>
      </c>
      <c r="J94" s="59">
        <f t="shared" si="25"/>
        <v>1</v>
      </c>
      <c r="K94" s="59">
        <f t="shared" si="25"/>
        <v>1</v>
      </c>
      <c r="L94" s="65">
        <f t="shared" si="21"/>
        <v>100</v>
      </c>
    </row>
    <row r="95" spans="1:12">
      <c r="A95" s="28" t="s">
        <v>81</v>
      </c>
      <c r="B95" s="20">
        <v>910</v>
      </c>
      <c r="C95" s="3">
        <v>13</v>
      </c>
      <c r="D95" s="3" t="s">
        <v>19</v>
      </c>
      <c r="E95" s="34">
        <v>89</v>
      </c>
      <c r="F95" s="3">
        <v>1</v>
      </c>
      <c r="G95" s="3" t="s">
        <v>43</v>
      </c>
      <c r="H95" s="3">
        <v>41240</v>
      </c>
      <c r="I95" s="16">
        <v>730</v>
      </c>
      <c r="J95" s="59">
        <v>1</v>
      </c>
      <c r="K95" s="59">
        <v>1</v>
      </c>
      <c r="L95" s="65">
        <f t="shared" si="21"/>
        <v>100</v>
      </c>
    </row>
  </sheetData>
  <autoFilter ref="A7:L95"/>
  <mergeCells count="10">
    <mergeCell ref="E5:H6"/>
    <mergeCell ref="H1:L1"/>
    <mergeCell ref="A3:L3"/>
    <mergeCell ref="H2:J2"/>
    <mergeCell ref="J5:L5"/>
    <mergeCell ref="A5:A6"/>
    <mergeCell ref="B5:B6"/>
    <mergeCell ref="C5:C6"/>
    <mergeCell ref="D5:D6"/>
    <mergeCell ref="I5:I6"/>
  </mergeCells>
  <phoneticPr fontId="6" type="noConversion"/>
  <conditionalFormatting sqref="G39 G74:G75 F68:G68 F74">
    <cfRule type="expression" dxfId="21" priority="75" stopIfTrue="1">
      <formula>$C39=""</formula>
    </cfRule>
    <cfRule type="expression" dxfId="20" priority="76" stopIfTrue="1">
      <formula>$D39&lt;&gt;""</formula>
    </cfRule>
  </conditionalFormatting>
  <conditionalFormatting sqref="A39">
    <cfRule type="expression" dxfId="19" priority="72" stopIfTrue="1">
      <formula>$F39=""</formula>
    </cfRule>
    <cfRule type="expression" dxfId="18" priority="73" stopIfTrue="1">
      <formula>#REF!&lt;&gt;""</formula>
    </cfRule>
    <cfRule type="expression" dxfId="17" priority="74" stopIfTrue="1">
      <formula>AND($G39="",$F39&lt;&gt;"")</formula>
    </cfRule>
  </conditionalFormatting>
  <conditionalFormatting sqref="F39">
    <cfRule type="expression" dxfId="16" priority="70" stopIfTrue="1">
      <formula>$C39=""</formula>
    </cfRule>
    <cfRule type="expression" dxfId="15" priority="71" stopIfTrue="1">
      <formula>$D39&lt;&gt;""</formula>
    </cfRule>
  </conditionalFormatting>
  <conditionalFormatting sqref="A76 A79">
    <cfRule type="expression" dxfId="14" priority="52" stopIfTrue="1">
      <formula>$F76=""</formula>
    </cfRule>
    <cfRule type="expression" dxfId="13" priority="54" stopIfTrue="1">
      <formula>AND($G76="",$F76&lt;&gt;"")</formula>
    </cfRule>
  </conditionalFormatting>
  <conditionalFormatting sqref="A79">
    <cfRule type="expression" dxfId="12" priority="36" stopIfTrue="1">
      <formula>$F79=""</formula>
    </cfRule>
    <cfRule type="expression" dxfId="11" priority="38" stopIfTrue="1">
      <formula>AND($G79="",$F79&lt;&gt;"")</formula>
    </cfRule>
  </conditionalFormatting>
  <conditionalFormatting sqref="A39">
    <cfRule type="expression" dxfId="10" priority="29" stopIfTrue="1">
      <formula>$F39=""</formula>
    </cfRule>
    <cfRule type="expression" dxfId="9" priority="30" stopIfTrue="1">
      <formula>#REF!&lt;&gt;""</formula>
    </cfRule>
    <cfRule type="expression" dxfId="8" priority="31" stopIfTrue="1">
      <formula>AND($G39="",$F39&lt;&gt;"")</formula>
    </cfRule>
  </conditionalFormatting>
  <conditionalFormatting sqref="G39">
    <cfRule type="expression" dxfId="7" priority="27" stopIfTrue="1">
      <formula>$C39=""</formula>
    </cfRule>
    <cfRule type="expression" dxfId="6" priority="28" stopIfTrue="1">
      <formula>$D39&lt;&gt;""</formula>
    </cfRule>
  </conditionalFormatting>
  <conditionalFormatting sqref="F39">
    <cfRule type="expression" dxfId="5" priority="25" stopIfTrue="1">
      <formula>$C39=""</formula>
    </cfRule>
    <cfRule type="expression" dxfId="4" priority="26" stopIfTrue="1">
      <formula>$D39&lt;&gt;""</formula>
    </cfRule>
  </conditionalFormatting>
  <conditionalFormatting sqref="A36">
    <cfRule type="expression" dxfId="3" priority="1" stopIfTrue="1">
      <formula>$F36=""</formula>
    </cfRule>
    <cfRule type="expression" dxfId="2" priority="2" stopIfTrue="1">
      <formula>#REF!&lt;&gt;""</formula>
    </cfRule>
    <cfRule type="expression" dxfId="1" priority="3" stopIfTrue="1">
      <formula>AND($G36="",$F36&lt;&gt;"")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A76 A79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A79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H28"/>
  <sheetViews>
    <sheetView tabSelected="1" view="pageBreakPreview" topLeftCell="A4" zoomScaleNormal="55" zoomScaleSheetLayoutView="100" workbookViewId="0">
      <selection activeCell="D19" sqref="D19"/>
    </sheetView>
  </sheetViews>
  <sheetFormatPr defaultColWidth="9.140625" defaultRowHeight="15.75"/>
  <cols>
    <col min="1" max="1" width="29.140625" style="79" customWidth="1"/>
    <col min="2" max="2" width="71" style="150" customWidth="1"/>
    <col min="3" max="3" width="14.85546875" style="79" customWidth="1"/>
    <col min="4" max="4" width="17.28515625" style="79" customWidth="1"/>
    <col min="5" max="5" width="9.140625" style="79"/>
    <col min="6" max="6" width="20.28515625" style="79" customWidth="1"/>
    <col min="7" max="7" width="16.7109375" style="79" customWidth="1"/>
    <col min="8" max="8" width="21.85546875" style="79" customWidth="1"/>
    <col min="9" max="16384" width="9.140625" style="79"/>
  </cols>
  <sheetData>
    <row r="1" spans="1:4">
      <c r="B1" s="193"/>
      <c r="C1" s="193"/>
      <c r="D1" s="164" t="s">
        <v>209</v>
      </c>
    </row>
    <row r="2" spans="1:4">
      <c r="A2" s="80"/>
      <c r="B2" s="149"/>
      <c r="C2" s="81"/>
    </row>
    <row r="3" spans="1:4" ht="51" customHeight="1">
      <c r="A3" s="194" t="s">
        <v>207</v>
      </c>
      <c r="B3" s="194"/>
      <c r="C3" s="194"/>
      <c r="D3" s="194"/>
    </row>
    <row r="4" spans="1:4">
      <c r="A4" s="6"/>
      <c r="C4" s="7"/>
    </row>
    <row r="5" spans="1:4" ht="47.25">
      <c r="A5" s="82" t="s">
        <v>136</v>
      </c>
      <c r="B5" s="154" t="s">
        <v>137</v>
      </c>
      <c r="C5" s="166" t="s">
        <v>213</v>
      </c>
      <c r="D5" s="166" t="s">
        <v>214</v>
      </c>
    </row>
    <row r="6" spans="1:4">
      <c r="A6" s="141" t="s">
        <v>27</v>
      </c>
      <c r="B6" s="155" t="s">
        <v>28</v>
      </c>
      <c r="C6" s="156">
        <v>3</v>
      </c>
      <c r="D6" s="156">
        <v>4</v>
      </c>
    </row>
    <row r="7" spans="1:4" ht="31.5">
      <c r="A7" s="152" t="s">
        <v>138</v>
      </c>
      <c r="B7" s="151" t="s">
        <v>139</v>
      </c>
      <c r="C7" s="153">
        <f>C8+C15</f>
        <v>253.79999999999995</v>
      </c>
      <c r="D7" s="153">
        <f>D15</f>
        <v>240.29999999999995</v>
      </c>
    </row>
    <row r="8" spans="1:4">
      <c r="A8" s="126" t="s">
        <v>140</v>
      </c>
      <c r="B8" s="83" t="s">
        <v>134</v>
      </c>
      <c r="C8" s="157">
        <f t="shared" ref="C8:D9" si="0">SUM(C9)</f>
        <v>0</v>
      </c>
      <c r="D8" s="137">
        <f t="shared" si="0"/>
        <v>0</v>
      </c>
    </row>
    <row r="9" spans="1:4" ht="31.5">
      <c r="A9" s="126" t="s">
        <v>141</v>
      </c>
      <c r="B9" s="83" t="s">
        <v>142</v>
      </c>
      <c r="C9" s="157">
        <f t="shared" si="0"/>
        <v>0</v>
      </c>
      <c r="D9" s="137">
        <f t="shared" si="0"/>
        <v>0</v>
      </c>
    </row>
    <row r="10" spans="1:4" ht="47.25">
      <c r="A10" s="126" t="s">
        <v>152</v>
      </c>
      <c r="B10" s="83" t="s">
        <v>33</v>
      </c>
      <c r="C10" s="157">
        <v>0</v>
      </c>
      <c r="D10" s="137">
        <v>0</v>
      </c>
    </row>
    <row r="11" spans="1:4" ht="31.5">
      <c r="A11" s="128" t="s">
        <v>162</v>
      </c>
      <c r="B11" s="145" t="s">
        <v>135</v>
      </c>
      <c r="C11" s="157">
        <f t="shared" ref="C11:D12" si="1">C12</f>
        <v>0</v>
      </c>
      <c r="D11" s="137">
        <f t="shared" si="1"/>
        <v>0</v>
      </c>
    </row>
    <row r="12" spans="1:4" ht="31.5">
      <c r="A12" s="128" t="s">
        <v>163</v>
      </c>
      <c r="B12" s="145" t="s">
        <v>143</v>
      </c>
      <c r="C12" s="158">
        <f t="shared" si="1"/>
        <v>0</v>
      </c>
      <c r="D12" s="137">
        <f t="shared" si="1"/>
        <v>0</v>
      </c>
    </row>
    <row r="13" spans="1:4" ht="47.25">
      <c r="A13" s="128" t="s">
        <v>164</v>
      </c>
      <c r="B13" s="146" t="s">
        <v>144</v>
      </c>
      <c r="C13" s="158">
        <f>SUM(C14)</f>
        <v>0</v>
      </c>
      <c r="D13" s="137">
        <f>SUM(D14)</f>
        <v>0</v>
      </c>
    </row>
    <row r="14" spans="1:4" ht="47.25">
      <c r="A14" s="128" t="s">
        <v>165</v>
      </c>
      <c r="B14" s="84" t="s">
        <v>153</v>
      </c>
      <c r="C14" s="158">
        <v>0</v>
      </c>
      <c r="D14" s="159">
        <v>0</v>
      </c>
    </row>
    <row r="15" spans="1:4">
      <c r="A15" s="129" t="s">
        <v>166</v>
      </c>
      <c r="B15" s="147" t="s">
        <v>145</v>
      </c>
      <c r="C15" s="130">
        <f>C18+C19</f>
        <v>253.79999999999995</v>
      </c>
      <c r="D15" s="127">
        <f>D18+D19</f>
        <v>240.29999999999995</v>
      </c>
    </row>
    <row r="16" spans="1:4" s="134" customFormat="1">
      <c r="A16" s="131" t="s">
        <v>167</v>
      </c>
      <c r="B16" s="132" t="s">
        <v>146</v>
      </c>
      <c r="C16" s="133">
        <f t="shared" ref="C16:D17" si="2">SUM(C17)</f>
        <v>-1555.9</v>
      </c>
      <c r="D16" s="127">
        <f t="shared" si="2"/>
        <v>-1456.5</v>
      </c>
    </row>
    <row r="17" spans="1:8">
      <c r="A17" s="128" t="s">
        <v>168</v>
      </c>
      <c r="B17" s="135" t="s">
        <v>147</v>
      </c>
      <c r="C17" s="136">
        <f t="shared" si="2"/>
        <v>-1555.9</v>
      </c>
      <c r="D17" s="137">
        <f t="shared" si="2"/>
        <v>-1456.5</v>
      </c>
    </row>
    <row r="18" spans="1:8">
      <c r="A18" s="128" t="s">
        <v>169</v>
      </c>
      <c r="B18" s="135" t="s">
        <v>148</v>
      </c>
      <c r="C18" s="136">
        <f>-(Доходы!C9+C10)</f>
        <v>-1555.9</v>
      </c>
      <c r="D18" s="137">
        <v>-1456.5</v>
      </c>
    </row>
    <row r="19" spans="1:8" s="134" customFormat="1">
      <c r="A19" s="131" t="s">
        <v>170</v>
      </c>
      <c r="B19" s="138" t="s">
        <v>149</v>
      </c>
      <c r="C19" s="133">
        <f>SUM(C20)</f>
        <v>1809.7</v>
      </c>
      <c r="D19" s="127">
        <f t="shared" ref="C19:D20" si="3">SUM(D20)</f>
        <v>1696.8</v>
      </c>
    </row>
    <row r="20" spans="1:8">
      <c r="A20" s="139" t="s">
        <v>171</v>
      </c>
      <c r="B20" s="140" t="s">
        <v>150</v>
      </c>
      <c r="C20" s="136">
        <f t="shared" si="3"/>
        <v>1809.7</v>
      </c>
      <c r="D20" s="137">
        <f t="shared" si="3"/>
        <v>1696.8</v>
      </c>
    </row>
    <row r="21" spans="1:8">
      <c r="A21" s="141" t="s">
        <v>172</v>
      </c>
      <c r="B21" s="142" t="s">
        <v>151</v>
      </c>
      <c r="C21" s="136">
        <f>Функцион!I8</f>
        <v>1809.7</v>
      </c>
      <c r="D21" s="136">
        <v>1696.8</v>
      </c>
      <c r="F21" s="143"/>
      <c r="G21" s="143"/>
      <c r="H21" s="143"/>
    </row>
    <row r="22" spans="1:8" ht="47.25">
      <c r="A22" s="144" t="s">
        <v>138</v>
      </c>
      <c r="B22" s="148" t="s">
        <v>187</v>
      </c>
      <c r="C22" s="137">
        <f>C18+C21</f>
        <v>253.79999999999995</v>
      </c>
      <c r="D22" s="137">
        <f>D18+D21</f>
        <v>240.29999999999995</v>
      </c>
    </row>
    <row r="25" spans="1:8" ht="28.15" customHeight="1"/>
    <row r="28" spans="1:8">
      <c r="C28" s="143"/>
      <c r="D28" s="143"/>
    </row>
  </sheetData>
  <mergeCells count="2">
    <mergeCell ref="B1:C1"/>
    <mergeCell ref="A3:D3"/>
  </mergeCells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11</vt:i4>
      </vt:variant>
    </vt:vector>
  </HeadingPairs>
  <TitlesOfParts>
    <vt:vector size="15" baseType="lpstr">
      <vt:lpstr>Доходы</vt:lpstr>
      <vt:lpstr>Функцион</vt:lpstr>
      <vt:lpstr>Ведомствен</vt:lpstr>
      <vt:lpstr>Источники</vt:lpstr>
      <vt:lpstr>_1Excel_BuiltIn_Print_Area_1_1_1</vt:lpstr>
      <vt:lpstr>Функцион!_Toc105952698</vt:lpstr>
      <vt:lpstr>Excel_BuiltIn_Print_Area_1</vt:lpstr>
      <vt:lpstr>Excel_BuiltIn_Print_Area_1_1</vt:lpstr>
      <vt:lpstr>Функцион!Excel_BuiltIn_Print_Area_5</vt:lpstr>
      <vt:lpstr>Функцион!Excel_BuiltIn_Print_Area_5_1</vt:lpstr>
      <vt:lpstr>Excel_BuiltIn_Print_Area_6</vt:lpstr>
      <vt:lpstr>Excel_BuiltIn_Print_Area_6_1</vt:lpstr>
      <vt:lpstr>Ведомствен!Заголовки_для_печати</vt:lpstr>
      <vt:lpstr>Доходы!Область_печати</vt:lpstr>
      <vt:lpstr>Функцион!Область_печати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2019-12-20T06:40:44Z</cp:lastPrinted>
  <dcterms:created xsi:type="dcterms:W3CDTF">2007-12-21T10:22:00Z</dcterms:created>
  <dcterms:modified xsi:type="dcterms:W3CDTF">2021-06-07T07:44:13Z</dcterms:modified>
</cp:coreProperties>
</file>