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5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'!$A$7:$K$120</definedName>
    <definedName name="_xlnm._FilterDatabase" localSheetId="4" hidden="1">'Прил 5'!$A$7:$L$110</definedName>
    <definedName name="_xlnm._FilterDatabase" localSheetId="5" hidden="1">'Прил 6'!$A$8:$L$125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1'!$A$1:$C$36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'!$A$1:$I$56</definedName>
    <definedName name="Excel_BuiltIn_Print_Area_5">#REF!</definedName>
    <definedName name="Excel_BuiltIn_Print_Area_5_1" localSheetId="3">'Прил 4 '!$A$1:$I$56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1'!$A$1:$C$41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'!$A$1:$K$120</definedName>
    <definedName name="_xlnm.Print_Area" localSheetId="4">'Прил 5'!$A$1:$L$110</definedName>
    <definedName name="_xlnm.Print_Area" localSheetId="5">'Прил 6'!$A$1:$L$125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K48" i="9"/>
  <c r="L48"/>
  <c r="J48"/>
  <c r="L59"/>
  <c r="L58" s="1"/>
  <c r="L57" s="1"/>
  <c r="L56" s="1"/>
  <c r="L55" s="1"/>
  <c r="K60"/>
  <c r="K59" s="1"/>
  <c r="K58" s="1"/>
  <c r="K57" s="1"/>
  <c r="K56" s="1"/>
  <c r="K55" s="1"/>
  <c r="L60"/>
  <c r="J55"/>
  <c r="J56"/>
  <c r="J57"/>
  <c r="J58"/>
  <c r="J59"/>
  <c r="J60"/>
  <c r="J9" i="18"/>
  <c r="K9"/>
  <c r="I9"/>
  <c r="K42"/>
  <c r="K41" s="1"/>
  <c r="K40" s="1"/>
  <c r="K39" s="1"/>
  <c r="K38" s="1"/>
  <c r="J43"/>
  <c r="J42" s="1"/>
  <c r="J41" s="1"/>
  <c r="J40" s="1"/>
  <c r="J39" s="1"/>
  <c r="J38" s="1"/>
  <c r="K43"/>
  <c r="I38"/>
  <c r="I39"/>
  <c r="I40"/>
  <c r="I41"/>
  <c r="I42"/>
  <c r="I43"/>
  <c r="J10" i="6"/>
  <c r="K42"/>
  <c r="K41" s="1"/>
  <c r="K40" s="1"/>
  <c r="K39" s="1"/>
  <c r="K43"/>
  <c r="L43"/>
  <c r="L42" s="1"/>
  <c r="L41" s="1"/>
  <c r="L40" s="1"/>
  <c r="L39" s="1"/>
  <c r="J39"/>
  <c r="J40"/>
  <c r="J41"/>
  <c r="J42"/>
  <c r="J43"/>
  <c r="J89"/>
  <c r="J16"/>
  <c r="J28"/>
  <c r="J80" l="1"/>
  <c r="C36" i="1"/>
  <c r="K84" i="9"/>
  <c r="K83" s="1"/>
  <c r="K82" s="1"/>
  <c r="K81" s="1"/>
  <c r="K80" s="1"/>
  <c r="K79" s="1"/>
  <c r="L84"/>
  <c r="L83" s="1"/>
  <c r="L82" s="1"/>
  <c r="L81" s="1"/>
  <c r="L80" s="1"/>
  <c r="L79" s="1"/>
  <c r="J84"/>
  <c r="J83" s="1"/>
  <c r="J82" s="1"/>
  <c r="J81" s="1"/>
  <c r="J80" s="1"/>
  <c r="J79" s="1"/>
  <c r="J78" i="18"/>
  <c r="J77" s="1"/>
  <c r="J76" s="1"/>
  <c r="J75" s="1"/>
  <c r="J74" s="1"/>
  <c r="J73" s="1"/>
  <c r="J72" s="1"/>
  <c r="K78"/>
  <c r="K77" s="1"/>
  <c r="K76" s="1"/>
  <c r="K75" s="1"/>
  <c r="K74" s="1"/>
  <c r="K73" s="1"/>
  <c r="K72" s="1"/>
  <c r="I78"/>
  <c r="I77" s="1"/>
  <c r="I76" s="1"/>
  <c r="I75" s="1"/>
  <c r="I74" s="1"/>
  <c r="I73" s="1"/>
  <c r="I72" s="1"/>
  <c r="K65" i="6"/>
  <c r="K64" s="1"/>
  <c r="K63" s="1"/>
  <c r="K62" s="1"/>
  <c r="K61" s="1"/>
  <c r="K60" s="1"/>
  <c r="L65"/>
  <c r="L64" s="1"/>
  <c r="L63" s="1"/>
  <c r="L62" s="1"/>
  <c r="L61" s="1"/>
  <c r="L60" s="1"/>
  <c r="J62"/>
  <c r="J61" s="1"/>
  <c r="J60" s="1"/>
  <c r="J63"/>
  <c r="J64"/>
  <c r="J65"/>
  <c r="L96" l="1"/>
  <c r="K96"/>
  <c r="E36" i="1"/>
  <c r="D36"/>
  <c r="L78" i="9" l="1"/>
  <c r="L77" s="1"/>
  <c r="L76" s="1"/>
  <c r="L75" s="1"/>
  <c r="L74" s="1"/>
  <c r="L73" s="1"/>
  <c r="K78"/>
  <c r="K77" s="1"/>
  <c r="K76" s="1"/>
  <c r="K75" s="1"/>
  <c r="K74" s="1"/>
  <c r="K73" s="1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85" i="6" l="1"/>
  <c r="D27" i="1" l="1"/>
  <c r="E27"/>
  <c r="C27"/>
  <c r="D30"/>
  <c r="E30"/>
  <c r="C30"/>
  <c r="K120" i="18"/>
  <c r="K119" s="1"/>
  <c r="K118" s="1"/>
  <c r="K117" s="1"/>
  <c r="K116" s="1"/>
  <c r="K115" s="1"/>
  <c r="K114" s="1"/>
  <c r="J120"/>
  <c r="J119" s="1"/>
  <c r="J118" s="1"/>
  <c r="J117" s="1"/>
  <c r="J116" s="1"/>
  <c r="J115" s="1"/>
  <c r="J114" s="1"/>
  <c r="L109" i="6"/>
  <c r="L108" s="1"/>
  <c r="L107" s="1"/>
  <c r="L106" s="1"/>
  <c r="L105" s="1"/>
  <c r="L104" s="1"/>
  <c r="K109"/>
  <c r="K108" s="1"/>
  <c r="K107" s="1"/>
  <c r="K106" s="1"/>
  <c r="K105" s="1"/>
  <c r="K104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84" i="6"/>
  <c r="K18"/>
  <c r="K17" s="1"/>
  <c r="L18"/>
  <c r="L17" s="1"/>
  <c r="J15"/>
  <c r="J14" s="1"/>
  <c r="J18"/>
  <c r="J17" s="1"/>
  <c r="K32"/>
  <c r="K31" s="1"/>
  <c r="L32"/>
  <c r="L31" s="1"/>
  <c r="J32"/>
  <c r="J31" s="1"/>
  <c r="K85"/>
  <c r="K84" s="1"/>
  <c r="L85"/>
  <c r="L84" s="1"/>
  <c r="J106" i="18"/>
  <c r="J105" s="1"/>
  <c r="J104" s="1"/>
  <c r="J103" s="1"/>
  <c r="J102" s="1"/>
  <c r="J101" s="1"/>
  <c r="J100" s="1"/>
  <c r="K106"/>
  <c r="I106"/>
  <c r="I105" s="1"/>
  <c r="I104" s="1"/>
  <c r="I103" s="1"/>
  <c r="I102" s="1"/>
  <c r="I101" s="1"/>
  <c r="J99"/>
  <c r="J98" s="1"/>
  <c r="J97" s="1"/>
  <c r="K99"/>
  <c r="K98" s="1"/>
  <c r="K97" s="1"/>
  <c r="I99"/>
  <c r="I98" s="1"/>
  <c r="I97" s="1"/>
  <c r="J96"/>
  <c r="J95" s="1"/>
  <c r="J94" s="1"/>
  <c r="K96"/>
  <c r="K95" s="1"/>
  <c r="K94" s="1"/>
  <c r="K93" s="1"/>
  <c r="I96"/>
  <c r="I95" s="1"/>
  <c r="I94" s="1"/>
  <c r="J92"/>
  <c r="J91" s="1"/>
  <c r="J90" s="1"/>
  <c r="J89" s="1"/>
  <c r="J88" s="1"/>
  <c r="J87" s="1"/>
  <c r="K92"/>
  <c r="K91" s="1"/>
  <c r="K90" s="1"/>
  <c r="K89" s="1"/>
  <c r="K88" s="1"/>
  <c r="K87" s="1"/>
  <c r="I92"/>
  <c r="I91" s="1"/>
  <c r="I90" s="1"/>
  <c r="I89" s="1"/>
  <c r="J85"/>
  <c r="J84" s="1"/>
  <c r="J83" s="1"/>
  <c r="J81" s="1"/>
  <c r="J80" s="1"/>
  <c r="J79" s="1"/>
  <c r="K85"/>
  <c r="K84" s="1"/>
  <c r="K83" s="1"/>
  <c r="K81" s="1"/>
  <c r="K80" s="1"/>
  <c r="K79" s="1"/>
  <c r="I85"/>
  <c r="I84" s="1"/>
  <c r="I83" s="1"/>
  <c r="I82" s="1"/>
  <c r="I81" s="1"/>
  <c r="J71"/>
  <c r="J70" s="1"/>
  <c r="K71"/>
  <c r="K70" s="1"/>
  <c r="I71"/>
  <c r="I70" s="1"/>
  <c r="J69"/>
  <c r="K69"/>
  <c r="I69"/>
  <c r="J56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72"/>
  <c r="L72"/>
  <c r="J72"/>
  <c r="K66"/>
  <c r="L66"/>
  <c r="J66"/>
  <c r="J16"/>
  <c r="K113" i="18"/>
  <c r="K112" s="1"/>
  <c r="K111" s="1"/>
  <c r="K110" s="1"/>
  <c r="K109" s="1"/>
  <c r="K108" s="1"/>
  <c r="K107" s="1"/>
  <c r="J113"/>
  <c r="J112" s="1"/>
  <c r="J111" s="1"/>
  <c r="J110" s="1"/>
  <c r="J109" s="1"/>
  <c r="J108" s="1"/>
  <c r="J107" s="1"/>
  <c r="I113"/>
  <c r="I112" s="1"/>
  <c r="I111" s="1"/>
  <c r="I110" s="1"/>
  <c r="I109" s="1"/>
  <c r="I108" s="1"/>
  <c r="I107" s="1"/>
  <c r="K49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9"/>
  <c r="L48" s="1"/>
  <c r="K49"/>
  <c r="K48" s="1"/>
  <c r="J49"/>
  <c r="J48" s="1"/>
  <c r="L58"/>
  <c r="K58"/>
  <c r="J58"/>
  <c r="L56"/>
  <c r="K56"/>
  <c r="K72"/>
  <c r="K71" s="1"/>
  <c r="L72"/>
  <c r="L71" s="1"/>
  <c r="J72"/>
  <c r="J71" s="1"/>
  <c r="K79"/>
  <c r="K78" s="1"/>
  <c r="K77" s="1"/>
  <c r="K76" s="1"/>
  <c r="K75" s="1"/>
  <c r="L79"/>
  <c r="L78" s="1"/>
  <c r="L77" s="1"/>
  <c r="L76" s="1"/>
  <c r="L75" s="1"/>
  <c r="J79"/>
  <c r="J78" s="1"/>
  <c r="J77" s="1"/>
  <c r="J76" s="1"/>
  <c r="J75" s="1"/>
  <c r="K88"/>
  <c r="K87" s="1"/>
  <c r="L88"/>
  <c r="L87" s="1"/>
  <c r="J88"/>
  <c r="J87" s="1"/>
  <c r="K95"/>
  <c r="K94" s="1"/>
  <c r="L95"/>
  <c r="L94" s="1"/>
  <c r="J95"/>
  <c r="J94" s="1"/>
  <c r="J93" s="1"/>
  <c r="J92" s="1"/>
  <c r="J91" s="1"/>
  <c r="J90" s="1"/>
  <c r="K102"/>
  <c r="K101" s="1"/>
  <c r="L102"/>
  <c r="L101" s="1"/>
  <c r="J102"/>
  <c r="J101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93" i="18" l="1"/>
  <c r="I93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105" i="18"/>
  <c r="K104" s="1"/>
  <c r="K103" s="1"/>
  <c r="K102" s="1"/>
  <c r="K101" s="1"/>
  <c r="K100" s="1"/>
  <c r="K36"/>
  <c r="K35" s="1"/>
  <c r="K34" s="1"/>
  <c r="K33" s="1"/>
  <c r="K71" i="9"/>
  <c r="K70" s="1"/>
  <c r="K67" s="1"/>
  <c r="K65"/>
  <c r="K64" s="1"/>
  <c r="K61" s="1"/>
  <c r="K29"/>
  <c r="K28" s="1"/>
  <c r="K27" s="1"/>
  <c r="K90"/>
  <c r="K89" s="1"/>
  <c r="K88" s="1"/>
  <c r="K85" s="1"/>
  <c r="J102"/>
  <c r="L108"/>
  <c r="L114"/>
  <c r="L113" s="1"/>
  <c r="L112" s="1"/>
  <c r="K119"/>
  <c r="K118" s="1"/>
  <c r="K117" s="1"/>
  <c r="K116" s="1"/>
  <c r="K115" s="1"/>
  <c r="L29" i="6"/>
  <c r="L26" s="1"/>
  <c r="L29" i="9"/>
  <c r="L28" s="1"/>
  <c r="L27" s="1"/>
  <c r="K54"/>
  <c r="L90"/>
  <c r="L89" s="1"/>
  <c r="L88" s="1"/>
  <c r="L85" s="1"/>
  <c r="K96"/>
  <c r="K95" s="1"/>
  <c r="K94" s="1"/>
  <c r="K91" s="1"/>
  <c r="J108"/>
  <c r="J114"/>
  <c r="J113" s="1"/>
  <c r="J112" s="1"/>
  <c r="L119"/>
  <c r="L118" s="1"/>
  <c r="L117" s="1"/>
  <c r="L116" s="1"/>
  <c r="L115" s="1"/>
  <c r="J29"/>
  <c r="J28" s="1"/>
  <c r="J27" s="1"/>
  <c r="J26" s="1"/>
  <c r="J25" s="1"/>
  <c r="J24" s="1"/>
  <c r="L54"/>
  <c r="L53" s="1"/>
  <c r="L52" s="1"/>
  <c r="J90"/>
  <c r="J89" s="1"/>
  <c r="J88" s="1"/>
  <c r="J85" s="1"/>
  <c r="L96"/>
  <c r="L95" s="1"/>
  <c r="L94" s="1"/>
  <c r="L91" s="1"/>
  <c r="K102"/>
  <c r="K101" s="1"/>
  <c r="K100" s="1"/>
  <c r="J119"/>
  <c r="J118" s="1"/>
  <c r="J117" s="1"/>
  <c r="J116" s="1"/>
  <c r="J115" s="1"/>
  <c r="J54"/>
  <c r="J53" s="1"/>
  <c r="J52" s="1"/>
  <c r="J96"/>
  <c r="J95" s="1"/>
  <c r="J94" s="1"/>
  <c r="J91" s="1"/>
  <c r="L102"/>
  <c r="L101" s="1"/>
  <c r="L100" s="1"/>
  <c r="K108"/>
  <c r="K114"/>
  <c r="K113" s="1"/>
  <c r="K112" s="1"/>
  <c r="L15"/>
  <c r="L14" s="1"/>
  <c r="L11" s="1"/>
  <c r="L10" s="1"/>
  <c r="J71"/>
  <c r="J70" s="1"/>
  <c r="J67" s="1"/>
  <c r="J83" i="6"/>
  <c r="I88" i="18"/>
  <c r="I87" s="1"/>
  <c r="I100"/>
  <c r="I68"/>
  <c r="I67" s="1"/>
  <c r="I80"/>
  <c r="I79" s="1"/>
  <c r="I14"/>
  <c r="I13" s="1"/>
  <c r="I28"/>
  <c r="I25" s="1"/>
  <c r="K68"/>
  <c r="K67" s="1"/>
  <c r="K66" s="1"/>
  <c r="K65" s="1"/>
  <c r="K64" s="1"/>
  <c r="K63" s="1"/>
  <c r="I23"/>
  <c r="I22" s="1"/>
  <c r="K14"/>
  <c r="K13" s="1"/>
  <c r="J14"/>
  <c r="J13" s="1"/>
  <c r="J68"/>
  <c r="J67" s="1"/>
  <c r="J66" s="1"/>
  <c r="J65" s="1"/>
  <c r="J64" s="1"/>
  <c r="J63" s="1"/>
  <c r="L55" i="6"/>
  <c r="L54" s="1"/>
  <c r="L53" s="1"/>
  <c r="L83"/>
  <c r="K83"/>
  <c r="K23"/>
  <c r="C10" i="1"/>
  <c r="K55" i="6"/>
  <c r="K54" s="1"/>
  <c r="K53" s="1"/>
  <c r="D10" i="1"/>
  <c r="E10"/>
  <c r="L23" i="6"/>
  <c r="J100"/>
  <c r="J99" s="1"/>
  <c r="J98" s="1"/>
  <c r="J97" s="1"/>
  <c r="J55"/>
  <c r="J54" s="1"/>
  <c r="J53" s="1"/>
  <c r="L82"/>
  <c r="L81" s="1"/>
  <c r="L69"/>
  <c r="L68" s="1"/>
  <c r="L67" s="1"/>
  <c r="L35"/>
  <c r="L34" s="1"/>
  <c r="L125" i="9"/>
  <c r="L124" s="1"/>
  <c r="L123" s="1"/>
  <c r="J15"/>
  <c r="J14" s="1"/>
  <c r="L100" i="6"/>
  <c r="L99" s="1"/>
  <c r="L98" s="1"/>
  <c r="L97" s="1"/>
  <c r="K93"/>
  <c r="K92" s="1"/>
  <c r="K91" s="1"/>
  <c r="K90" s="1"/>
  <c r="J69"/>
  <c r="J68" s="1"/>
  <c r="J67" s="1"/>
  <c r="K69"/>
  <c r="K68" s="1"/>
  <c r="K67" s="1"/>
  <c r="L47"/>
  <c r="L46" s="1"/>
  <c r="L45" s="1"/>
  <c r="L65" i="9"/>
  <c r="L64" s="1"/>
  <c r="J35" i="6"/>
  <c r="J34" s="1"/>
  <c r="J125" i="9"/>
  <c r="J124" s="1"/>
  <c r="J123" s="1"/>
  <c r="K125"/>
  <c r="K124" s="1"/>
  <c r="K123" s="1"/>
  <c r="K35" i="6"/>
  <c r="K34" s="1"/>
  <c r="K15" i="9"/>
  <c r="K14" s="1"/>
  <c r="L93" i="6"/>
  <c r="L92" s="1"/>
  <c r="L91" s="1"/>
  <c r="L90" s="1"/>
  <c r="J82"/>
  <c r="J81" s="1"/>
  <c r="K82"/>
  <c r="K81" s="1"/>
  <c r="J65" i="9"/>
  <c r="J64" s="1"/>
  <c r="J47" i="6"/>
  <c r="J46" s="1"/>
  <c r="J45" s="1"/>
  <c r="K47"/>
  <c r="K46" s="1"/>
  <c r="K45" s="1"/>
  <c r="K100"/>
  <c r="K99" s="1"/>
  <c r="K98" s="1"/>
  <c r="K97" s="1"/>
  <c r="J101" i="9" l="1"/>
  <c r="J100" s="1"/>
  <c r="J97" s="1"/>
  <c r="K86" i="18"/>
  <c r="J86"/>
  <c r="K74" i="6"/>
  <c r="J22"/>
  <c r="J21" s="1"/>
  <c r="L22"/>
  <c r="L21" s="1"/>
  <c r="L20" s="1"/>
  <c r="L10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93"/>
  <c r="K92" s="1"/>
  <c r="K47"/>
  <c r="L47"/>
  <c r="L109"/>
  <c r="J87"/>
  <c r="J86" s="1"/>
  <c r="L52" i="6"/>
  <c r="L51" s="1"/>
  <c r="L93" i="9"/>
  <c r="L92" s="1"/>
  <c r="J109"/>
  <c r="K109"/>
  <c r="K52" i="6"/>
  <c r="K51" s="1"/>
  <c r="K69" i="9"/>
  <c r="K68" s="1"/>
  <c r="K87"/>
  <c r="K86" s="1"/>
  <c r="K97"/>
  <c r="K99"/>
  <c r="K98" s="1"/>
  <c r="K63"/>
  <c r="K62" s="1"/>
  <c r="L97"/>
  <c r="L99"/>
  <c r="L98" s="1"/>
  <c r="I86" i="18"/>
  <c r="J69" i="9"/>
  <c r="J68" s="1"/>
  <c r="L87"/>
  <c r="L86" s="1"/>
  <c r="J93"/>
  <c r="J92" s="1"/>
  <c r="L13"/>
  <c r="L12" s="1"/>
  <c r="K11"/>
  <c r="K10" s="1"/>
  <c r="K13"/>
  <c r="K12" s="1"/>
  <c r="K120"/>
  <c r="K122"/>
  <c r="K121" s="1"/>
  <c r="J11"/>
  <c r="J10" s="1"/>
  <c r="J13"/>
  <c r="J12" s="1"/>
  <c r="J120"/>
  <c r="J122"/>
  <c r="J121" s="1"/>
  <c r="L120"/>
  <c r="L122"/>
  <c r="L121" s="1"/>
  <c r="K111"/>
  <c r="K110" s="1"/>
  <c r="L111"/>
  <c r="L110" s="1"/>
  <c r="J111"/>
  <c r="J110" s="1"/>
  <c r="J61"/>
  <c r="J63"/>
  <c r="J62" s="1"/>
  <c r="L61"/>
  <c r="L63"/>
  <c r="L62" s="1"/>
  <c r="L49"/>
  <c r="L51"/>
  <c r="L50" s="1"/>
  <c r="J49"/>
  <c r="J51"/>
  <c r="J50" s="1"/>
  <c r="L24"/>
  <c r="L26"/>
  <c r="L25" s="1"/>
  <c r="K24"/>
  <c r="K23" s="1"/>
  <c r="K26"/>
  <c r="K25" s="1"/>
  <c r="K53"/>
  <c r="K52" s="1"/>
  <c r="I66" i="18"/>
  <c r="I65" s="1"/>
  <c r="I64" s="1"/>
  <c r="I63" s="1"/>
  <c r="K20"/>
  <c r="K19" s="1"/>
  <c r="J20"/>
  <c r="J19" s="1"/>
  <c r="L74" i="6"/>
  <c r="C35" i="1"/>
  <c r="J107" i="9"/>
  <c r="J106" s="1"/>
  <c r="D35" i="1"/>
  <c r="K107" i="9"/>
  <c r="K106" s="1"/>
  <c r="E35" i="1"/>
  <c r="L107" i="9"/>
  <c r="L106" s="1"/>
  <c r="L71"/>
  <c r="L70" s="1"/>
  <c r="J52" i="6"/>
  <c r="J51" s="1"/>
  <c r="J74"/>
  <c r="L9" l="1"/>
  <c r="J99" i="9"/>
  <c r="J98" s="1"/>
  <c r="K9" i="6"/>
  <c r="K8" s="1"/>
  <c r="K9" i="9"/>
  <c r="K8" s="1"/>
  <c r="L23"/>
  <c r="L9" s="1"/>
  <c r="L8" s="1"/>
  <c r="I8" i="18"/>
  <c r="J20" i="6"/>
  <c r="C26" i="1"/>
  <c r="C9" s="1"/>
  <c r="C18" i="13" s="1"/>
  <c r="E26" i="1"/>
  <c r="E9" s="1"/>
  <c r="E18" i="13" s="1"/>
  <c r="E17" s="1"/>
  <c r="E16" s="1"/>
  <c r="D26" i="1"/>
  <c r="D9" s="1"/>
  <c r="D18" i="13" s="1"/>
  <c r="D17" s="1"/>
  <c r="D16" s="1"/>
  <c r="K103" i="9"/>
  <c r="K105"/>
  <c r="K104" s="1"/>
  <c r="L103"/>
  <c r="L105"/>
  <c r="L104" s="1"/>
  <c r="J103"/>
  <c r="J105"/>
  <c r="J104" s="1"/>
  <c r="L67"/>
  <c r="L69"/>
  <c r="L68" s="1"/>
  <c r="K49"/>
  <c r="K51"/>
  <c r="K50" s="1"/>
  <c r="J9"/>
  <c r="J47"/>
  <c r="L8" i="6"/>
  <c r="C21" i="13" l="1"/>
  <c r="C20" s="1"/>
  <c r="C19" s="1"/>
  <c r="C16"/>
  <c r="C17"/>
  <c r="K8" i="18"/>
  <c r="J8"/>
  <c r="J8" i="9"/>
  <c r="J9" i="6" l="1"/>
  <c r="J8" s="1"/>
  <c r="E21" i="13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<sst xmlns="http://schemas.openxmlformats.org/spreadsheetml/2006/main" count="1985" uniqueCount="316">
  <si>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</si>
  <si>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</si>
  <si>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</si>
  <si>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</si>
  <si>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</si>
  <si>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</si>
  <si>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</si>
  <si>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</si>
  <si>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</si>
  <si>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</si>
  <si>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</si>
  <si>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</si>
  <si>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</si>
  <si>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</si>
  <si>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</si>
  <si>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</si>
  <si>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</si>
  <si>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</si>
  <si>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</si>
  <si>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</si>
  <si>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</si>
  <si>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</si>
  <si>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</si>
  <si>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</si>
  <si>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</si>
  <si>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</si>
  <si>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</si>
  <si>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</si>
  <si>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</si>
  <si>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</si>
  <si>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</si>
  <si>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</si>
  <si>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</si>
  <si>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</si>
  <si>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</si>
  <si>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</si>
  <si>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</si>
  <si>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</si>
  <si>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</si>
  <si>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</si>
  <si>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</si>
  <si>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</si>
  <si>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</si>
  <si>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</si>
  <si>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</si>
  <si>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</si>
  <si>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</si>
  <si>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</si>
  <si>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</si>
  <si>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</si>
  <si>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</si>
  <si>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</si>
  <si>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</si>
  <si>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</si>
  <si>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</si>
  <si>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</si>
  <si>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</si>
  <si>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</si>
  <si>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</si>
  <si>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</si>
  <si>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</si>
  <si>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</si>
  <si>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</si>
  <si>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</si>
  <si>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</si>
  <si>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</si>
  <si>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</si>
  <si>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</si>
  <si>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</si>
  <si>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</si>
  <si>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</si>
  <si>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</si>
  <si>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</si>
  <si>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</si>
  <si>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</si>
  <si>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</si>
  <si>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</si>
  <si>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</si>
  <si>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</si>
  <si>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</si>
  <si>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</si>
  <si>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</si>
  <si>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</si>
  <si>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</si>
  <si>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</si>
  <si>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</si>
  <si>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</si>
  <si>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</si>
  <si>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</si>
  <si>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</si>
  <si>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</si>
  <si>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</si>
  <si>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</si>
  <si>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</si>
  <si>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</si>
  <si>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</si>
  <si>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</si>
  <si>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</si>
  <si>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</si>
  <si>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</si>
  <si>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</si>
  <si>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</si>
  <si>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</si>
  <si>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</si>
  <si>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</si>
  <si>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</si>
  <si>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</si>
  <si>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</si>
  <si>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</si>
  <si>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</si>
  <si>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</si>
  <si>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</si>
  <si>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</si>
  <si>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</si>
  <si>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</si>
  <si>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</si>
  <si>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</si>
  <si>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</si>
  <si>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</si>
  <si>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</si>
  <si>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</si>
  <si>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</si>
  <si>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</si>
  <si>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</si>
  <si>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</si>
  <si>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</si>
  <si>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</si>
  <si>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</si>
  <si>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</si>
  <si>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</si>
  <si>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</si>
  <si>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</si>
  <si>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</si>
  <si>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</si>
  <si>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</si>
  <si>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</si>
  <si>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</si>
  <si>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</si>
  <si>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</si>
  <si>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</si>
  <si>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</si>
  <si>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</si>
  <si>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</si>
  <si>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</si>
  <si>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</si>
  <si>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</si>
  <si>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</si>
  <si>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</si>
  <si>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</si>
  <si>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</si>
  <si>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</si>
  <si>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</si>
  <si>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</si>
  <si>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</si>
  <si>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</si>
  <si>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</si>
  <si>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</si>
  <si>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</si>
  <si>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</si>
  <si>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</si>
  <si>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</si>
  <si>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</si>
  <si>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</si>
  <si>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</si>
  <si>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</si>
  <si>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</si>
  <si>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</si>
  <si>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</si>
  <si>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</si>
  <si>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</si>
  <si>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</si>
  <si>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</si>
  <si>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</si>
  <si>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</si>
  <si>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</si>
  <si>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</si>
  <si>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</si>
  <si>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</si>
  <si>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</si>
  <si>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</si>
  <si>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</si>
  <si>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</si>
  <si>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</si>
  <si>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</si>
  <si>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</si>
  <si>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</si>
  <si>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</si>
  <si>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</si>
  <si>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</si>
  <si>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</si>
  <si>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</si>
  <si>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</si>
  <si>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</si>
  <si>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</si>
  <si>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</si>
  <si>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</si>
  <si>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</si>
  <si>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</si>
  <si>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</si>
  <si>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</si>
  <si>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</si>
  <si>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</si>
  <si>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</si>
  <si>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</si>
  <si>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</si>
  <si>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</si>
  <si>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</si>
  <si>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</si>
  <si>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</si>
  <si>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</si>
  <si>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</si>
  <si>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</si>
  <si>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</si>
  <si>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</si>
  <si>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</si>
  <si>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</si>
  <si>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</si>
  <si>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</si>
  <si>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</si>
  <si>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</si>
  <si>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</si>
  <si>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</si>
  <si>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</si>
  <si>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</si>
  <si>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</si>
  <si>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</si>
  <si>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</si>
  <si>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</si>
  <si>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</si>
  <si>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</si>
  <si>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</si>
  <si>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</si>
  <si>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</si>
  <si>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</si>
  <si>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</si>
  <si>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</si>
  <si>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</si>
  <si>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</si>
  <si>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</si>
  <si>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</si>
  <si>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</si>
  <si>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</si>
  <si>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</si>
  <si>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</si>
  <si>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</si>
  <si>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</si>
  <si>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</si>
  <si>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</si>
  <si>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</si>
  <si>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</si>
  <si>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</si>
  <si>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</si>
  <si>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</si>
  <si>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</si>
  <si>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</si>
  <si>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</si>
  <si>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</si>
  <si>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</si>
  <si>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</si>
  <si>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</si>
  <si>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</si>
  <si>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</si>
  <si>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</si>
  <si>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</si>
  <si>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</si>
  <si>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</si>
  <si>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</si>
  <si>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</si>
  <si>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</si>
  <si>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</si>
  <si>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</si>
  <si>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</si>
  <si>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</si>
  <si>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</si>
  <si>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</si>
  <si>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</si>
  <si>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</si>
  <si>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</si>
  <si>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</si>
  <si>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</si>
  <si>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</si>
  <si>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</si>
  <si>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</si>
  <si>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</si>
  <si>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</si>
  <si>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</si>
  <si>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</si>
  <si>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</si>
  <si>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</si>
  <si>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</si>
  <si>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</si>
  <si>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</si>
  <si>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</si>
  <si>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</si>
  <si>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</si>
  <si>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</si>
  <si>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</si>
  <si>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</si>
  <si>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</si>
  <si>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</si>
  <si>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</si>
  <si>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</si>
  <si>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</si>
  <si>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</si>
  <si>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</si>
  <si>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</si>
  <si>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</si>
  <si>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</si>
  <si>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</si>
  <si>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1 11 05025 10 0000 120</t>
  </si>
  <si>
    <t>Обеспечение проведения выборов и референдумов</t>
  </si>
  <si>
    <t>07</t>
  </si>
  <si>
    <t>41130</t>
  </si>
  <si>
    <t>Специальные расходы</t>
  </si>
  <si>
    <t>880</t>
  </si>
  <si>
    <t>Проведение выборов депутатов Адашевского сельского поселения Кадошкинского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</si>
</sst>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 wrapText="1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3"/>
  <sheetViews>
    <sheetView view="pageBreakPreview" topLeftCell="A7" zoomScaleNormal="100" zoomScaleSheetLayoutView="100" workbookViewId="0">
      <selection activeCell="B16" sqref="B16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7" t="s">
        <v>304</v>
      </c>
    </row>
    <row r="3" spans="1:5">
      <c r="A3" s="3"/>
      <c r="B3" s="3"/>
      <c r="C3" s="15"/>
    </row>
    <row r="4" spans="1:5" ht="57" customHeight="1">
      <c r="A4" s="269" t="s">
        <v>256</v>
      </c>
      <c r="B4" s="269"/>
      <c r="C4" s="269"/>
    </row>
    <row r="5" spans="1:5" ht="20.45" customHeight="1" thickBot="1">
      <c r="A5" s="3"/>
      <c r="B5" s="3"/>
      <c r="C5" s="15"/>
    </row>
    <row r="6" spans="1:5" ht="16.5" thickBot="1">
      <c r="A6" s="270" t="s">
        <v>13</v>
      </c>
      <c r="B6" s="270"/>
      <c r="C6" s="271" t="s">
        <v>233</v>
      </c>
      <c r="E6" s="8"/>
    </row>
    <row r="7" spans="1:5" ht="47.25">
      <c r="A7" s="16" t="s">
        <v>14</v>
      </c>
      <c r="B7" s="17" t="s">
        <v>234</v>
      </c>
      <c r="C7" s="271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2" t="s">
        <v>258</v>
      </c>
      <c r="C10" s="272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67.5" customHeight="1">
      <c r="A15" s="26">
        <v>910</v>
      </c>
      <c r="B15" s="17" t="s">
        <v>309</v>
      </c>
      <c r="C15" s="27" t="s">
        <v>136</v>
      </c>
    </row>
    <row r="16" spans="1:5" s="25" customFormat="1" ht="73.900000000000006" customHeight="1">
      <c r="A16" s="26">
        <v>910</v>
      </c>
      <c r="B16" s="17" t="s">
        <v>15</v>
      </c>
      <c r="C16" s="27" t="s">
        <v>204</v>
      </c>
    </row>
    <row r="17" spans="1:3" s="25" customFormat="1" ht="91.9" customHeight="1">
      <c r="A17" s="26">
        <v>910</v>
      </c>
      <c r="B17" s="17" t="s">
        <v>35</v>
      </c>
      <c r="C17" s="27" t="s">
        <v>47</v>
      </c>
    </row>
    <row r="18" spans="1:3" s="25" customFormat="1" ht="48.6" customHeight="1">
      <c r="A18" s="26">
        <v>910</v>
      </c>
      <c r="B18" s="17" t="s">
        <v>40</v>
      </c>
      <c r="C18" s="27" t="s">
        <v>205</v>
      </c>
    </row>
    <row r="19" spans="1:3" s="25" customFormat="1" ht="27.6" customHeight="1">
      <c r="A19" s="26">
        <v>910</v>
      </c>
      <c r="B19" s="17" t="s">
        <v>41</v>
      </c>
      <c r="C19" s="27" t="s">
        <v>48</v>
      </c>
    </row>
    <row r="20" spans="1:3" s="25" customFormat="1" ht="93" customHeight="1">
      <c r="A20" s="26">
        <v>910</v>
      </c>
      <c r="B20" s="17" t="s">
        <v>42</v>
      </c>
      <c r="C20" s="27" t="s">
        <v>49</v>
      </c>
    </row>
    <row r="21" spans="1:3" s="25" customFormat="1" ht="94.5" customHeight="1">
      <c r="A21" s="26">
        <v>910</v>
      </c>
      <c r="B21" s="17" t="s">
        <v>43</v>
      </c>
      <c r="C21" s="27" t="s">
        <v>206</v>
      </c>
    </row>
    <row r="22" spans="1:3" s="25" customFormat="1" ht="90.6" customHeight="1">
      <c r="A22" s="26">
        <v>910</v>
      </c>
      <c r="B22" s="17" t="s">
        <v>44</v>
      </c>
      <c r="C22" s="27" t="s">
        <v>50</v>
      </c>
    </row>
    <row r="23" spans="1:3" s="25" customFormat="1" ht="36.6" customHeight="1">
      <c r="A23" s="26">
        <v>910</v>
      </c>
      <c r="B23" s="17" t="s">
        <v>45</v>
      </c>
      <c r="C23" s="27" t="s">
        <v>51</v>
      </c>
    </row>
    <row r="24" spans="1:3" s="25" customFormat="1" ht="61.15" customHeight="1">
      <c r="A24" s="26">
        <v>910</v>
      </c>
      <c r="B24" s="17" t="s">
        <v>61</v>
      </c>
      <c r="C24" s="28" t="s">
        <v>139</v>
      </c>
    </row>
    <row r="25" spans="1:3" s="25" customFormat="1" ht="22.9" customHeight="1">
      <c r="A25" s="26">
        <v>910</v>
      </c>
      <c r="B25" s="17" t="s">
        <v>16</v>
      </c>
      <c r="C25" s="27" t="s">
        <v>207</v>
      </c>
    </row>
    <row r="26" spans="1:3" s="25" customFormat="1" ht="27.6" customHeight="1">
      <c r="A26" s="26">
        <v>910</v>
      </c>
      <c r="B26" s="17" t="s">
        <v>17</v>
      </c>
      <c r="C26" s="27" t="s">
        <v>52</v>
      </c>
    </row>
    <row r="27" spans="1:3" s="25" customFormat="1" ht="58.9" customHeight="1">
      <c r="A27" s="26">
        <v>910</v>
      </c>
      <c r="B27" s="29" t="s">
        <v>208</v>
      </c>
      <c r="C27" s="27" t="s">
        <v>53</v>
      </c>
    </row>
    <row r="28" spans="1:3" s="25" customFormat="1" ht="56.45" customHeight="1">
      <c r="A28" s="26">
        <v>910</v>
      </c>
      <c r="B28" s="29" t="s">
        <v>209</v>
      </c>
      <c r="C28" s="27" t="s">
        <v>210</v>
      </c>
    </row>
    <row r="29" spans="1:3" s="25" customFormat="1" ht="35.450000000000003" customHeight="1">
      <c r="A29" s="26">
        <v>910</v>
      </c>
      <c r="B29" s="29" t="s">
        <v>211</v>
      </c>
      <c r="C29" s="27" t="s">
        <v>212</v>
      </c>
    </row>
    <row r="30" spans="1:3" s="25" customFormat="1" ht="35.450000000000003" customHeight="1">
      <c r="A30" s="26">
        <v>910</v>
      </c>
      <c r="B30" s="29" t="s">
        <v>292</v>
      </c>
      <c r="C30" s="27" t="s">
        <v>296</v>
      </c>
    </row>
    <row r="31" spans="1:3" s="25" customFormat="1" ht="21.6" customHeight="1">
      <c r="A31" s="26">
        <v>910</v>
      </c>
      <c r="B31" s="29" t="s">
        <v>213</v>
      </c>
      <c r="C31" s="27" t="s">
        <v>54</v>
      </c>
    </row>
    <row r="32" spans="1:3" s="25" customFormat="1" ht="21.6" customHeight="1">
      <c r="A32" s="26">
        <v>910</v>
      </c>
      <c r="B32" s="29" t="s">
        <v>287</v>
      </c>
      <c r="C32" s="27" t="s">
        <v>286</v>
      </c>
    </row>
    <row r="33" spans="1:3" s="25" customFormat="1" ht="25.9" customHeight="1">
      <c r="A33" s="26">
        <v>910</v>
      </c>
      <c r="B33" s="29" t="s">
        <v>214</v>
      </c>
      <c r="C33" s="27" t="s">
        <v>55</v>
      </c>
    </row>
    <row r="34" spans="1:3" s="30" customFormat="1" ht="37.15" customHeight="1">
      <c r="A34" s="26">
        <v>910</v>
      </c>
      <c r="B34" s="29" t="s">
        <v>215</v>
      </c>
      <c r="C34" s="27" t="s">
        <v>216</v>
      </c>
    </row>
    <row r="35" spans="1:3" s="25" customFormat="1" ht="40.15" customHeight="1">
      <c r="A35" s="26">
        <v>910</v>
      </c>
      <c r="B35" s="29" t="s">
        <v>217</v>
      </c>
      <c r="C35" s="27" t="s">
        <v>56</v>
      </c>
    </row>
    <row r="36" spans="1:3" s="25" customFormat="1" ht="29.45" customHeight="1">
      <c r="A36" s="26">
        <v>910</v>
      </c>
      <c r="B36" s="29" t="s">
        <v>218</v>
      </c>
      <c r="C36" s="27" t="s">
        <v>57</v>
      </c>
    </row>
    <row r="37" spans="1:3" s="25" customFormat="1" ht="37.35" customHeight="1">
      <c r="A37" s="26">
        <v>910</v>
      </c>
      <c r="B37" s="29" t="s">
        <v>219</v>
      </c>
      <c r="C37" s="27" t="s">
        <v>147</v>
      </c>
    </row>
    <row r="38" spans="1:3" ht="58.15" customHeight="1">
      <c r="A38" s="26">
        <v>910</v>
      </c>
      <c r="B38" s="29" t="s">
        <v>220</v>
      </c>
      <c r="C38" s="27" t="s">
        <v>221</v>
      </c>
    </row>
    <row r="39" spans="1:3" ht="38.450000000000003" customHeight="1">
      <c r="A39" s="26">
        <v>910</v>
      </c>
      <c r="B39" s="29" t="s">
        <v>222</v>
      </c>
      <c r="C39" s="27" t="s">
        <v>58</v>
      </c>
    </row>
    <row r="40" spans="1:3" ht="23.25" customHeight="1">
      <c r="A40" s="31">
        <v>910</v>
      </c>
      <c r="B40" s="29" t="s">
        <v>223</v>
      </c>
      <c r="C40" s="32" t="s">
        <v>59</v>
      </c>
    </row>
    <row r="41" spans="1:3" ht="79.5" thickBot="1">
      <c r="A41" s="33">
        <v>910</v>
      </c>
      <c r="B41" s="34" t="s">
        <v>224</v>
      </c>
      <c r="C41" s="35" t="s">
        <v>225</v>
      </c>
    </row>
    <row r="42" spans="1:3" ht="32.450000000000003" customHeight="1"/>
    <row r="43" spans="1:3" ht="26.1" customHeight="1"/>
    <row r="44" spans="1:3" ht="25.35" customHeight="1"/>
    <row r="45" spans="1:3" ht="40.35" customHeight="1"/>
    <row r="46" spans="1:3" ht="45.75" customHeight="1"/>
    <row r="47" spans="1:3" ht="28.5" customHeight="1"/>
    <row r="48" spans="1:3" ht="15.75" customHeight="1"/>
    <row r="49" ht="36" customHeight="1"/>
    <row r="50" ht="75.400000000000006" customHeight="1"/>
    <row r="51" ht="15.2" customHeight="1"/>
    <row r="52" ht="36.6" customHeight="1"/>
    <row r="53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5"/>
      <c r="B1" s="226"/>
      <c r="C1" s="227" t="s">
        <v>198</v>
      </c>
    </row>
    <row r="2" spans="1:5" ht="47.25">
      <c r="A2" s="228"/>
      <c r="B2" s="229"/>
      <c r="C2" s="267" t="s">
        <v>304</v>
      </c>
    </row>
    <row r="3" spans="1:5" ht="26.45" customHeight="1">
      <c r="A3" s="273" t="s">
        <v>257</v>
      </c>
      <c r="B3" s="273"/>
      <c r="C3" s="273"/>
      <c r="D3" s="37"/>
      <c r="E3" s="37"/>
    </row>
    <row r="4" spans="1:5" ht="36.75" customHeight="1">
      <c r="A4" s="273"/>
      <c r="B4" s="273"/>
      <c r="C4" s="273"/>
      <c r="D4" s="37"/>
      <c r="E4" s="37"/>
    </row>
    <row r="5" spans="1:5">
      <c r="A5" s="230"/>
      <c r="B5" s="230"/>
      <c r="C5" s="225"/>
    </row>
    <row r="6" spans="1:5" s="39" customFormat="1">
      <c r="A6" s="274" t="s">
        <v>13</v>
      </c>
      <c r="B6" s="274"/>
      <c r="C6" s="275" t="s">
        <v>236</v>
      </c>
      <c r="D6" s="38"/>
    </row>
    <row r="7" spans="1:5" s="39" customFormat="1" ht="44.25" customHeight="1">
      <c r="A7" s="231" t="s">
        <v>235</v>
      </c>
      <c r="B7" s="232" t="s">
        <v>232</v>
      </c>
      <c r="C7" s="276"/>
      <c r="D7" s="40"/>
    </row>
    <row r="8" spans="1:5" s="39" customFormat="1">
      <c r="A8" s="233">
        <v>1</v>
      </c>
      <c r="B8" s="233">
        <v>2</v>
      </c>
      <c r="C8" s="233">
        <v>3</v>
      </c>
      <c r="D8" s="40"/>
    </row>
    <row r="9" spans="1:5" s="39" customFormat="1">
      <c r="A9" s="234">
        <v>910</v>
      </c>
      <c r="B9" s="235"/>
      <c r="C9" s="236" t="s">
        <v>259</v>
      </c>
      <c r="D9" s="41"/>
    </row>
    <row r="10" spans="1:5" ht="31.5">
      <c r="A10" s="237">
        <v>910</v>
      </c>
      <c r="B10" s="238" t="s">
        <v>199</v>
      </c>
      <c r="C10" s="239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zoomScaleNormal="75" zoomScaleSheetLayoutView="100" workbookViewId="0">
      <selection activeCell="B22" sqref="B2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2"/>
      <c r="B1" s="172"/>
      <c r="C1" s="227"/>
      <c r="D1" s="283" t="s">
        <v>46</v>
      </c>
      <c r="E1" s="283"/>
    </row>
    <row r="2" spans="1:5" ht="100.5" customHeight="1">
      <c r="A2" s="172"/>
      <c r="B2" s="172"/>
      <c r="C2" s="285" t="s">
        <v>304</v>
      </c>
      <c r="D2" s="285"/>
      <c r="E2" s="285"/>
    </row>
    <row r="3" spans="1:5" ht="66" customHeight="1">
      <c r="A3" s="282" t="s">
        <v>260</v>
      </c>
      <c r="B3" s="282"/>
      <c r="C3" s="282"/>
      <c r="D3" s="282"/>
      <c r="E3" s="282"/>
    </row>
    <row r="4" spans="1:5">
      <c r="A4" s="240"/>
      <c r="B4" s="240"/>
      <c r="C4" s="240"/>
      <c r="D4" s="207"/>
      <c r="E4" s="207"/>
    </row>
    <row r="5" spans="1:5">
      <c r="A5" s="172"/>
      <c r="B5" s="172"/>
      <c r="C5" s="284" t="s">
        <v>0</v>
      </c>
      <c r="D5" s="284"/>
      <c r="E5" s="284"/>
    </row>
    <row r="6" spans="1:5" ht="32.25" customHeight="1">
      <c r="A6" s="278" t="s">
        <v>1</v>
      </c>
      <c r="B6" s="280" t="s">
        <v>2</v>
      </c>
      <c r="C6" s="277" t="s">
        <v>3</v>
      </c>
      <c r="D6" s="277"/>
      <c r="E6" s="277"/>
    </row>
    <row r="7" spans="1:5">
      <c r="A7" s="279"/>
      <c r="B7" s="281"/>
      <c r="C7" s="209" t="s">
        <v>230</v>
      </c>
      <c r="D7" s="209" t="s">
        <v>231</v>
      </c>
      <c r="E7" s="209" t="s">
        <v>288</v>
      </c>
    </row>
    <row r="8" spans="1:5">
      <c r="A8" s="241">
        <v>1</v>
      </c>
      <c r="B8" s="241">
        <v>2</v>
      </c>
      <c r="C8" s="242">
        <v>3</v>
      </c>
      <c r="D8" s="242">
        <v>4</v>
      </c>
      <c r="E8" s="242">
        <v>5</v>
      </c>
    </row>
    <row r="9" spans="1:5">
      <c r="A9" s="48"/>
      <c r="B9" s="49" t="s">
        <v>4</v>
      </c>
      <c r="C9" s="50">
        <f>SUM(C10+C26)</f>
        <v>1292.877</v>
      </c>
      <c r="D9" s="50">
        <f>SUM(D10+D26)</f>
        <v>849.2</v>
      </c>
      <c r="E9" s="50">
        <f>SUM(E10+E26)</f>
        <v>869.09999999999991</v>
      </c>
    </row>
    <row r="10" spans="1:5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5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5">
      <c r="A12" s="51" t="s">
        <v>6</v>
      </c>
      <c r="B12" s="49" t="s">
        <v>7</v>
      </c>
      <c r="C12" s="265">
        <f t="shared" si="0"/>
        <v>23.5</v>
      </c>
      <c r="D12" s="265">
        <f t="shared" si="0"/>
        <v>24.4</v>
      </c>
      <c r="E12" s="265">
        <f t="shared" si="0"/>
        <v>25.4</v>
      </c>
    </row>
    <row r="13" spans="1:5" ht="63">
      <c r="A13" s="53" t="s">
        <v>126</v>
      </c>
      <c r="B13" s="9" t="s">
        <v>127</v>
      </c>
      <c r="C13" s="261">
        <v>23.5</v>
      </c>
      <c r="D13" s="266">
        <v>24.4</v>
      </c>
      <c r="E13" s="263">
        <v>25.4</v>
      </c>
    </row>
    <row r="14" spans="1:5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261">
        <v>67.099999999999994</v>
      </c>
      <c r="D15" s="261">
        <v>69.2</v>
      </c>
      <c r="E15" s="262">
        <v>78.599999999999994</v>
      </c>
    </row>
    <row r="16" spans="1:5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1">
        <v>42</v>
      </c>
      <c r="D17" s="263">
        <v>37</v>
      </c>
      <c r="E17" s="264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1">
        <v>88</v>
      </c>
      <c r="D19" s="263">
        <v>84</v>
      </c>
      <c r="E19" s="264">
        <v>70</v>
      </c>
    </row>
    <row r="20" spans="1:6" s="2" customFormat="1" ht="31.5">
      <c r="A20" s="53" t="s">
        <v>134</v>
      </c>
      <c r="B20" s="54" t="s">
        <v>135</v>
      </c>
      <c r="C20" s="261">
        <v>210</v>
      </c>
      <c r="D20" s="263">
        <v>200</v>
      </c>
      <c r="E20" s="264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306</v>
      </c>
      <c r="B22" s="54" t="s">
        <v>136</v>
      </c>
      <c r="C22" s="261">
        <v>17.2</v>
      </c>
      <c r="D22" s="263">
        <v>17.899999999999999</v>
      </c>
      <c r="E22" s="264">
        <v>18.600000000000001</v>
      </c>
    </row>
    <row r="23" spans="1:6" ht="63">
      <c r="A23" s="53" t="s">
        <v>261</v>
      </c>
      <c r="B23" s="54" t="s">
        <v>297</v>
      </c>
      <c r="C23" s="261">
        <v>29.9</v>
      </c>
      <c r="D23" s="263">
        <v>31.1</v>
      </c>
      <c r="E23" s="264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815.17700000000002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1">
        <v>55.1</v>
      </c>
      <c r="D28" s="263">
        <v>25.1</v>
      </c>
      <c r="E28" s="264">
        <v>39.799999999999997</v>
      </c>
    </row>
    <row r="29" spans="1:6" ht="31.5" customHeight="1">
      <c r="A29" s="53" t="s">
        <v>293</v>
      </c>
      <c r="B29" s="27" t="s">
        <v>296</v>
      </c>
      <c r="C29" s="261">
        <v>219.5</v>
      </c>
      <c r="D29" s="263">
        <v>0</v>
      </c>
      <c r="E29" s="264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6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289.077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255.6+0.4+33.077</f>
        <v>289.077</v>
      </c>
      <c r="D36" s="10">
        <f>272.6+0.4</f>
        <v>273</v>
      </c>
      <c r="E36" s="10">
        <f>280.8+0.4</f>
        <v>281.2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0"/>
  <sheetViews>
    <sheetView view="pageBreakPreview" topLeftCell="A22" zoomScaleNormal="75" zoomScaleSheetLayoutView="100" workbookViewId="0">
      <selection activeCell="I9" sqref="I9:K9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69"/>
      <c r="B1" s="206"/>
      <c r="C1" s="171"/>
      <c r="D1" s="171"/>
      <c r="E1" s="171"/>
      <c r="F1" s="171"/>
      <c r="G1" s="171"/>
      <c r="H1" s="206"/>
      <c r="I1" s="286" t="s">
        <v>65</v>
      </c>
      <c r="J1" s="286"/>
      <c r="K1" s="286"/>
    </row>
    <row r="2" spans="1:12" ht="107.25" customHeight="1">
      <c r="A2" s="169"/>
      <c r="B2" s="206"/>
      <c r="C2" s="206"/>
      <c r="D2" s="206"/>
      <c r="E2" s="206"/>
      <c r="F2" s="206"/>
      <c r="G2" s="206"/>
      <c r="H2" s="206"/>
      <c r="I2" s="285" t="s">
        <v>304</v>
      </c>
      <c r="J2" s="285"/>
      <c r="K2" s="285"/>
    </row>
    <row r="3" spans="1:12" ht="77.25" customHeight="1">
      <c r="A3" s="287" t="s">
        <v>305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</row>
    <row r="4" spans="1:12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</row>
    <row r="5" spans="1:12" ht="31.5" customHeight="1">
      <c r="A5" s="288" t="s">
        <v>18</v>
      </c>
      <c r="B5" s="288" t="s">
        <v>19</v>
      </c>
      <c r="C5" s="288" t="s">
        <v>20</v>
      </c>
      <c r="D5" s="288" t="s">
        <v>21</v>
      </c>
      <c r="E5" s="288"/>
      <c r="F5" s="288"/>
      <c r="G5" s="288"/>
      <c r="H5" s="288" t="s">
        <v>22</v>
      </c>
      <c r="I5" s="277" t="s">
        <v>69</v>
      </c>
      <c r="J5" s="277"/>
      <c r="K5" s="277"/>
    </row>
    <row r="6" spans="1:12" ht="31.5" customHeight="1">
      <c r="A6" s="288"/>
      <c r="B6" s="288"/>
      <c r="C6" s="288"/>
      <c r="D6" s="288"/>
      <c r="E6" s="288"/>
      <c r="F6" s="288"/>
      <c r="G6" s="288"/>
      <c r="H6" s="288"/>
      <c r="I6" s="209" t="s">
        <v>230</v>
      </c>
      <c r="J6" s="209" t="s">
        <v>231</v>
      </c>
      <c r="K6" s="209" t="s">
        <v>288</v>
      </c>
    </row>
    <row r="7" spans="1:12" ht="14.25" customHeight="1">
      <c r="A7" s="151">
        <v>1</v>
      </c>
      <c r="B7" s="151">
        <v>2</v>
      </c>
      <c r="C7" s="151">
        <v>3</v>
      </c>
      <c r="D7" s="151">
        <v>4</v>
      </c>
      <c r="E7" s="151">
        <v>5</v>
      </c>
      <c r="F7" s="151">
        <v>6</v>
      </c>
      <c r="G7" s="151">
        <v>7</v>
      </c>
      <c r="H7" s="151">
        <v>8</v>
      </c>
      <c r="I7" s="209">
        <v>9</v>
      </c>
      <c r="J7" s="209">
        <v>10</v>
      </c>
      <c r="K7" s="209">
        <v>11</v>
      </c>
    </row>
    <row r="8" spans="1:12" ht="18" customHeight="1">
      <c r="A8" s="210" t="s">
        <v>31</v>
      </c>
      <c r="B8" s="211"/>
      <c r="C8" s="211"/>
      <c r="D8" s="211"/>
      <c r="E8" s="211"/>
      <c r="F8" s="211"/>
      <c r="G8" s="211"/>
      <c r="H8" s="211"/>
      <c r="I8" s="212">
        <f>I9+I63+I79+I86+I100+I107+I72</f>
        <v>1372.8769999999997</v>
      </c>
      <c r="J8" s="212">
        <f>J9+J63+J79+J86+J100+J107+J119</f>
        <v>849.20000000000016</v>
      </c>
      <c r="K8" s="212">
        <f>K9+K63+K79+K86+K100+K107+K119</f>
        <v>869.05</v>
      </c>
    </row>
    <row r="9" spans="1:12" ht="18" customHeight="1">
      <c r="A9" s="177" t="s">
        <v>23</v>
      </c>
      <c r="B9" s="134" t="s">
        <v>24</v>
      </c>
      <c r="C9" s="134"/>
      <c r="D9" s="142"/>
      <c r="E9" s="142"/>
      <c r="F9" s="142"/>
      <c r="G9" s="142"/>
      <c r="H9" s="178"/>
      <c r="I9" s="185">
        <f>I10+I19+I44+I38</f>
        <v>812.5</v>
      </c>
      <c r="J9" s="185">
        <f t="shared" ref="J9:K9" si="0">J10+J19+J44+J38</f>
        <v>401.8</v>
      </c>
      <c r="K9" s="185">
        <f t="shared" si="0"/>
        <v>407.85</v>
      </c>
    </row>
    <row r="10" spans="1:12" s="64" customFormat="1" ht="31.5">
      <c r="A10" s="184" t="s">
        <v>70</v>
      </c>
      <c r="B10" s="142" t="s">
        <v>24</v>
      </c>
      <c r="C10" s="142" t="s">
        <v>63</v>
      </c>
      <c r="D10" s="142"/>
      <c r="E10" s="142"/>
      <c r="F10" s="142"/>
      <c r="G10" s="142"/>
      <c r="H10" s="143"/>
      <c r="I10" s="185">
        <f t="shared" ref="I10:K14" si="1">I11</f>
        <v>353.4</v>
      </c>
      <c r="J10" s="185">
        <f t="shared" si="1"/>
        <v>123.8</v>
      </c>
      <c r="K10" s="185">
        <f t="shared" si="1"/>
        <v>123.5</v>
      </c>
      <c r="L10" s="63"/>
    </row>
    <row r="11" spans="1:12" s="66" customFormat="1">
      <c r="A11" s="137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86">
        <f t="shared" si="1"/>
        <v>353.4</v>
      </c>
      <c r="J11" s="186">
        <f t="shared" si="1"/>
        <v>123.8</v>
      </c>
      <c r="K11" s="186">
        <f t="shared" si="1"/>
        <v>123.5</v>
      </c>
      <c r="L11" s="65"/>
    </row>
    <row r="12" spans="1:12" s="66" customFormat="1">
      <c r="A12" s="135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2"/>
      <c r="G12" s="142"/>
      <c r="H12" s="143"/>
      <c r="I12" s="186">
        <f>I13+I16</f>
        <v>353.4</v>
      </c>
      <c r="J12" s="186">
        <f t="shared" ref="J12:K12" si="2">J13+J16</f>
        <v>123.8</v>
      </c>
      <c r="K12" s="186">
        <f t="shared" si="2"/>
        <v>123.5</v>
      </c>
      <c r="L12" s="65"/>
    </row>
    <row r="13" spans="1:12" s="66" customFormat="1">
      <c r="A13" s="144" t="s">
        <v>169</v>
      </c>
      <c r="B13" s="129" t="s">
        <v>24</v>
      </c>
      <c r="C13" s="129" t="s">
        <v>63</v>
      </c>
      <c r="D13" s="129" t="s">
        <v>71</v>
      </c>
      <c r="E13" s="129" t="s">
        <v>36</v>
      </c>
      <c r="F13" s="129" t="s">
        <v>74</v>
      </c>
      <c r="G13" s="129" t="s">
        <v>75</v>
      </c>
      <c r="H13" s="143"/>
      <c r="I13" s="186">
        <f t="shared" si="1"/>
        <v>281.7</v>
      </c>
      <c r="J13" s="186">
        <f t="shared" si="1"/>
        <v>123.8</v>
      </c>
      <c r="K13" s="186">
        <f t="shared" si="1"/>
        <v>123.5</v>
      </c>
      <c r="L13" s="65"/>
    </row>
    <row r="14" spans="1:12" s="66" customFormat="1" ht="63">
      <c r="A14" s="144" t="s">
        <v>161</v>
      </c>
      <c r="B14" s="129" t="s">
        <v>24</v>
      </c>
      <c r="C14" s="129" t="s">
        <v>63</v>
      </c>
      <c r="D14" s="129" t="s">
        <v>71</v>
      </c>
      <c r="E14" s="129" t="s">
        <v>36</v>
      </c>
      <c r="F14" s="129" t="s">
        <v>74</v>
      </c>
      <c r="G14" s="129" t="s">
        <v>75</v>
      </c>
      <c r="H14" s="130" t="s">
        <v>163</v>
      </c>
      <c r="I14" s="186">
        <f t="shared" si="1"/>
        <v>281.7</v>
      </c>
      <c r="J14" s="186">
        <f t="shared" si="1"/>
        <v>123.8</v>
      </c>
      <c r="K14" s="186">
        <f t="shared" si="1"/>
        <v>123.5</v>
      </c>
      <c r="L14" s="65"/>
    </row>
    <row r="15" spans="1:12" ht="36" customHeight="1">
      <c r="A15" s="144" t="s">
        <v>162</v>
      </c>
      <c r="B15" s="129" t="s">
        <v>24</v>
      </c>
      <c r="C15" s="129" t="s">
        <v>63</v>
      </c>
      <c r="D15" s="129" t="s">
        <v>71</v>
      </c>
      <c r="E15" s="129" t="s">
        <v>36</v>
      </c>
      <c r="F15" s="129" t="s">
        <v>74</v>
      </c>
      <c r="G15" s="129" t="s">
        <v>75</v>
      </c>
      <c r="H15" s="130" t="s">
        <v>164</v>
      </c>
      <c r="I15" s="186">
        <f>'Прил 5'!J16</f>
        <v>281.7</v>
      </c>
      <c r="J15" s="186">
        <f>'Прил 5'!K16</f>
        <v>123.8</v>
      </c>
      <c r="K15" s="186">
        <f>'Прил 5'!L16</f>
        <v>123.5</v>
      </c>
    </row>
    <row r="16" spans="1:12" ht="54" customHeight="1">
      <c r="A16" s="135" t="s">
        <v>283</v>
      </c>
      <c r="B16" s="129" t="s">
        <v>24</v>
      </c>
      <c r="C16" s="129" t="s">
        <v>63</v>
      </c>
      <c r="D16" s="129" t="s">
        <v>71</v>
      </c>
      <c r="E16" s="129" t="s">
        <v>36</v>
      </c>
      <c r="F16" s="129" t="s">
        <v>74</v>
      </c>
      <c r="G16" s="129" t="s">
        <v>282</v>
      </c>
      <c r="H16" s="130"/>
      <c r="I16" s="186">
        <f>I17</f>
        <v>71.7</v>
      </c>
      <c r="J16" s="186">
        <f t="shared" ref="J16:K17" si="3">J17</f>
        <v>0</v>
      </c>
      <c r="K16" s="186">
        <f t="shared" si="3"/>
        <v>0</v>
      </c>
    </row>
    <row r="17" spans="1:12" ht="36" customHeight="1">
      <c r="A17" s="144" t="s">
        <v>161</v>
      </c>
      <c r="B17" s="129" t="s">
        <v>24</v>
      </c>
      <c r="C17" s="129" t="s">
        <v>63</v>
      </c>
      <c r="D17" s="129" t="s">
        <v>71</v>
      </c>
      <c r="E17" s="129" t="s">
        <v>36</v>
      </c>
      <c r="F17" s="129" t="s">
        <v>74</v>
      </c>
      <c r="G17" s="129" t="s">
        <v>282</v>
      </c>
      <c r="H17" s="130" t="s">
        <v>163</v>
      </c>
      <c r="I17" s="186">
        <f>I18</f>
        <v>71.7</v>
      </c>
      <c r="J17" s="186">
        <f t="shared" si="3"/>
        <v>0</v>
      </c>
      <c r="K17" s="186">
        <f t="shared" si="3"/>
        <v>0</v>
      </c>
    </row>
    <row r="18" spans="1:12" ht="36" customHeight="1">
      <c r="A18" s="144" t="s">
        <v>162</v>
      </c>
      <c r="B18" s="129" t="s">
        <v>24</v>
      </c>
      <c r="C18" s="129" t="s">
        <v>63</v>
      </c>
      <c r="D18" s="129" t="s">
        <v>71</v>
      </c>
      <c r="E18" s="129" t="s">
        <v>36</v>
      </c>
      <c r="F18" s="129" t="s">
        <v>74</v>
      </c>
      <c r="G18" s="129" t="s">
        <v>282</v>
      </c>
      <c r="H18" s="130" t="s">
        <v>164</v>
      </c>
      <c r="I18" s="186">
        <f>'Прил 5'!J19</f>
        <v>71.7</v>
      </c>
      <c r="J18" s="186">
        <f>'Прил 5'!K19</f>
        <v>0</v>
      </c>
      <c r="K18" s="186">
        <f>'Прил 5'!L19</f>
        <v>0</v>
      </c>
    </row>
    <row r="19" spans="1:12" ht="47.25">
      <c r="A19" s="187" t="s">
        <v>114</v>
      </c>
      <c r="B19" s="142" t="s">
        <v>24</v>
      </c>
      <c r="C19" s="142" t="s">
        <v>25</v>
      </c>
      <c r="D19" s="142"/>
      <c r="E19" s="142"/>
      <c r="F19" s="142"/>
      <c r="G19" s="142"/>
      <c r="H19" s="143"/>
      <c r="I19" s="185">
        <f>I20+I33</f>
        <v>455.1</v>
      </c>
      <c r="J19" s="185">
        <f>J20+J33</f>
        <v>277</v>
      </c>
      <c r="K19" s="185">
        <f>K20+K33</f>
        <v>283.35000000000002</v>
      </c>
    </row>
    <row r="20" spans="1:12">
      <c r="A20" s="137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86">
        <f>I21</f>
        <v>455</v>
      </c>
      <c r="J20" s="186">
        <f>J21</f>
        <v>276.89999999999998</v>
      </c>
      <c r="K20" s="186">
        <f>K21</f>
        <v>283.25</v>
      </c>
      <c r="L20" s="65"/>
    </row>
    <row r="21" spans="1:12" ht="31.5">
      <c r="A21" s="137" t="s">
        <v>229</v>
      </c>
      <c r="B21" s="129" t="s">
        <v>24</v>
      </c>
      <c r="C21" s="129" t="s">
        <v>25</v>
      </c>
      <c r="D21" s="129" t="s">
        <v>71</v>
      </c>
      <c r="E21" s="129" t="s">
        <v>37</v>
      </c>
      <c r="F21" s="142"/>
      <c r="G21" s="142"/>
      <c r="H21" s="143"/>
      <c r="I21" s="186">
        <f>I22+I30+I25</f>
        <v>455</v>
      </c>
      <c r="J21" s="186">
        <f t="shared" ref="J21:K21" si="4">J22+J30+J25</f>
        <v>276.89999999999998</v>
      </c>
      <c r="K21" s="186">
        <f t="shared" si="4"/>
        <v>283.25</v>
      </c>
      <c r="L21" s="65"/>
    </row>
    <row r="22" spans="1:12" ht="33" customHeight="1">
      <c r="A22" s="144" t="s">
        <v>76</v>
      </c>
      <c r="B22" s="129" t="s">
        <v>24</v>
      </c>
      <c r="C22" s="129" t="s">
        <v>25</v>
      </c>
      <c r="D22" s="129" t="s">
        <v>71</v>
      </c>
      <c r="E22" s="129" t="s">
        <v>37</v>
      </c>
      <c r="F22" s="129" t="s">
        <v>74</v>
      </c>
      <c r="G22" s="129" t="s">
        <v>77</v>
      </c>
      <c r="H22" s="143"/>
      <c r="I22" s="186">
        <f t="shared" ref="I22:K23" si="5">I23</f>
        <v>233.5</v>
      </c>
      <c r="J22" s="186">
        <f t="shared" si="5"/>
        <v>192.4</v>
      </c>
      <c r="K22" s="186">
        <f t="shared" si="5"/>
        <v>190.15</v>
      </c>
    </row>
    <row r="23" spans="1:12" ht="63">
      <c r="A23" s="144" t="s">
        <v>161</v>
      </c>
      <c r="B23" s="129" t="s">
        <v>24</v>
      </c>
      <c r="C23" s="129" t="s">
        <v>25</v>
      </c>
      <c r="D23" s="129" t="s">
        <v>71</v>
      </c>
      <c r="E23" s="129" t="s">
        <v>37</v>
      </c>
      <c r="F23" s="129" t="s">
        <v>74</v>
      </c>
      <c r="G23" s="129" t="s">
        <v>77</v>
      </c>
      <c r="H23" s="130" t="s">
        <v>163</v>
      </c>
      <c r="I23" s="186">
        <f t="shared" si="5"/>
        <v>233.5</v>
      </c>
      <c r="J23" s="186">
        <f t="shared" si="5"/>
        <v>192.4</v>
      </c>
      <c r="K23" s="186">
        <f t="shared" si="5"/>
        <v>190.15</v>
      </c>
    </row>
    <row r="24" spans="1:12" ht="31.5">
      <c r="A24" s="144" t="s">
        <v>162</v>
      </c>
      <c r="B24" s="129" t="s">
        <v>24</v>
      </c>
      <c r="C24" s="129" t="s">
        <v>25</v>
      </c>
      <c r="D24" s="129" t="s">
        <v>71</v>
      </c>
      <c r="E24" s="129" t="s">
        <v>37</v>
      </c>
      <c r="F24" s="129" t="s">
        <v>74</v>
      </c>
      <c r="G24" s="129" t="s">
        <v>77</v>
      </c>
      <c r="H24" s="130" t="s">
        <v>164</v>
      </c>
      <c r="I24" s="186">
        <f>'Прил 5'!J25</f>
        <v>233.5</v>
      </c>
      <c r="J24" s="186">
        <f>'Прил 5'!K25</f>
        <v>192.4</v>
      </c>
      <c r="K24" s="186">
        <f>'Прил 5'!L25</f>
        <v>190.15</v>
      </c>
    </row>
    <row r="25" spans="1:12">
      <c r="A25" s="135" t="s">
        <v>277</v>
      </c>
      <c r="B25" s="7" t="s">
        <v>24</v>
      </c>
      <c r="C25" s="7" t="s">
        <v>25</v>
      </c>
      <c r="D25" s="129" t="s">
        <v>71</v>
      </c>
      <c r="E25" s="129" t="s">
        <v>37</v>
      </c>
      <c r="F25" s="129" t="s">
        <v>74</v>
      </c>
      <c r="G25" s="129" t="s">
        <v>78</v>
      </c>
      <c r="H25" s="130"/>
      <c r="I25" s="186">
        <f>I28+I26</f>
        <v>128.6</v>
      </c>
      <c r="J25" s="186">
        <f t="shared" ref="J25:K25" si="6">J28+J26</f>
        <v>84.5</v>
      </c>
      <c r="K25" s="186">
        <f t="shared" si="6"/>
        <v>93.1</v>
      </c>
    </row>
    <row r="26" spans="1:12" ht="31.5">
      <c r="A26" s="135" t="s">
        <v>157</v>
      </c>
      <c r="B26" s="129" t="s">
        <v>24</v>
      </c>
      <c r="C26" s="129" t="s">
        <v>25</v>
      </c>
      <c r="D26" s="129" t="s">
        <v>71</v>
      </c>
      <c r="E26" s="129" t="s">
        <v>37</v>
      </c>
      <c r="F26" s="129" t="s">
        <v>74</v>
      </c>
      <c r="G26" s="129" t="s">
        <v>78</v>
      </c>
      <c r="H26" s="130" t="s">
        <v>159</v>
      </c>
      <c r="I26" s="186">
        <f>I27</f>
        <v>101</v>
      </c>
      <c r="J26" s="186">
        <f t="shared" ref="J26:K26" si="7">J27</f>
        <v>62.1</v>
      </c>
      <c r="K26" s="186">
        <f t="shared" si="7"/>
        <v>70.7</v>
      </c>
    </row>
    <row r="27" spans="1:12" ht="31.5">
      <c r="A27" s="135" t="s">
        <v>158</v>
      </c>
      <c r="B27" s="129" t="s">
        <v>24</v>
      </c>
      <c r="C27" s="129" t="s">
        <v>25</v>
      </c>
      <c r="D27" s="129" t="s">
        <v>71</v>
      </c>
      <c r="E27" s="129" t="s">
        <v>37</v>
      </c>
      <c r="F27" s="129" t="s">
        <v>74</v>
      </c>
      <c r="G27" s="129" t="s">
        <v>78</v>
      </c>
      <c r="H27" s="7" t="s">
        <v>160</v>
      </c>
      <c r="I27" s="186">
        <f>'Прил 5'!J28</f>
        <v>101</v>
      </c>
      <c r="J27" s="186">
        <f>'Прил 5'!K28</f>
        <v>62.1</v>
      </c>
      <c r="K27" s="186">
        <f>'Прил 5'!L28</f>
        <v>70.7</v>
      </c>
    </row>
    <row r="28" spans="1:12" s="14" customFormat="1">
      <c r="A28" s="133" t="s">
        <v>165</v>
      </c>
      <c r="B28" s="7" t="s">
        <v>24</v>
      </c>
      <c r="C28" s="7" t="s">
        <v>25</v>
      </c>
      <c r="D28" s="129" t="s">
        <v>71</v>
      </c>
      <c r="E28" s="129" t="s">
        <v>37</v>
      </c>
      <c r="F28" s="129" t="s">
        <v>74</v>
      </c>
      <c r="G28" s="129" t="s">
        <v>78</v>
      </c>
      <c r="H28" s="176" t="s">
        <v>166</v>
      </c>
      <c r="I28" s="204">
        <f>I29</f>
        <v>27.6</v>
      </c>
      <c r="J28" s="204">
        <f>J29</f>
        <v>22.4</v>
      </c>
      <c r="K28" s="204">
        <f>K29</f>
        <v>22.4</v>
      </c>
      <c r="L28" s="62" t="s">
        <v>38</v>
      </c>
    </row>
    <row r="29" spans="1:12" s="14" customFormat="1">
      <c r="A29" s="133" t="s">
        <v>167</v>
      </c>
      <c r="B29" s="7" t="s">
        <v>24</v>
      </c>
      <c r="C29" s="7" t="s">
        <v>25</v>
      </c>
      <c r="D29" s="7" t="s">
        <v>71</v>
      </c>
      <c r="E29" s="129" t="s">
        <v>37</v>
      </c>
      <c r="F29" s="129" t="s">
        <v>74</v>
      </c>
      <c r="G29" s="129" t="s">
        <v>78</v>
      </c>
      <c r="H29" s="176" t="s">
        <v>168</v>
      </c>
      <c r="I29" s="204">
        <f>'Прил 5'!J30</f>
        <v>27.6</v>
      </c>
      <c r="J29" s="204">
        <f>'Прил 5'!K30</f>
        <v>22.4</v>
      </c>
      <c r="K29" s="204">
        <f>'Прил 5'!L30</f>
        <v>22.4</v>
      </c>
      <c r="L29" s="62"/>
    </row>
    <row r="30" spans="1:12" s="14" customFormat="1" ht="47.25">
      <c r="A30" s="135" t="s">
        <v>283</v>
      </c>
      <c r="B30" s="7" t="s">
        <v>24</v>
      </c>
      <c r="C30" s="7" t="s">
        <v>25</v>
      </c>
      <c r="D30" s="130" t="s">
        <v>71</v>
      </c>
      <c r="E30" s="129" t="s">
        <v>37</v>
      </c>
      <c r="F30" s="129" t="s">
        <v>74</v>
      </c>
      <c r="G30" s="129" t="s">
        <v>282</v>
      </c>
      <c r="H30" s="188"/>
      <c r="I30" s="204">
        <f>I31</f>
        <v>92.9</v>
      </c>
      <c r="J30" s="204">
        <f t="shared" ref="J30:K30" si="8">J31</f>
        <v>0</v>
      </c>
      <c r="K30" s="204">
        <f t="shared" si="8"/>
        <v>0</v>
      </c>
      <c r="L30" s="62"/>
    </row>
    <row r="31" spans="1:12" s="14" customFormat="1" ht="63">
      <c r="A31" s="144" t="s">
        <v>161</v>
      </c>
      <c r="B31" s="7" t="s">
        <v>24</v>
      </c>
      <c r="C31" s="7" t="s">
        <v>25</v>
      </c>
      <c r="D31" s="130" t="s">
        <v>71</v>
      </c>
      <c r="E31" s="129" t="s">
        <v>37</v>
      </c>
      <c r="F31" s="129" t="s">
        <v>74</v>
      </c>
      <c r="G31" s="129" t="s">
        <v>282</v>
      </c>
      <c r="H31" s="188" t="s">
        <v>163</v>
      </c>
      <c r="I31" s="204">
        <f>I32</f>
        <v>92.9</v>
      </c>
      <c r="J31" s="204">
        <f>J32</f>
        <v>0</v>
      </c>
      <c r="K31" s="204">
        <f>K32</f>
        <v>0</v>
      </c>
      <c r="L31" s="62"/>
    </row>
    <row r="32" spans="1:12" s="14" customFormat="1" ht="31.5">
      <c r="A32" s="144" t="s">
        <v>162</v>
      </c>
      <c r="B32" s="7" t="s">
        <v>24</v>
      </c>
      <c r="C32" s="7" t="s">
        <v>25</v>
      </c>
      <c r="D32" s="130" t="s">
        <v>71</v>
      </c>
      <c r="E32" s="129" t="s">
        <v>37</v>
      </c>
      <c r="F32" s="129" t="s">
        <v>74</v>
      </c>
      <c r="G32" s="129" t="s">
        <v>282</v>
      </c>
      <c r="H32" s="188" t="s">
        <v>164</v>
      </c>
      <c r="I32" s="204">
        <f>'Прил 5'!J33</f>
        <v>92.9</v>
      </c>
      <c r="J32" s="204">
        <f>'Прил 5'!K33</f>
        <v>0</v>
      </c>
      <c r="K32" s="204">
        <f>'Прил 5'!L33</f>
        <v>0</v>
      </c>
      <c r="L32" s="62"/>
    </row>
    <row r="33" spans="1:12" s="2" customFormat="1" ht="47.25">
      <c r="A33" s="137" t="s">
        <v>266</v>
      </c>
      <c r="B33" s="7" t="s">
        <v>24</v>
      </c>
      <c r="C33" s="7" t="s">
        <v>25</v>
      </c>
      <c r="D33" s="130">
        <v>89</v>
      </c>
      <c r="E33" s="129"/>
      <c r="F33" s="129"/>
      <c r="G33" s="129"/>
      <c r="H33" s="188"/>
      <c r="I33" s="204">
        <f>I34</f>
        <v>0.1</v>
      </c>
      <c r="J33" s="204">
        <f t="shared" ref="J33:K36" si="9">J34</f>
        <v>0.1</v>
      </c>
      <c r="K33" s="204">
        <f t="shared" si="9"/>
        <v>0.1</v>
      </c>
      <c r="L33" s="67"/>
    </row>
    <row r="34" spans="1:12" s="2" customFormat="1" ht="47.25">
      <c r="A34" s="137" t="s">
        <v>267</v>
      </c>
      <c r="B34" s="7" t="s">
        <v>24</v>
      </c>
      <c r="C34" s="7" t="s">
        <v>25</v>
      </c>
      <c r="D34" s="130">
        <v>89</v>
      </c>
      <c r="E34" s="129" t="s">
        <v>36</v>
      </c>
      <c r="F34" s="129"/>
      <c r="G34" s="129"/>
      <c r="H34" s="188"/>
      <c r="I34" s="72">
        <f>I35</f>
        <v>0.1</v>
      </c>
      <c r="J34" s="72">
        <f t="shared" si="9"/>
        <v>0.1</v>
      </c>
      <c r="K34" s="72">
        <f t="shared" si="9"/>
        <v>0.1</v>
      </c>
      <c r="L34" s="67"/>
    </row>
    <row r="35" spans="1:12" ht="94.5">
      <c r="A35" s="189" t="s">
        <v>227</v>
      </c>
      <c r="B35" s="7" t="s">
        <v>24</v>
      </c>
      <c r="C35" s="7" t="s">
        <v>25</v>
      </c>
      <c r="D35" s="130">
        <v>89</v>
      </c>
      <c r="E35" s="129" t="s">
        <v>36</v>
      </c>
      <c r="F35" s="129" t="s">
        <v>74</v>
      </c>
      <c r="G35" s="129" t="s">
        <v>80</v>
      </c>
      <c r="H35" s="188"/>
      <c r="I35" s="72">
        <f>I36</f>
        <v>0.1</v>
      </c>
      <c r="J35" s="72">
        <f t="shared" si="9"/>
        <v>0.1</v>
      </c>
      <c r="K35" s="72">
        <f t="shared" si="9"/>
        <v>0.1</v>
      </c>
    </row>
    <row r="36" spans="1:12" ht="31.5">
      <c r="A36" s="135" t="s">
        <v>157</v>
      </c>
      <c r="B36" s="7" t="s">
        <v>24</v>
      </c>
      <c r="C36" s="7" t="s">
        <v>25</v>
      </c>
      <c r="D36" s="130" t="s">
        <v>85</v>
      </c>
      <c r="E36" s="7" t="s">
        <v>36</v>
      </c>
      <c r="F36" s="129" t="s">
        <v>74</v>
      </c>
      <c r="G36" s="129" t="s">
        <v>80</v>
      </c>
      <c r="H36" s="188" t="s">
        <v>159</v>
      </c>
      <c r="I36" s="72">
        <f>I37</f>
        <v>0.1</v>
      </c>
      <c r="J36" s="72">
        <f t="shared" si="9"/>
        <v>0.1</v>
      </c>
      <c r="K36" s="72">
        <f t="shared" si="9"/>
        <v>0.1</v>
      </c>
    </row>
    <row r="37" spans="1:12" ht="31.5">
      <c r="A37" s="135" t="s">
        <v>158</v>
      </c>
      <c r="B37" s="7" t="s">
        <v>24</v>
      </c>
      <c r="C37" s="7" t="s">
        <v>25</v>
      </c>
      <c r="D37" s="130" t="s">
        <v>85</v>
      </c>
      <c r="E37" s="129" t="s">
        <v>36</v>
      </c>
      <c r="F37" s="129" t="s">
        <v>74</v>
      </c>
      <c r="G37" s="129" t="s">
        <v>80</v>
      </c>
      <c r="H37" s="188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4" t="s">
        <v>310</v>
      </c>
      <c r="B38" s="142" t="s">
        <v>24</v>
      </c>
      <c r="C38" s="142" t="s">
        <v>311</v>
      </c>
      <c r="D38" s="143"/>
      <c r="E38" s="159"/>
      <c r="F38" s="159"/>
      <c r="G38" s="159"/>
      <c r="H38" s="328"/>
      <c r="I38" s="72">
        <f>I39</f>
        <v>3</v>
      </c>
      <c r="J38" s="72">
        <f t="shared" ref="J38:K42" si="10">J39</f>
        <v>0</v>
      </c>
      <c r="K38" s="72">
        <f t="shared" si="10"/>
        <v>0</v>
      </c>
    </row>
    <row r="39" spans="1:12" ht="47.25">
      <c r="A39" s="137" t="s">
        <v>266</v>
      </c>
      <c r="B39" s="7" t="s">
        <v>24</v>
      </c>
      <c r="C39" s="7" t="s">
        <v>311</v>
      </c>
      <c r="D39" s="130"/>
      <c r="E39" s="129"/>
      <c r="F39" s="129"/>
      <c r="G39" s="129"/>
      <c r="H39" s="188"/>
      <c r="I39" s="72">
        <f>I40</f>
        <v>3</v>
      </c>
      <c r="J39" s="72">
        <f t="shared" si="10"/>
        <v>0</v>
      </c>
      <c r="K39" s="72">
        <f t="shared" si="10"/>
        <v>0</v>
      </c>
    </row>
    <row r="40" spans="1:12" ht="55.5" customHeight="1">
      <c r="A40" s="137" t="s">
        <v>267</v>
      </c>
      <c r="B40" s="7" t="s">
        <v>24</v>
      </c>
      <c r="C40" s="7" t="s">
        <v>311</v>
      </c>
      <c r="D40" s="130">
        <v>89</v>
      </c>
      <c r="E40" s="129" t="s">
        <v>36</v>
      </c>
      <c r="F40" s="129"/>
      <c r="G40" s="129"/>
      <c r="H40" s="188"/>
      <c r="I40" s="72">
        <f>I41</f>
        <v>3</v>
      </c>
      <c r="J40" s="72">
        <f t="shared" si="10"/>
        <v>0</v>
      </c>
      <c r="K40" s="72">
        <f t="shared" si="10"/>
        <v>0</v>
      </c>
    </row>
    <row r="41" spans="1:12" ht="31.5">
      <c r="A41" s="135" t="s">
        <v>315</v>
      </c>
      <c r="B41" s="7" t="s">
        <v>24</v>
      </c>
      <c r="C41" s="7" t="s">
        <v>311</v>
      </c>
      <c r="D41" s="130" t="s">
        <v>85</v>
      </c>
      <c r="E41" s="129" t="s">
        <v>36</v>
      </c>
      <c r="F41" s="129" t="s">
        <v>74</v>
      </c>
      <c r="G41" s="129" t="s">
        <v>312</v>
      </c>
      <c r="H41" s="188"/>
      <c r="I41" s="72">
        <f>I42</f>
        <v>3</v>
      </c>
      <c r="J41" s="72">
        <f t="shared" si="10"/>
        <v>0</v>
      </c>
      <c r="K41" s="72">
        <f t="shared" si="10"/>
        <v>0</v>
      </c>
    </row>
    <row r="42" spans="1:12">
      <c r="A42" s="135" t="s">
        <v>165</v>
      </c>
      <c r="B42" s="7" t="s">
        <v>24</v>
      </c>
      <c r="C42" s="7" t="s">
        <v>311</v>
      </c>
      <c r="D42" s="130" t="s">
        <v>85</v>
      </c>
      <c r="E42" s="129" t="s">
        <v>36</v>
      </c>
      <c r="F42" s="129" t="s">
        <v>74</v>
      </c>
      <c r="G42" s="129" t="s">
        <v>312</v>
      </c>
      <c r="H42" s="188" t="s">
        <v>166</v>
      </c>
      <c r="I42" s="72">
        <f>I43</f>
        <v>3</v>
      </c>
      <c r="J42" s="72">
        <f t="shared" si="10"/>
        <v>0</v>
      </c>
      <c r="K42" s="72">
        <f t="shared" si="10"/>
        <v>0</v>
      </c>
    </row>
    <row r="43" spans="1:12">
      <c r="A43" s="135" t="s">
        <v>313</v>
      </c>
      <c r="B43" s="7" t="s">
        <v>24</v>
      </c>
      <c r="C43" s="7" t="s">
        <v>311</v>
      </c>
      <c r="D43" s="130" t="s">
        <v>85</v>
      </c>
      <c r="E43" s="129" t="s">
        <v>36</v>
      </c>
      <c r="F43" s="129" t="s">
        <v>74</v>
      </c>
      <c r="G43" s="129" t="s">
        <v>312</v>
      </c>
      <c r="H43" s="188" t="s">
        <v>314</v>
      </c>
      <c r="I43" s="72">
        <f>'Прил 5'!J44</f>
        <v>3</v>
      </c>
      <c r="J43" s="72">
        <f>'Прил 5'!K44</f>
        <v>0</v>
      </c>
      <c r="K43" s="72">
        <f>'Прил 5'!L44</f>
        <v>0</v>
      </c>
    </row>
    <row r="44" spans="1:12">
      <c r="A44" s="184" t="s">
        <v>81</v>
      </c>
      <c r="B44" s="159" t="s">
        <v>24</v>
      </c>
      <c r="C44" s="159" t="s">
        <v>82</v>
      </c>
      <c r="D44" s="159"/>
      <c r="E44" s="190"/>
      <c r="F44" s="190"/>
      <c r="G44" s="191"/>
      <c r="H44" s="191"/>
      <c r="I44" s="199">
        <f>I45</f>
        <v>1</v>
      </c>
      <c r="J44" s="199">
        <f t="shared" ref="J44:K48" si="11">J45</f>
        <v>1</v>
      </c>
      <c r="K44" s="199">
        <f t="shared" si="11"/>
        <v>1</v>
      </c>
    </row>
    <row r="45" spans="1:12" ht="47.25">
      <c r="A45" s="137" t="s">
        <v>266</v>
      </c>
      <c r="B45" s="129" t="s">
        <v>24</v>
      </c>
      <c r="C45" s="129" t="s">
        <v>82</v>
      </c>
      <c r="D45" s="130">
        <v>89</v>
      </c>
      <c r="E45" s="129"/>
      <c r="F45" s="129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67"/>
    </row>
    <row r="46" spans="1:12" s="14" customFormat="1" ht="47.25">
      <c r="A46" s="137" t="s">
        <v>267</v>
      </c>
      <c r="B46" s="129" t="s">
        <v>24</v>
      </c>
      <c r="C46" s="129" t="s">
        <v>82</v>
      </c>
      <c r="D46" s="130">
        <v>89</v>
      </c>
      <c r="E46" s="129" t="s">
        <v>36</v>
      </c>
      <c r="F46" s="129"/>
      <c r="G46" s="138"/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67"/>
    </row>
    <row r="47" spans="1:12" s="14" customFormat="1" ht="31.5">
      <c r="A47" s="135" t="s">
        <v>268</v>
      </c>
      <c r="B47" s="129" t="s">
        <v>24</v>
      </c>
      <c r="C47" s="129" t="s">
        <v>82</v>
      </c>
      <c r="D47" s="130">
        <v>89</v>
      </c>
      <c r="E47" s="129" t="s">
        <v>36</v>
      </c>
      <c r="F47" s="129" t="s">
        <v>74</v>
      </c>
      <c r="G47" s="129" t="s">
        <v>83</v>
      </c>
      <c r="H47" s="138"/>
      <c r="I47" s="72">
        <f>I48</f>
        <v>1</v>
      </c>
      <c r="J47" s="72">
        <f t="shared" si="11"/>
        <v>1</v>
      </c>
      <c r="K47" s="72">
        <f t="shared" si="11"/>
        <v>1</v>
      </c>
      <c r="L47" s="62"/>
    </row>
    <row r="48" spans="1:12" s="68" customFormat="1">
      <c r="A48" s="133" t="s">
        <v>165</v>
      </c>
      <c r="B48" s="129" t="s">
        <v>24</v>
      </c>
      <c r="C48" s="129" t="s">
        <v>82</v>
      </c>
      <c r="D48" s="130">
        <v>89</v>
      </c>
      <c r="E48" s="129" t="s">
        <v>36</v>
      </c>
      <c r="F48" s="129" t="s">
        <v>74</v>
      </c>
      <c r="G48" s="129" t="s">
        <v>83</v>
      </c>
      <c r="H48" s="138" t="s">
        <v>166</v>
      </c>
      <c r="I48" s="72">
        <f>I49</f>
        <v>1</v>
      </c>
      <c r="J48" s="72">
        <f t="shared" si="11"/>
        <v>1</v>
      </c>
      <c r="K48" s="72">
        <f t="shared" si="11"/>
        <v>1</v>
      </c>
      <c r="L48" s="62"/>
    </row>
    <row r="49" spans="1:12" s="14" customFormat="1">
      <c r="A49" s="135" t="s">
        <v>84</v>
      </c>
      <c r="B49" s="129" t="s">
        <v>24</v>
      </c>
      <c r="C49" s="129" t="s">
        <v>82</v>
      </c>
      <c r="D49" s="129" t="s">
        <v>85</v>
      </c>
      <c r="E49" s="129" t="s">
        <v>36</v>
      </c>
      <c r="F49" s="129" t="s">
        <v>74</v>
      </c>
      <c r="G49" s="129" t="s">
        <v>83</v>
      </c>
      <c r="H49" s="138" t="s">
        <v>86</v>
      </c>
      <c r="I49" s="72">
        <f>'Прил 5'!J50</f>
        <v>1</v>
      </c>
      <c r="J49" s="72">
        <f>'Прил 5'!K50</f>
        <v>1</v>
      </c>
      <c r="K49" s="72">
        <f>'Прил 5'!L50</f>
        <v>1</v>
      </c>
      <c r="L49" s="62"/>
    </row>
    <row r="50" spans="1:12" s="14" customFormat="1" ht="0.75" customHeight="1">
      <c r="A50" s="135" t="s">
        <v>87</v>
      </c>
      <c r="B50" s="213" t="s">
        <v>24</v>
      </c>
      <c r="C50" s="159" t="s">
        <v>68</v>
      </c>
      <c r="D50" s="7"/>
      <c r="E50" s="7"/>
      <c r="F50" s="7"/>
      <c r="G50" s="7"/>
      <c r="H50" s="176"/>
      <c r="I50" s="72"/>
      <c r="J50" s="136"/>
      <c r="K50" s="74"/>
      <c r="L50" s="62"/>
    </row>
    <row r="51" spans="1:12" s="14" customFormat="1" ht="18.75" customHeight="1">
      <c r="A51" s="161" t="s">
        <v>122</v>
      </c>
      <c r="B51" s="7" t="s">
        <v>24</v>
      </c>
      <c r="C51" s="7" t="s">
        <v>68</v>
      </c>
      <c r="D51" s="7" t="s">
        <v>24</v>
      </c>
      <c r="E51" s="7"/>
      <c r="F51" s="7"/>
      <c r="G51" s="7"/>
      <c r="H51" s="176"/>
      <c r="I51" s="214"/>
      <c r="J51" s="136"/>
      <c r="K51" s="74"/>
      <c r="L51" s="62"/>
    </row>
    <row r="52" spans="1:12" s="14" customFormat="1" ht="0.75" customHeight="1">
      <c r="A52" s="161" t="s">
        <v>88</v>
      </c>
      <c r="B52" s="7" t="s">
        <v>24</v>
      </c>
      <c r="C52" s="7" t="s">
        <v>68</v>
      </c>
      <c r="D52" s="7" t="s">
        <v>24</v>
      </c>
      <c r="E52" s="7" t="s">
        <v>72</v>
      </c>
      <c r="F52" s="7" t="s">
        <v>74</v>
      </c>
      <c r="G52" s="7" t="s">
        <v>89</v>
      </c>
      <c r="H52" s="7"/>
      <c r="I52" s="214"/>
      <c r="J52" s="136"/>
      <c r="K52" s="74"/>
      <c r="L52" s="62" t="s">
        <v>38</v>
      </c>
    </row>
    <row r="53" spans="1:12" s="14" customFormat="1" ht="37.5" hidden="1" customHeight="1">
      <c r="A53" s="133" t="s">
        <v>79</v>
      </c>
      <c r="B53" s="7" t="s">
        <v>24</v>
      </c>
      <c r="C53" s="7" t="s">
        <v>68</v>
      </c>
      <c r="D53" s="7" t="s">
        <v>24</v>
      </c>
      <c r="E53" s="7" t="s">
        <v>72</v>
      </c>
      <c r="F53" s="7" t="s">
        <v>74</v>
      </c>
      <c r="G53" s="7" t="s">
        <v>89</v>
      </c>
      <c r="H53" s="7" t="s">
        <v>90</v>
      </c>
      <c r="I53" s="214"/>
      <c r="J53" s="136"/>
      <c r="K53" s="74"/>
      <c r="L53" s="62"/>
    </row>
    <row r="54" spans="1:12" s="69" customFormat="1" ht="18" hidden="1" customHeight="1">
      <c r="A54" s="135" t="s">
        <v>269</v>
      </c>
      <c r="B54" s="7" t="s">
        <v>24</v>
      </c>
      <c r="C54" s="7" t="s">
        <v>68</v>
      </c>
      <c r="D54" s="7" t="s">
        <v>91</v>
      </c>
      <c r="E54" s="7"/>
      <c r="F54" s="7"/>
      <c r="G54" s="7"/>
      <c r="H54" s="7"/>
      <c r="I54" s="72"/>
      <c r="J54" s="136"/>
      <c r="K54" s="186"/>
      <c r="L54" s="63"/>
    </row>
    <row r="55" spans="1:12" s="14" customFormat="1" hidden="1">
      <c r="A55" s="135" t="s">
        <v>92</v>
      </c>
      <c r="B55" s="7" t="s">
        <v>24</v>
      </c>
      <c r="C55" s="7" t="s">
        <v>68</v>
      </c>
      <c r="D55" s="7" t="s">
        <v>91</v>
      </c>
      <c r="E55" s="7" t="s">
        <v>72</v>
      </c>
      <c r="F55" s="7" t="s">
        <v>74</v>
      </c>
      <c r="G55" s="7" t="s">
        <v>93</v>
      </c>
      <c r="H55" s="7"/>
      <c r="I55" s="72"/>
      <c r="J55" s="74"/>
      <c r="K55" s="74"/>
      <c r="L55" s="62"/>
    </row>
    <row r="56" spans="1:12" s="14" customFormat="1" ht="30.75" hidden="1" customHeight="1">
      <c r="A56" s="133" t="s">
        <v>79</v>
      </c>
      <c r="B56" s="7" t="s">
        <v>24</v>
      </c>
      <c r="C56" s="7" t="s">
        <v>68</v>
      </c>
      <c r="D56" s="7" t="s">
        <v>91</v>
      </c>
      <c r="E56" s="7" t="s">
        <v>72</v>
      </c>
      <c r="F56" s="7" t="s">
        <v>74</v>
      </c>
      <c r="G56" s="7" t="s">
        <v>93</v>
      </c>
      <c r="H56" s="7" t="s">
        <v>90</v>
      </c>
      <c r="I56" s="204"/>
      <c r="J56" s="136"/>
      <c r="K56" s="74"/>
      <c r="L56" s="62"/>
    </row>
    <row r="57" spans="1:12" ht="31.5" hidden="1" customHeight="1">
      <c r="A57" s="135" t="s">
        <v>123</v>
      </c>
      <c r="B57" s="7" t="s">
        <v>24</v>
      </c>
      <c r="C57" s="7" t="s">
        <v>68</v>
      </c>
      <c r="D57" s="7" t="s">
        <v>124</v>
      </c>
      <c r="E57" s="7"/>
      <c r="F57" s="7"/>
      <c r="G57" s="7"/>
      <c r="H57" s="7"/>
      <c r="I57" s="204"/>
      <c r="J57" s="74"/>
      <c r="K57" s="74"/>
    </row>
    <row r="58" spans="1:12" ht="31.5" hidden="1">
      <c r="A58" s="135" t="s">
        <v>148</v>
      </c>
      <c r="B58" s="215" t="s">
        <v>24</v>
      </c>
      <c r="C58" s="215" t="s">
        <v>68</v>
      </c>
      <c r="D58" s="215" t="s">
        <v>124</v>
      </c>
      <c r="E58" s="215" t="s">
        <v>72</v>
      </c>
      <c r="F58" s="215" t="s">
        <v>74</v>
      </c>
      <c r="G58" s="215" t="s">
        <v>149</v>
      </c>
      <c r="H58" s="215"/>
      <c r="I58" s="74"/>
      <c r="J58" s="74"/>
      <c r="K58" s="74"/>
    </row>
    <row r="59" spans="1:12" hidden="1">
      <c r="A59" s="133" t="s">
        <v>79</v>
      </c>
      <c r="B59" s="148" t="s">
        <v>24</v>
      </c>
      <c r="C59" s="148" t="s">
        <v>68</v>
      </c>
      <c r="D59" s="148" t="s">
        <v>124</v>
      </c>
      <c r="E59" s="148" t="s">
        <v>72</v>
      </c>
      <c r="F59" s="148" t="s">
        <v>74</v>
      </c>
      <c r="G59" s="148" t="s">
        <v>149</v>
      </c>
      <c r="H59" s="148" t="s">
        <v>90</v>
      </c>
      <c r="I59" s="181"/>
      <c r="J59" s="74"/>
      <c r="K59" s="74"/>
    </row>
    <row r="60" spans="1:12" ht="31.5" hidden="1">
      <c r="A60" s="135" t="s">
        <v>270</v>
      </c>
      <c r="B60" s="7" t="s">
        <v>24</v>
      </c>
      <c r="C60" s="7" t="s">
        <v>68</v>
      </c>
      <c r="D60" s="7" t="s">
        <v>94</v>
      </c>
      <c r="E60" s="7"/>
      <c r="F60" s="7"/>
      <c r="G60" s="7"/>
      <c r="H60" s="129"/>
      <c r="I60" s="181"/>
      <c r="J60" s="74"/>
      <c r="K60" s="74"/>
    </row>
    <row r="61" spans="1:12" ht="31.5" hidden="1">
      <c r="A61" s="161" t="s">
        <v>95</v>
      </c>
      <c r="B61" s="7" t="s">
        <v>24</v>
      </c>
      <c r="C61" s="7" t="s">
        <v>68</v>
      </c>
      <c r="D61" s="7" t="s">
        <v>94</v>
      </c>
      <c r="E61" s="7" t="s">
        <v>72</v>
      </c>
      <c r="F61" s="7" t="s">
        <v>74</v>
      </c>
      <c r="G61" s="7" t="s">
        <v>96</v>
      </c>
      <c r="H61" s="129"/>
      <c r="I61" s="74"/>
      <c r="J61" s="74"/>
      <c r="K61" s="74"/>
    </row>
    <row r="62" spans="1:12" hidden="1">
      <c r="A62" s="133" t="s">
        <v>79</v>
      </c>
      <c r="B62" s="7" t="s">
        <v>24</v>
      </c>
      <c r="C62" s="7" t="s">
        <v>68</v>
      </c>
      <c r="D62" s="7" t="s">
        <v>94</v>
      </c>
      <c r="E62" s="7" t="s">
        <v>72</v>
      </c>
      <c r="F62" s="7" t="s">
        <v>74</v>
      </c>
      <c r="G62" s="7" t="s">
        <v>96</v>
      </c>
      <c r="H62" s="129" t="s">
        <v>90</v>
      </c>
      <c r="I62" s="74"/>
      <c r="J62" s="74"/>
      <c r="K62" s="74"/>
    </row>
    <row r="63" spans="1:12">
      <c r="A63" s="184" t="s">
        <v>97</v>
      </c>
      <c r="B63" s="159" t="s">
        <v>63</v>
      </c>
      <c r="C63" s="159"/>
      <c r="D63" s="191"/>
      <c r="E63" s="159"/>
      <c r="F63" s="159"/>
      <c r="G63" s="159"/>
      <c r="H63" s="194"/>
      <c r="I63" s="181">
        <f>I64</f>
        <v>86.800000000000011</v>
      </c>
      <c r="J63" s="181">
        <f t="shared" ref="J63:K66" si="12">J64</f>
        <v>87.4</v>
      </c>
      <c r="K63" s="181">
        <f t="shared" si="12"/>
        <v>90.1</v>
      </c>
    </row>
    <row r="64" spans="1:12">
      <c r="A64" s="187" t="s">
        <v>98</v>
      </c>
      <c r="B64" s="195" t="s">
        <v>63</v>
      </c>
      <c r="C64" s="195" t="s">
        <v>64</v>
      </c>
      <c r="D64" s="143"/>
      <c r="E64" s="142"/>
      <c r="F64" s="142"/>
      <c r="G64" s="142"/>
      <c r="H64" s="196"/>
      <c r="I64" s="181">
        <f>I65</f>
        <v>86.800000000000011</v>
      </c>
      <c r="J64" s="181">
        <f t="shared" si="12"/>
        <v>87.4</v>
      </c>
      <c r="K64" s="181">
        <f t="shared" si="12"/>
        <v>90.1</v>
      </c>
    </row>
    <row r="65" spans="1:12" ht="47.25">
      <c r="A65" s="137" t="s">
        <v>266</v>
      </c>
      <c r="B65" s="176" t="s">
        <v>63</v>
      </c>
      <c r="C65" s="176" t="s">
        <v>64</v>
      </c>
      <c r="D65" s="7">
        <v>89</v>
      </c>
      <c r="E65" s="7"/>
      <c r="F65" s="7"/>
      <c r="G65" s="7"/>
      <c r="H65" s="12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67"/>
    </row>
    <row r="66" spans="1:12" ht="47.25">
      <c r="A66" s="137" t="s">
        <v>267</v>
      </c>
      <c r="B66" s="176" t="s">
        <v>63</v>
      </c>
      <c r="C66" s="176" t="s">
        <v>64</v>
      </c>
      <c r="D66" s="7">
        <v>89</v>
      </c>
      <c r="E66" s="7">
        <v>1</v>
      </c>
      <c r="F66" s="7"/>
      <c r="G66" s="7"/>
      <c r="H66" s="128"/>
      <c r="I66" s="74">
        <f>I67</f>
        <v>86.800000000000011</v>
      </c>
      <c r="J66" s="74">
        <f t="shared" si="12"/>
        <v>87.4</v>
      </c>
      <c r="K66" s="74">
        <f t="shared" si="12"/>
        <v>90.1</v>
      </c>
      <c r="L66" s="67"/>
    </row>
    <row r="67" spans="1:12" ht="47.25">
      <c r="A67" s="197" t="s">
        <v>290</v>
      </c>
      <c r="B67" s="176" t="s">
        <v>63</v>
      </c>
      <c r="C67" s="176" t="s">
        <v>64</v>
      </c>
      <c r="D67" s="198">
        <v>89</v>
      </c>
      <c r="E67" s="7">
        <v>1</v>
      </c>
      <c r="F67" s="7" t="s">
        <v>74</v>
      </c>
      <c r="G67" s="7">
        <v>51180</v>
      </c>
      <c r="H67" s="128"/>
      <c r="I67" s="74">
        <f>I68+I70</f>
        <v>86.800000000000011</v>
      </c>
      <c r="J67" s="74">
        <f>J68+J70</f>
        <v>87.4</v>
      </c>
      <c r="K67" s="74">
        <f>K68+K70</f>
        <v>90.1</v>
      </c>
    </row>
    <row r="68" spans="1:12" ht="63">
      <c r="A68" s="144" t="s">
        <v>161</v>
      </c>
      <c r="B68" s="176" t="s">
        <v>63</v>
      </c>
      <c r="C68" s="176" t="s">
        <v>64</v>
      </c>
      <c r="D68" s="198">
        <v>89</v>
      </c>
      <c r="E68" s="7">
        <v>1</v>
      </c>
      <c r="F68" s="7" t="s">
        <v>74</v>
      </c>
      <c r="G68" s="7" t="s">
        <v>99</v>
      </c>
      <c r="H68" s="128" t="s">
        <v>163</v>
      </c>
      <c r="I68" s="74">
        <f>I69</f>
        <v>82.9</v>
      </c>
      <c r="J68" s="74">
        <f>J69</f>
        <v>83.4</v>
      </c>
      <c r="K68" s="74">
        <f>K69</f>
        <v>86.1</v>
      </c>
    </row>
    <row r="69" spans="1:12" ht="31.5">
      <c r="A69" s="144" t="s">
        <v>162</v>
      </c>
      <c r="B69" s="176" t="s">
        <v>63</v>
      </c>
      <c r="C69" s="176" t="s">
        <v>64</v>
      </c>
      <c r="D69" s="198">
        <v>89</v>
      </c>
      <c r="E69" s="7">
        <v>1</v>
      </c>
      <c r="F69" s="7" t="s">
        <v>74</v>
      </c>
      <c r="G69" s="7" t="s">
        <v>99</v>
      </c>
      <c r="H69" s="128" t="s">
        <v>164</v>
      </c>
      <c r="I69" s="74">
        <f>'Прил 5'!J57</f>
        <v>82.9</v>
      </c>
      <c r="J69" s="74">
        <f>'Прил 5'!K57</f>
        <v>83.4</v>
      </c>
      <c r="K69" s="74">
        <f>'Прил 5'!L57</f>
        <v>86.1</v>
      </c>
    </row>
    <row r="70" spans="1:12" ht="31.5">
      <c r="A70" s="135" t="s">
        <v>157</v>
      </c>
      <c r="B70" s="176" t="s">
        <v>63</v>
      </c>
      <c r="C70" s="176" t="s">
        <v>64</v>
      </c>
      <c r="D70" s="198">
        <v>89</v>
      </c>
      <c r="E70" s="7">
        <v>1</v>
      </c>
      <c r="F70" s="7" t="s">
        <v>74</v>
      </c>
      <c r="G70" s="7">
        <v>51180</v>
      </c>
      <c r="H70" s="128" t="s">
        <v>159</v>
      </c>
      <c r="I70" s="74">
        <f t="shared" ref="I70:K70" si="13">I71</f>
        <v>3.9</v>
      </c>
      <c r="J70" s="74">
        <f t="shared" si="13"/>
        <v>4</v>
      </c>
      <c r="K70" s="74">
        <f t="shared" si="13"/>
        <v>4</v>
      </c>
    </row>
    <row r="71" spans="1:12" ht="31.5">
      <c r="A71" s="135" t="s">
        <v>158</v>
      </c>
      <c r="B71" s="176" t="s">
        <v>63</v>
      </c>
      <c r="C71" s="176" t="s">
        <v>64</v>
      </c>
      <c r="D71" s="198">
        <v>89</v>
      </c>
      <c r="E71" s="7">
        <v>1</v>
      </c>
      <c r="F71" s="7" t="s">
        <v>74</v>
      </c>
      <c r="G71" s="7">
        <v>51180</v>
      </c>
      <c r="H71" s="128" t="s">
        <v>160</v>
      </c>
      <c r="I71" s="74">
        <f>'Прил 5'!J59</f>
        <v>3.9</v>
      </c>
      <c r="J71" s="74">
        <f>'Прил 5'!K59</f>
        <v>4</v>
      </c>
      <c r="K71" s="74">
        <f>'Прил 5'!L59</f>
        <v>4</v>
      </c>
    </row>
    <row r="72" spans="1:12">
      <c r="A72" s="184" t="s">
        <v>307</v>
      </c>
      <c r="B72" s="195" t="s">
        <v>64</v>
      </c>
      <c r="C72" s="195"/>
      <c r="D72" s="195"/>
      <c r="E72" s="142"/>
      <c r="F72" s="142"/>
      <c r="G72" s="7"/>
      <c r="H72" s="128"/>
      <c r="I72" s="74">
        <f t="shared" ref="I72:I77" si="14">I73</f>
        <v>18.600000000000001</v>
      </c>
      <c r="J72" s="74">
        <f t="shared" ref="J72:K77" si="15">J73</f>
        <v>0</v>
      </c>
      <c r="K72" s="74">
        <f t="shared" si="15"/>
        <v>0</v>
      </c>
    </row>
    <row r="73" spans="1:12" ht="31.5">
      <c r="A73" s="184" t="s">
        <v>308</v>
      </c>
      <c r="B73" s="195" t="s">
        <v>64</v>
      </c>
      <c r="C73" s="195" t="s">
        <v>67</v>
      </c>
      <c r="D73" s="195"/>
      <c r="E73" s="142"/>
      <c r="F73" s="142"/>
      <c r="G73" s="7"/>
      <c r="H73" s="128"/>
      <c r="I73" s="74">
        <f t="shared" si="14"/>
        <v>18.600000000000001</v>
      </c>
      <c r="J73" s="74">
        <f t="shared" si="15"/>
        <v>0</v>
      </c>
      <c r="K73" s="74">
        <f t="shared" si="15"/>
        <v>0</v>
      </c>
    </row>
    <row r="74" spans="1:12" ht="47.25">
      <c r="A74" s="192" t="s">
        <v>266</v>
      </c>
      <c r="B74" s="176" t="s">
        <v>64</v>
      </c>
      <c r="C74" s="176" t="s">
        <v>67</v>
      </c>
      <c r="D74" s="176" t="s">
        <v>85</v>
      </c>
      <c r="E74" s="7"/>
      <c r="F74" s="7"/>
      <c r="G74" s="7"/>
      <c r="H74" s="128"/>
      <c r="I74" s="74">
        <f t="shared" si="14"/>
        <v>18.600000000000001</v>
      </c>
      <c r="J74" s="74">
        <f t="shared" si="15"/>
        <v>0</v>
      </c>
      <c r="K74" s="74">
        <f t="shared" si="15"/>
        <v>0</v>
      </c>
    </row>
    <row r="75" spans="1:12" ht="47.25">
      <c r="A75" s="193" t="s">
        <v>267</v>
      </c>
      <c r="B75" s="176" t="s">
        <v>64</v>
      </c>
      <c r="C75" s="176" t="s">
        <v>67</v>
      </c>
      <c r="D75" s="176" t="s">
        <v>85</v>
      </c>
      <c r="E75" s="7" t="s">
        <v>36</v>
      </c>
      <c r="F75" s="7"/>
      <c r="G75" s="7"/>
      <c r="H75" s="128"/>
      <c r="I75" s="74">
        <f t="shared" si="14"/>
        <v>18.600000000000001</v>
      </c>
      <c r="J75" s="74">
        <f t="shared" si="15"/>
        <v>0</v>
      </c>
      <c r="K75" s="74">
        <f t="shared" si="15"/>
        <v>0</v>
      </c>
    </row>
    <row r="76" spans="1:12">
      <c r="A76" s="135" t="s">
        <v>92</v>
      </c>
      <c r="B76" s="176" t="s">
        <v>64</v>
      </c>
      <c r="C76" s="176" t="s">
        <v>67</v>
      </c>
      <c r="D76" s="176" t="s">
        <v>85</v>
      </c>
      <c r="E76" s="7" t="s">
        <v>36</v>
      </c>
      <c r="F76" s="7" t="s">
        <v>74</v>
      </c>
      <c r="G76" s="7" t="s">
        <v>93</v>
      </c>
      <c r="H76" s="128"/>
      <c r="I76" s="74">
        <f t="shared" si="14"/>
        <v>18.600000000000001</v>
      </c>
      <c r="J76" s="74">
        <f t="shared" si="15"/>
        <v>0</v>
      </c>
      <c r="K76" s="74">
        <f t="shared" si="15"/>
        <v>0</v>
      </c>
    </row>
    <row r="77" spans="1:12" ht="31.5">
      <c r="A77" s="135" t="s">
        <v>157</v>
      </c>
      <c r="B77" s="176" t="s">
        <v>64</v>
      </c>
      <c r="C77" s="176" t="s">
        <v>67</v>
      </c>
      <c r="D77" s="176" t="s">
        <v>85</v>
      </c>
      <c r="E77" s="7" t="s">
        <v>36</v>
      </c>
      <c r="F77" s="7" t="s">
        <v>74</v>
      </c>
      <c r="G77" s="7" t="s">
        <v>93</v>
      </c>
      <c r="H77" s="128" t="s">
        <v>159</v>
      </c>
      <c r="I77" s="74">
        <f t="shared" si="14"/>
        <v>18.600000000000001</v>
      </c>
      <c r="J77" s="74">
        <f t="shared" si="15"/>
        <v>0</v>
      </c>
      <c r="K77" s="74">
        <f t="shared" si="15"/>
        <v>0</v>
      </c>
    </row>
    <row r="78" spans="1:12" ht="31.5">
      <c r="A78" s="135" t="s">
        <v>158</v>
      </c>
      <c r="B78" s="176" t="s">
        <v>64</v>
      </c>
      <c r="C78" s="176" t="s">
        <v>67</v>
      </c>
      <c r="D78" s="176" t="s">
        <v>85</v>
      </c>
      <c r="E78" s="7" t="s">
        <v>36</v>
      </c>
      <c r="F78" s="7" t="s">
        <v>74</v>
      </c>
      <c r="G78" s="7" t="s">
        <v>93</v>
      </c>
      <c r="H78" s="128" t="s">
        <v>160</v>
      </c>
      <c r="I78" s="74">
        <f>'Прил 5'!J66</f>
        <v>18.600000000000001</v>
      </c>
      <c r="J78" s="74">
        <f>'Прил 5'!K66</f>
        <v>0</v>
      </c>
      <c r="K78" s="74">
        <f>'Прил 5'!L66</f>
        <v>0</v>
      </c>
    </row>
    <row r="79" spans="1:12">
      <c r="A79" s="187" t="s">
        <v>100</v>
      </c>
      <c r="B79" s="195" t="s">
        <v>25</v>
      </c>
      <c r="C79" s="195"/>
      <c r="D79" s="142"/>
      <c r="E79" s="142"/>
      <c r="F79" s="142"/>
      <c r="G79" s="142"/>
      <c r="H79" s="142"/>
      <c r="I79" s="181">
        <f t="shared" ref="I79:K84" si="16">I80</f>
        <v>255.6</v>
      </c>
      <c r="J79" s="181">
        <f t="shared" si="16"/>
        <v>272.60000000000002</v>
      </c>
      <c r="K79" s="181">
        <f t="shared" si="16"/>
        <v>280.8</v>
      </c>
    </row>
    <row r="80" spans="1:12">
      <c r="A80" s="187" t="s">
        <v>101</v>
      </c>
      <c r="B80" s="142" t="s">
        <v>25</v>
      </c>
      <c r="C80" s="142" t="s">
        <v>66</v>
      </c>
      <c r="D80" s="200"/>
      <c r="E80" s="200"/>
      <c r="F80" s="200"/>
      <c r="G80" s="200"/>
      <c r="H80" s="142"/>
      <c r="I80" s="181">
        <f t="shared" si="16"/>
        <v>255.6</v>
      </c>
      <c r="J80" s="181">
        <f t="shared" si="16"/>
        <v>272.60000000000002</v>
      </c>
      <c r="K80" s="181">
        <f t="shared" si="16"/>
        <v>280.8</v>
      </c>
    </row>
    <row r="81" spans="1:12" ht="47.25">
      <c r="A81" s="137" t="s">
        <v>266</v>
      </c>
      <c r="B81" s="129" t="s">
        <v>25</v>
      </c>
      <c r="C81" s="129" t="s">
        <v>66</v>
      </c>
      <c r="D81" s="129" t="s">
        <v>85</v>
      </c>
      <c r="E81" s="129"/>
      <c r="F81" s="129"/>
      <c r="G81" s="129"/>
      <c r="H81" s="7"/>
      <c r="I81" s="74">
        <f>I82</f>
        <v>255.6</v>
      </c>
      <c r="J81" s="74">
        <f>J83</f>
        <v>272.60000000000002</v>
      </c>
      <c r="K81" s="74">
        <f>K83</f>
        <v>280.8</v>
      </c>
      <c r="L81" s="70"/>
    </row>
    <row r="82" spans="1:12" ht="47.25">
      <c r="A82" s="137" t="s">
        <v>267</v>
      </c>
      <c r="B82" s="129" t="s">
        <v>25</v>
      </c>
      <c r="C82" s="129" t="s">
        <v>66</v>
      </c>
      <c r="D82" s="129" t="s">
        <v>85</v>
      </c>
      <c r="E82" s="129" t="s">
        <v>36</v>
      </c>
      <c r="F82" s="129"/>
      <c r="G82" s="129"/>
      <c r="H82" s="7"/>
      <c r="I82" s="74">
        <f>I83</f>
        <v>255.6</v>
      </c>
      <c r="J82" s="74"/>
      <c r="K82" s="74"/>
      <c r="L82" s="70"/>
    </row>
    <row r="83" spans="1:12" ht="176.25" customHeight="1">
      <c r="A83" s="258" t="s">
        <v>299</v>
      </c>
      <c r="B83" s="129" t="s">
        <v>25</v>
      </c>
      <c r="C83" s="129" t="s">
        <v>66</v>
      </c>
      <c r="D83" s="129" t="s">
        <v>85</v>
      </c>
      <c r="E83" s="129" t="s">
        <v>36</v>
      </c>
      <c r="F83" s="129" t="s">
        <v>74</v>
      </c>
      <c r="G83" s="129" t="s">
        <v>102</v>
      </c>
      <c r="H83" s="7"/>
      <c r="I83" s="74">
        <f t="shared" si="16"/>
        <v>255.6</v>
      </c>
      <c r="J83" s="74">
        <f t="shared" si="16"/>
        <v>272.60000000000002</v>
      </c>
      <c r="K83" s="74">
        <f t="shared" si="16"/>
        <v>280.8</v>
      </c>
      <c r="L83" s="70"/>
    </row>
    <row r="84" spans="1:12" ht="31.5">
      <c r="A84" s="135" t="s">
        <v>157</v>
      </c>
      <c r="B84" s="129" t="s">
        <v>25</v>
      </c>
      <c r="C84" s="129" t="s">
        <v>66</v>
      </c>
      <c r="D84" s="129" t="s">
        <v>85</v>
      </c>
      <c r="E84" s="129" t="s">
        <v>36</v>
      </c>
      <c r="F84" s="129" t="s">
        <v>74</v>
      </c>
      <c r="G84" s="129" t="s">
        <v>102</v>
      </c>
      <c r="H84" s="7" t="s">
        <v>159</v>
      </c>
      <c r="I84" s="74">
        <f t="shared" si="16"/>
        <v>255.6</v>
      </c>
      <c r="J84" s="74">
        <f t="shared" si="16"/>
        <v>272.60000000000002</v>
      </c>
      <c r="K84" s="74">
        <f t="shared" si="16"/>
        <v>280.8</v>
      </c>
    </row>
    <row r="85" spans="1:12" ht="31.5">
      <c r="A85" s="135" t="s">
        <v>158</v>
      </c>
      <c r="B85" s="129" t="s">
        <v>25</v>
      </c>
      <c r="C85" s="129" t="s">
        <v>66</v>
      </c>
      <c r="D85" s="129" t="s">
        <v>85</v>
      </c>
      <c r="E85" s="129" t="s">
        <v>36</v>
      </c>
      <c r="F85" s="129" t="s">
        <v>74</v>
      </c>
      <c r="G85" s="129" t="s">
        <v>102</v>
      </c>
      <c r="H85" s="7" t="s">
        <v>160</v>
      </c>
      <c r="I85" s="74">
        <f>'Прил 5'!J73</f>
        <v>255.6</v>
      </c>
      <c r="J85" s="74">
        <f>'Прил 5'!K73</f>
        <v>272.60000000000002</v>
      </c>
      <c r="K85" s="74">
        <f>'Прил 5'!L73</f>
        <v>280.8</v>
      </c>
    </row>
    <row r="86" spans="1:12">
      <c r="A86" s="187" t="s">
        <v>28</v>
      </c>
      <c r="B86" s="142" t="s">
        <v>27</v>
      </c>
      <c r="C86" s="142"/>
      <c r="D86" s="142"/>
      <c r="E86" s="142"/>
      <c r="F86" s="142"/>
      <c r="G86" s="73"/>
      <c r="H86" s="73"/>
      <c r="I86" s="181">
        <f>I87+I93</f>
        <v>129.577</v>
      </c>
      <c r="J86" s="181">
        <f t="shared" ref="J86:K86" si="17">J87+J93</f>
        <v>15.200000000000001</v>
      </c>
      <c r="K86" s="181">
        <f t="shared" si="17"/>
        <v>15.5</v>
      </c>
    </row>
    <row r="87" spans="1:12">
      <c r="A87" s="187" t="s">
        <v>103</v>
      </c>
      <c r="B87" s="142" t="s">
        <v>27</v>
      </c>
      <c r="C87" s="142" t="s">
        <v>63</v>
      </c>
      <c r="D87" s="142"/>
      <c r="E87" s="142"/>
      <c r="F87" s="142"/>
      <c r="G87" s="180"/>
      <c r="H87" s="180"/>
      <c r="I87" s="181">
        <f>I88</f>
        <v>33.476999999999997</v>
      </c>
      <c r="J87" s="181">
        <f t="shared" ref="J87:K89" si="18">J88</f>
        <v>0.4</v>
      </c>
      <c r="K87" s="181">
        <f t="shared" si="18"/>
        <v>0.4</v>
      </c>
    </row>
    <row r="88" spans="1:12" ht="47.25">
      <c r="A88" s="137" t="s">
        <v>266</v>
      </c>
      <c r="B88" s="7" t="s">
        <v>27</v>
      </c>
      <c r="C88" s="7" t="s">
        <v>63</v>
      </c>
      <c r="D88" s="7" t="s">
        <v>85</v>
      </c>
      <c r="E88" s="142"/>
      <c r="F88" s="142"/>
      <c r="G88" s="180"/>
      <c r="H88" s="180"/>
      <c r="I88" s="74">
        <f>I89</f>
        <v>33.476999999999997</v>
      </c>
      <c r="J88" s="74">
        <f t="shared" si="18"/>
        <v>0.4</v>
      </c>
      <c r="K88" s="74">
        <f t="shared" si="18"/>
        <v>0.4</v>
      </c>
      <c r="L88" s="67"/>
    </row>
    <row r="89" spans="1:12" ht="47.25">
      <c r="A89" s="137" t="s">
        <v>267</v>
      </c>
      <c r="B89" s="7" t="s">
        <v>27</v>
      </c>
      <c r="C89" s="7" t="s">
        <v>63</v>
      </c>
      <c r="D89" s="7" t="s">
        <v>85</v>
      </c>
      <c r="E89" s="7" t="s">
        <v>36</v>
      </c>
      <c r="F89" s="7"/>
      <c r="G89" s="73"/>
      <c r="H89" s="73"/>
      <c r="I89" s="74">
        <f>I90</f>
        <v>33.476999999999997</v>
      </c>
      <c r="J89" s="74">
        <f t="shared" si="18"/>
        <v>0.4</v>
      </c>
      <c r="K89" s="74">
        <f t="shared" si="18"/>
        <v>0.4</v>
      </c>
      <c r="L89" s="67"/>
    </row>
    <row r="90" spans="1:12" ht="84" customHeight="1">
      <c r="A90" s="161" t="s">
        <v>298</v>
      </c>
      <c r="B90" s="7" t="s">
        <v>27</v>
      </c>
      <c r="C90" s="7" t="s">
        <v>63</v>
      </c>
      <c r="D90" s="7">
        <v>89</v>
      </c>
      <c r="E90" s="7">
        <v>1</v>
      </c>
      <c r="F90" s="7" t="s">
        <v>74</v>
      </c>
      <c r="G90" s="7" t="s">
        <v>104</v>
      </c>
      <c r="H90" s="128"/>
      <c r="I90" s="74">
        <f>I91</f>
        <v>33.476999999999997</v>
      </c>
      <c r="J90" s="74">
        <f t="shared" ref="J90:K91" si="19">J91</f>
        <v>0.4</v>
      </c>
      <c r="K90" s="74">
        <f t="shared" si="19"/>
        <v>0.4</v>
      </c>
      <c r="L90" s="70"/>
    </row>
    <row r="91" spans="1:12" ht="31.5">
      <c r="A91" s="135" t="s">
        <v>157</v>
      </c>
      <c r="B91" s="7" t="s">
        <v>27</v>
      </c>
      <c r="C91" s="7" t="s">
        <v>63</v>
      </c>
      <c r="D91" s="7">
        <v>89</v>
      </c>
      <c r="E91" s="7">
        <v>1</v>
      </c>
      <c r="F91" s="7" t="s">
        <v>74</v>
      </c>
      <c r="G91" s="7" t="s">
        <v>104</v>
      </c>
      <c r="H91" s="128" t="s">
        <v>159</v>
      </c>
      <c r="I91" s="74">
        <f>I92</f>
        <v>33.476999999999997</v>
      </c>
      <c r="J91" s="74">
        <f t="shared" si="19"/>
        <v>0.4</v>
      </c>
      <c r="K91" s="74">
        <f t="shared" si="19"/>
        <v>0.4</v>
      </c>
    </row>
    <row r="92" spans="1:12" ht="31.5">
      <c r="A92" s="135" t="s">
        <v>158</v>
      </c>
      <c r="B92" s="7" t="s">
        <v>27</v>
      </c>
      <c r="C92" s="7" t="s">
        <v>63</v>
      </c>
      <c r="D92" s="7">
        <v>89</v>
      </c>
      <c r="E92" s="7">
        <v>1</v>
      </c>
      <c r="F92" s="7" t="s">
        <v>74</v>
      </c>
      <c r="G92" s="7" t="s">
        <v>104</v>
      </c>
      <c r="H92" s="128" t="s">
        <v>160</v>
      </c>
      <c r="I92" s="74">
        <f>'Прил 5'!J80</f>
        <v>33.476999999999997</v>
      </c>
      <c r="J92" s="74">
        <f>'Прил 5'!K80</f>
        <v>0.4</v>
      </c>
      <c r="K92" s="74">
        <f>'Прил 5'!L80</f>
        <v>0.4</v>
      </c>
    </row>
    <row r="93" spans="1:12">
      <c r="A93" s="187" t="s">
        <v>105</v>
      </c>
      <c r="B93" s="142" t="s">
        <v>27</v>
      </c>
      <c r="C93" s="142" t="s">
        <v>64</v>
      </c>
      <c r="D93" s="142"/>
      <c r="E93" s="142"/>
      <c r="F93" s="190"/>
      <c r="G93" s="180"/>
      <c r="H93" s="180"/>
      <c r="I93" s="181">
        <f>'Прил 4 '!I94+'Прил 4 '!I97</f>
        <v>96.100000000000009</v>
      </c>
      <c r="J93" s="181">
        <f>'Прил 4 '!J94+'Прил 4 '!J97</f>
        <v>14.8</v>
      </c>
      <c r="K93" s="181">
        <f>'Прил 4 '!K94+'Прил 4 '!K97</f>
        <v>15.1</v>
      </c>
    </row>
    <row r="94" spans="1:12">
      <c r="A94" s="135" t="s">
        <v>106</v>
      </c>
      <c r="B94" s="7" t="s">
        <v>27</v>
      </c>
      <c r="C94" s="7" t="s">
        <v>64</v>
      </c>
      <c r="D94" s="7" t="s">
        <v>85</v>
      </c>
      <c r="E94" s="7">
        <v>1</v>
      </c>
      <c r="F94" s="129" t="s">
        <v>74</v>
      </c>
      <c r="G94" s="162">
        <v>43010</v>
      </c>
      <c r="H94" s="73"/>
      <c r="I94" s="74">
        <f>I95</f>
        <v>32.200000000000003</v>
      </c>
      <c r="J94" s="74">
        <f t="shared" ref="J94:K95" si="20">J95</f>
        <v>11.8</v>
      </c>
      <c r="K94" s="74">
        <f t="shared" si="20"/>
        <v>12.1</v>
      </c>
    </row>
    <row r="95" spans="1:12" ht="31.5">
      <c r="A95" s="135" t="s">
        <v>157</v>
      </c>
      <c r="B95" s="7" t="s">
        <v>27</v>
      </c>
      <c r="C95" s="7" t="s">
        <v>64</v>
      </c>
      <c r="D95" s="7" t="s">
        <v>85</v>
      </c>
      <c r="E95" s="7">
        <v>1</v>
      </c>
      <c r="F95" s="129" t="s">
        <v>74</v>
      </c>
      <c r="G95" s="162">
        <v>43010</v>
      </c>
      <c r="H95" s="162">
        <v>200</v>
      </c>
      <c r="I95" s="74">
        <f>I96</f>
        <v>32.200000000000003</v>
      </c>
      <c r="J95" s="74">
        <f t="shared" si="20"/>
        <v>11.8</v>
      </c>
      <c r="K95" s="74">
        <f t="shared" si="20"/>
        <v>12.1</v>
      </c>
    </row>
    <row r="96" spans="1:12" ht="31.5">
      <c r="A96" s="135" t="s">
        <v>158</v>
      </c>
      <c r="B96" s="7" t="s">
        <v>27</v>
      </c>
      <c r="C96" s="7" t="s">
        <v>64</v>
      </c>
      <c r="D96" s="7" t="s">
        <v>85</v>
      </c>
      <c r="E96" s="7">
        <v>1</v>
      </c>
      <c r="F96" s="129" t="s">
        <v>74</v>
      </c>
      <c r="G96" s="162">
        <v>43010</v>
      </c>
      <c r="H96" s="162">
        <v>240</v>
      </c>
      <c r="I96" s="74">
        <f>'Прил 5'!J86</f>
        <v>32.200000000000003</v>
      </c>
      <c r="J96" s="74">
        <f>'Прил 5'!K86</f>
        <v>11.8</v>
      </c>
      <c r="K96" s="74">
        <f>'Прил 5'!L86</f>
        <v>12.1</v>
      </c>
    </row>
    <row r="97" spans="1:12">
      <c r="A97" s="135" t="s">
        <v>237</v>
      </c>
      <c r="B97" s="7" t="s">
        <v>27</v>
      </c>
      <c r="C97" s="7" t="s">
        <v>64</v>
      </c>
      <c r="D97" s="7" t="s">
        <v>85</v>
      </c>
      <c r="E97" s="7">
        <v>1</v>
      </c>
      <c r="F97" s="129" t="s">
        <v>74</v>
      </c>
      <c r="G97" s="162">
        <v>43040</v>
      </c>
      <c r="H97" s="73"/>
      <c r="I97" s="74">
        <f>I98</f>
        <v>63.900000000000006</v>
      </c>
      <c r="J97" s="74">
        <f t="shared" ref="J97:K98" si="21">J98</f>
        <v>3</v>
      </c>
      <c r="K97" s="74">
        <f t="shared" si="21"/>
        <v>3</v>
      </c>
    </row>
    <row r="98" spans="1:12" ht="31.5">
      <c r="A98" s="135" t="s">
        <v>157</v>
      </c>
      <c r="B98" s="7" t="s">
        <v>27</v>
      </c>
      <c r="C98" s="7" t="s">
        <v>64</v>
      </c>
      <c r="D98" s="7" t="s">
        <v>85</v>
      </c>
      <c r="E98" s="7">
        <v>1</v>
      </c>
      <c r="F98" s="129" t="s">
        <v>74</v>
      </c>
      <c r="G98" s="162">
        <v>43040</v>
      </c>
      <c r="H98" s="162">
        <v>200</v>
      </c>
      <c r="I98" s="74">
        <f>I99</f>
        <v>63.900000000000006</v>
      </c>
      <c r="J98" s="74">
        <f t="shared" si="21"/>
        <v>3</v>
      </c>
      <c r="K98" s="74">
        <f t="shared" si="21"/>
        <v>3</v>
      </c>
    </row>
    <row r="99" spans="1:12" ht="31.5">
      <c r="A99" s="135" t="s">
        <v>158</v>
      </c>
      <c r="B99" s="7" t="s">
        <v>27</v>
      </c>
      <c r="C99" s="7" t="s">
        <v>64</v>
      </c>
      <c r="D99" s="7" t="s">
        <v>85</v>
      </c>
      <c r="E99" s="7">
        <v>1</v>
      </c>
      <c r="F99" s="129" t="s">
        <v>74</v>
      </c>
      <c r="G99" s="162">
        <v>43040</v>
      </c>
      <c r="H99" s="162">
        <v>240</v>
      </c>
      <c r="I99" s="74">
        <f>'Прил 5'!J89</f>
        <v>63.900000000000006</v>
      </c>
      <c r="J99" s="74">
        <f>'Прил 5'!K89</f>
        <v>3</v>
      </c>
      <c r="K99" s="74">
        <f>'Прил 5'!L89</f>
        <v>3</v>
      </c>
    </row>
    <row r="100" spans="1:12">
      <c r="A100" s="187" t="s">
        <v>107</v>
      </c>
      <c r="B100" s="142" t="s">
        <v>67</v>
      </c>
      <c r="C100" s="142"/>
      <c r="D100" s="143"/>
      <c r="E100" s="142"/>
      <c r="F100" s="142"/>
      <c r="G100" s="142"/>
      <c r="H100" s="196"/>
      <c r="I100" s="181">
        <f t="shared" ref="I100:K105" si="22">I101</f>
        <v>68.8</v>
      </c>
      <c r="J100" s="181">
        <f t="shared" si="22"/>
        <v>52.2</v>
      </c>
      <c r="K100" s="181">
        <f t="shared" si="22"/>
        <v>34.9</v>
      </c>
    </row>
    <row r="101" spans="1:12">
      <c r="A101" s="201" t="s">
        <v>39</v>
      </c>
      <c r="B101" s="142" t="s">
        <v>67</v>
      </c>
      <c r="C101" s="142" t="s">
        <v>24</v>
      </c>
      <c r="D101" s="196"/>
      <c r="E101" s="142"/>
      <c r="F101" s="142"/>
      <c r="G101" s="142"/>
      <c r="H101" s="196"/>
      <c r="I101" s="181">
        <f>I102</f>
        <v>68.8</v>
      </c>
      <c r="J101" s="181">
        <f t="shared" si="22"/>
        <v>52.2</v>
      </c>
      <c r="K101" s="181">
        <f t="shared" si="22"/>
        <v>34.9</v>
      </c>
    </row>
    <row r="102" spans="1:12" ht="47.25">
      <c r="A102" s="137" t="s">
        <v>266</v>
      </c>
      <c r="B102" s="7" t="s">
        <v>67</v>
      </c>
      <c r="C102" s="7" t="s">
        <v>24</v>
      </c>
      <c r="D102" s="7">
        <v>89</v>
      </c>
      <c r="E102" s="7"/>
      <c r="F102" s="7"/>
      <c r="G102" s="7"/>
      <c r="H102" s="128"/>
      <c r="I102" s="74">
        <f>I103</f>
        <v>68.8</v>
      </c>
      <c r="J102" s="74">
        <f t="shared" si="22"/>
        <v>52.2</v>
      </c>
      <c r="K102" s="74">
        <f t="shared" si="22"/>
        <v>34.9</v>
      </c>
      <c r="L102" s="67"/>
    </row>
    <row r="103" spans="1:12" ht="47.25">
      <c r="A103" s="137" t="s">
        <v>267</v>
      </c>
      <c r="B103" s="7" t="s">
        <v>67</v>
      </c>
      <c r="C103" s="7" t="s">
        <v>24</v>
      </c>
      <c r="D103" s="7">
        <v>89</v>
      </c>
      <c r="E103" s="7">
        <v>1</v>
      </c>
      <c r="F103" s="7"/>
      <c r="G103" s="7"/>
      <c r="H103" s="128"/>
      <c r="I103" s="74">
        <f>I104</f>
        <v>68.8</v>
      </c>
      <c r="J103" s="74">
        <f t="shared" si="22"/>
        <v>52.2</v>
      </c>
      <c r="K103" s="74">
        <f t="shared" si="22"/>
        <v>34.9</v>
      </c>
      <c r="L103" s="67"/>
    </row>
    <row r="104" spans="1:12">
      <c r="A104" s="137" t="s">
        <v>152</v>
      </c>
      <c r="B104" s="202" t="s">
        <v>67</v>
      </c>
      <c r="C104" s="202" t="s">
        <v>24</v>
      </c>
      <c r="D104" s="167">
        <v>89</v>
      </c>
      <c r="E104" s="129">
        <v>1</v>
      </c>
      <c r="F104" s="129" t="s">
        <v>74</v>
      </c>
      <c r="G104" s="129" t="s">
        <v>109</v>
      </c>
      <c r="H104" s="167"/>
      <c r="I104" s="74">
        <f t="shared" si="22"/>
        <v>68.8</v>
      </c>
      <c r="J104" s="74">
        <f t="shared" si="22"/>
        <v>52.2</v>
      </c>
      <c r="K104" s="74">
        <f t="shared" si="22"/>
        <v>34.9</v>
      </c>
    </row>
    <row r="105" spans="1:12">
      <c r="A105" s="137" t="s">
        <v>153</v>
      </c>
      <c r="B105" s="202" t="s">
        <v>67</v>
      </c>
      <c r="C105" s="202" t="s">
        <v>24</v>
      </c>
      <c r="D105" s="167">
        <v>89</v>
      </c>
      <c r="E105" s="129">
        <v>1</v>
      </c>
      <c r="F105" s="129" t="s">
        <v>74</v>
      </c>
      <c r="G105" s="129" t="s">
        <v>109</v>
      </c>
      <c r="H105" s="167" t="s">
        <v>155</v>
      </c>
      <c r="I105" s="74">
        <f t="shared" si="22"/>
        <v>68.8</v>
      </c>
      <c r="J105" s="74">
        <f t="shared" si="22"/>
        <v>52.2</v>
      </c>
      <c r="K105" s="74">
        <f t="shared" si="22"/>
        <v>34.9</v>
      </c>
    </row>
    <row r="106" spans="1:12">
      <c r="A106" s="137" t="s">
        <v>154</v>
      </c>
      <c r="B106" s="202" t="s">
        <v>67</v>
      </c>
      <c r="C106" s="202" t="s">
        <v>24</v>
      </c>
      <c r="D106" s="167">
        <v>89</v>
      </c>
      <c r="E106" s="129">
        <v>1</v>
      </c>
      <c r="F106" s="129" t="s">
        <v>74</v>
      </c>
      <c r="G106" s="129" t="s">
        <v>109</v>
      </c>
      <c r="H106" s="167" t="s">
        <v>156</v>
      </c>
      <c r="I106" s="74">
        <f>'Прил 5'!J96</f>
        <v>68.8</v>
      </c>
      <c r="J106" s="74">
        <f>'Прил 5'!K96</f>
        <v>52.2</v>
      </c>
      <c r="K106" s="74">
        <f>'Прил 5'!L96</f>
        <v>34.9</v>
      </c>
    </row>
    <row r="107" spans="1:12">
      <c r="A107" s="184" t="s">
        <v>26</v>
      </c>
      <c r="B107" s="203" t="s">
        <v>68</v>
      </c>
      <c r="C107" s="203"/>
      <c r="D107" s="194"/>
      <c r="E107" s="159"/>
      <c r="F107" s="159"/>
      <c r="G107" s="159"/>
      <c r="H107" s="194"/>
      <c r="I107" s="181">
        <f t="shared" ref="I107:K112" si="23">I108</f>
        <v>1</v>
      </c>
      <c r="J107" s="181">
        <f t="shared" si="23"/>
        <v>1</v>
      </c>
      <c r="K107" s="181">
        <f t="shared" si="23"/>
        <v>1</v>
      </c>
    </row>
    <row r="108" spans="1:12" ht="31.5">
      <c r="A108" s="184" t="s">
        <v>110</v>
      </c>
      <c r="B108" s="159">
        <v>13</v>
      </c>
      <c r="C108" s="159" t="s">
        <v>24</v>
      </c>
      <c r="D108" s="191"/>
      <c r="E108" s="159"/>
      <c r="F108" s="159"/>
      <c r="G108" s="159"/>
      <c r="H108" s="194"/>
      <c r="I108" s="181">
        <f t="shared" si="23"/>
        <v>1</v>
      </c>
      <c r="J108" s="181">
        <f t="shared" si="23"/>
        <v>1</v>
      </c>
      <c r="K108" s="181">
        <f t="shared" si="23"/>
        <v>1</v>
      </c>
    </row>
    <row r="109" spans="1:12" ht="47.25">
      <c r="A109" s="137" t="s">
        <v>266</v>
      </c>
      <c r="B109" s="129" t="s">
        <v>68</v>
      </c>
      <c r="C109" s="129" t="s">
        <v>24</v>
      </c>
      <c r="D109" s="7">
        <v>89</v>
      </c>
      <c r="E109" s="7">
        <v>0</v>
      </c>
      <c r="F109" s="129"/>
      <c r="G109" s="129"/>
      <c r="H109" s="167"/>
      <c r="I109" s="74">
        <f t="shared" si="23"/>
        <v>1</v>
      </c>
      <c r="J109" s="74">
        <f t="shared" si="23"/>
        <v>1</v>
      </c>
      <c r="K109" s="74">
        <f t="shared" si="23"/>
        <v>1</v>
      </c>
    </row>
    <row r="110" spans="1:12" ht="47.25">
      <c r="A110" s="137" t="s">
        <v>267</v>
      </c>
      <c r="B110" s="129" t="s">
        <v>68</v>
      </c>
      <c r="C110" s="129" t="s">
        <v>24</v>
      </c>
      <c r="D110" s="7">
        <v>89</v>
      </c>
      <c r="E110" s="7">
        <v>1</v>
      </c>
      <c r="F110" s="129"/>
      <c r="G110" s="129"/>
      <c r="H110" s="167"/>
      <c r="I110" s="74">
        <f t="shared" si="23"/>
        <v>1</v>
      </c>
      <c r="J110" s="74">
        <f t="shared" si="23"/>
        <v>1</v>
      </c>
      <c r="K110" s="74">
        <f t="shared" si="23"/>
        <v>1</v>
      </c>
    </row>
    <row r="111" spans="1:12">
      <c r="A111" s="135" t="s">
        <v>111</v>
      </c>
      <c r="B111" s="129">
        <v>13</v>
      </c>
      <c r="C111" s="129" t="s">
        <v>24</v>
      </c>
      <c r="D111" s="138">
        <v>89</v>
      </c>
      <c r="E111" s="129">
        <v>1</v>
      </c>
      <c r="F111" s="129" t="s">
        <v>74</v>
      </c>
      <c r="G111" s="129">
        <v>41240</v>
      </c>
      <c r="H111" s="167"/>
      <c r="I111" s="74">
        <f t="shared" si="23"/>
        <v>1</v>
      </c>
      <c r="J111" s="74">
        <f t="shared" si="23"/>
        <v>1</v>
      </c>
      <c r="K111" s="74">
        <f t="shared" si="23"/>
        <v>1</v>
      </c>
    </row>
    <row r="112" spans="1:12">
      <c r="A112" s="135" t="s">
        <v>150</v>
      </c>
      <c r="B112" s="129">
        <v>13</v>
      </c>
      <c r="C112" s="129" t="s">
        <v>24</v>
      </c>
      <c r="D112" s="138">
        <v>89</v>
      </c>
      <c r="E112" s="129">
        <v>1</v>
      </c>
      <c r="F112" s="129" t="s">
        <v>74</v>
      </c>
      <c r="G112" s="129" t="s">
        <v>116</v>
      </c>
      <c r="H112" s="167" t="s">
        <v>151</v>
      </c>
      <c r="I112" s="74">
        <f t="shared" si="23"/>
        <v>1</v>
      </c>
      <c r="J112" s="74">
        <f t="shared" si="23"/>
        <v>1</v>
      </c>
      <c r="K112" s="74">
        <f t="shared" si="23"/>
        <v>1</v>
      </c>
    </row>
    <row r="113" spans="1:11">
      <c r="A113" s="133" t="s">
        <v>112</v>
      </c>
      <c r="B113" s="129">
        <v>13</v>
      </c>
      <c r="C113" s="129" t="s">
        <v>24</v>
      </c>
      <c r="D113" s="138">
        <v>89</v>
      </c>
      <c r="E113" s="129">
        <v>1</v>
      </c>
      <c r="F113" s="129" t="s">
        <v>74</v>
      </c>
      <c r="G113" s="129">
        <v>41240</v>
      </c>
      <c r="H113" s="167">
        <v>730</v>
      </c>
      <c r="I113" s="74">
        <f>'Прил 5'!J103</f>
        <v>1</v>
      </c>
      <c r="J113" s="74">
        <f>'Прил 5'!K103</f>
        <v>1</v>
      </c>
      <c r="K113" s="74">
        <f>'Прил 5'!L103</f>
        <v>1</v>
      </c>
    </row>
    <row r="114" spans="1:11">
      <c r="A114" s="133" t="s">
        <v>279</v>
      </c>
      <c r="B114" s="129" t="s">
        <v>280</v>
      </c>
      <c r="C114" s="129"/>
      <c r="D114" s="138"/>
      <c r="E114" s="129"/>
      <c r="F114" s="129"/>
      <c r="G114" s="129"/>
      <c r="H114" s="167"/>
      <c r="I114" s="74"/>
      <c r="J114" s="74">
        <f t="shared" ref="J114:K119" si="24">J115</f>
        <v>19</v>
      </c>
      <c r="K114" s="74">
        <f t="shared" si="24"/>
        <v>38.9</v>
      </c>
    </row>
    <row r="115" spans="1:11">
      <c r="A115" s="133" t="s">
        <v>279</v>
      </c>
      <c r="B115" s="129" t="s">
        <v>280</v>
      </c>
      <c r="C115" s="129">
        <v>99</v>
      </c>
      <c r="D115" s="138"/>
      <c r="E115" s="129"/>
      <c r="F115" s="129"/>
      <c r="G115" s="129"/>
      <c r="H115" s="167"/>
      <c r="I115" s="74"/>
      <c r="J115" s="74">
        <f t="shared" si="24"/>
        <v>19</v>
      </c>
      <c r="K115" s="74">
        <f t="shared" si="24"/>
        <v>38.9</v>
      </c>
    </row>
    <row r="116" spans="1:11" ht="47.25">
      <c r="A116" s="137" t="s">
        <v>266</v>
      </c>
      <c r="B116" s="129" t="s">
        <v>280</v>
      </c>
      <c r="C116" s="129">
        <v>99</v>
      </c>
      <c r="D116" s="129" t="s">
        <v>85</v>
      </c>
      <c r="E116" s="129" t="s">
        <v>72</v>
      </c>
      <c r="F116" s="129"/>
      <c r="G116" s="129"/>
      <c r="H116" s="167"/>
      <c r="I116" s="74"/>
      <c r="J116" s="74">
        <f t="shared" si="24"/>
        <v>19</v>
      </c>
      <c r="K116" s="74">
        <f t="shared" si="24"/>
        <v>38.9</v>
      </c>
    </row>
    <row r="117" spans="1:11" ht="47.25">
      <c r="A117" s="137" t="s">
        <v>267</v>
      </c>
      <c r="B117" s="129" t="s">
        <v>280</v>
      </c>
      <c r="C117" s="129">
        <v>99</v>
      </c>
      <c r="D117" s="129" t="s">
        <v>85</v>
      </c>
      <c r="E117" s="129" t="s">
        <v>36</v>
      </c>
      <c r="F117" s="129"/>
      <c r="G117" s="129"/>
      <c r="H117" s="167"/>
      <c r="I117" s="74"/>
      <c r="J117" s="74">
        <f t="shared" si="24"/>
        <v>19</v>
      </c>
      <c r="K117" s="74">
        <f t="shared" si="24"/>
        <v>38.9</v>
      </c>
    </row>
    <row r="118" spans="1:11">
      <c r="A118" s="133" t="s">
        <v>279</v>
      </c>
      <c r="B118" s="129" t="s">
        <v>280</v>
      </c>
      <c r="C118" s="129">
        <v>99</v>
      </c>
      <c r="D118" s="129" t="s">
        <v>85</v>
      </c>
      <c r="E118" s="129" t="s">
        <v>36</v>
      </c>
      <c r="F118" s="129" t="s">
        <v>74</v>
      </c>
      <c r="G118" s="129" t="s">
        <v>281</v>
      </c>
      <c r="H118" s="129"/>
      <c r="I118" s="74"/>
      <c r="J118" s="74">
        <f t="shared" si="24"/>
        <v>19</v>
      </c>
      <c r="K118" s="74">
        <f t="shared" si="24"/>
        <v>38.9</v>
      </c>
    </row>
    <row r="119" spans="1:11">
      <c r="A119" s="133" t="s">
        <v>165</v>
      </c>
      <c r="B119" s="129" t="s">
        <v>280</v>
      </c>
      <c r="C119" s="129">
        <v>99</v>
      </c>
      <c r="D119" s="129" t="s">
        <v>85</v>
      </c>
      <c r="E119" s="129" t="s">
        <v>36</v>
      </c>
      <c r="F119" s="129" t="s">
        <v>74</v>
      </c>
      <c r="G119" s="129" t="s">
        <v>281</v>
      </c>
      <c r="H119" s="129" t="s">
        <v>166</v>
      </c>
      <c r="I119" s="216"/>
      <c r="J119" s="205">
        <f t="shared" si="24"/>
        <v>19</v>
      </c>
      <c r="K119" s="73">
        <f t="shared" si="24"/>
        <v>38.9</v>
      </c>
    </row>
    <row r="120" spans="1:11">
      <c r="A120" s="133" t="s">
        <v>84</v>
      </c>
      <c r="B120" s="129" t="s">
        <v>280</v>
      </c>
      <c r="C120" s="129" t="s">
        <v>280</v>
      </c>
      <c r="D120" s="129" t="s">
        <v>85</v>
      </c>
      <c r="E120" s="129" t="s">
        <v>36</v>
      </c>
      <c r="F120" s="129" t="s">
        <v>74</v>
      </c>
      <c r="G120" s="129" t="s">
        <v>281</v>
      </c>
      <c r="H120" s="129" t="s">
        <v>86</v>
      </c>
      <c r="I120" s="216"/>
      <c r="J120" s="205">
        <f>'Прил 5'!K110</f>
        <v>19</v>
      </c>
      <c r="K120" s="73">
        <f>'Прил 5'!L110</f>
        <v>38.9</v>
      </c>
    </row>
  </sheetData>
  <autoFilter ref="A7:K120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6">
    <cfRule type="expression" dxfId="37" priority="41" stopIfTrue="1">
      <formula>$F46=""</formula>
    </cfRule>
    <cfRule type="expression" dxfId="36" priority="42" stopIfTrue="1">
      <formula>#REF!&lt;&gt;""</formula>
    </cfRule>
    <cfRule type="expression" dxfId="35" priority="43" stopIfTrue="1">
      <formula>AND($G46="",$F46&lt;&gt;"")</formula>
    </cfRule>
  </conditionalFormatting>
  <conditionalFormatting sqref="B70">
    <cfRule type="expression" dxfId="34" priority="38" stopIfTrue="1">
      <formula>$F70=""</formula>
    </cfRule>
    <cfRule type="expression" dxfId="33" priority="40" stopIfTrue="1">
      <formula>AND($G70="",$F70&lt;&gt;"")</formula>
    </cfRule>
  </conditionalFormatting>
  <conditionalFormatting sqref="A44">
    <cfRule type="expression" dxfId="32" priority="35" stopIfTrue="1">
      <formula>$F44=""</formula>
    </cfRule>
    <cfRule type="expression" dxfId="31" priority="36" stopIfTrue="1">
      <formula>#REF!&lt;&gt;""</formula>
    </cfRule>
    <cfRule type="expression" dxfId="30" priority="37" stopIfTrue="1">
      <formula>AND($G44="",$F44&lt;&gt;"")</formula>
    </cfRule>
  </conditionalFormatting>
  <conditionalFormatting sqref="A50">
    <cfRule type="expression" dxfId="29" priority="32" stopIfTrue="1">
      <formula>$F50=""</formula>
    </cfRule>
    <cfRule type="expression" dxfId="28" priority="33" stopIfTrue="1">
      <formula>$H50&lt;&gt;""</formula>
    </cfRule>
    <cfRule type="expression" dxfId="27" priority="34" stopIfTrue="1">
      <formula>AND($G50="",$F50&lt;&gt;"")</formula>
    </cfRule>
  </conditionalFormatting>
  <conditionalFormatting sqref="A94 A97">
    <cfRule type="expression" dxfId="26" priority="29" stopIfTrue="1">
      <formula>$F94=""</formula>
    </cfRule>
    <cfRule type="expression" dxfId="25" priority="31" stopIfTrue="1">
      <formula>AND($G94="",$F94&lt;&gt;"")</formula>
    </cfRule>
  </conditionalFormatting>
  <conditionalFormatting sqref="A97">
    <cfRule type="expression" dxfId="24" priority="26" stopIfTrue="1">
      <formula>$F97=""</formula>
    </cfRule>
    <cfRule type="expression" dxfId="23" priority="28" stopIfTrue="1">
      <formula>AND($G97="",$F97&lt;&gt;"")</formula>
    </cfRule>
  </conditionalFormatting>
  <conditionalFormatting sqref="A44">
    <cfRule type="expression" dxfId="22" priority="23" stopIfTrue="1">
      <formula>$F44=""</formula>
    </cfRule>
    <cfRule type="expression" dxfId="21" priority="24" stopIfTrue="1">
      <formula>#REF!&lt;&gt;""</formula>
    </cfRule>
    <cfRule type="expression" dxfId="20" priority="25" stopIfTrue="1">
      <formula>AND($G44="",$F44&lt;&gt;"")</formula>
    </cfRule>
  </conditionalFormatting>
  <conditionalFormatting sqref="A35">
    <cfRule type="expression" dxfId="19" priority="20" stopIfTrue="1">
      <formula>$F35=""</formula>
    </cfRule>
    <cfRule type="expression" dxfId="18" priority="21" stopIfTrue="1">
      <formula>#REF!&lt;&gt;""</formula>
    </cfRule>
    <cfRule type="expression" dxfId="17" priority="22" stopIfTrue="1">
      <formula>AND($G35="",$F35&lt;&gt;"")</formula>
    </cfRule>
  </conditionalFormatting>
  <conditionalFormatting sqref="F44 E93">
    <cfRule type="expression" dxfId="16" priority="18" stopIfTrue="1">
      <formula>$C44=""</formula>
    </cfRule>
    <cfRule type="expression" dxfId="15" priority="19" stopIfTrue="1">
      <formula>$D44&lt;&gt;""</formula>
    </cfRule>
  </conditionalFormatting>
  <conditionalFormatting sqref="E44">
    <cfRule type="expression" dxfId="14" priority="16" stopIfTrue="1">
      <formula>$C44=""</formula>
    </cfRule>
    <cfRule type="expression" dxfId="13" priority="17" stopIfTrue="1">
      <formula>$D44&lt;&gt;""</formula>
    </cfRule>
  </conditionalFormatting>
  <conditionalFormatting sqref="B50">
    <cfRule type="expression" dxfId="12" priority="13" stopIfTrue="1">
      <formula>$F50=""</formula>
    </cfRule>
    <cfRule type="expression" dxfId="11" priority="14" stopIfTrue="1">
      <formula>#REF!&lt;&gt;""</formula>
    </cfRule>
    <cfRule type="expression" dxfId="10" priority="15" stopIfTrue="1">
      <formula>AND($G50="",$F50&lt;&gt;"")</formula>
    </cfRule>
  </conditionalFormatting>
  <conditionalFormatting sqref="F93">
    <cfRule type="expression" dxfId="9" priority="9" stopIfTrue="1">
      <formula>$C93=""</formula>
    </cfRule>
    <cfRule type="expression" dxfId="8" priority="10" stopIfTrue="1">
      <formula>$D93&lt;&gt;""</formula>
    </cfRule>
  </conditionalFormatting>
  <conditionalFormatting sqref="F93">
    <cfRule type="expression" dxfId="7" priority="5" stopIfTrue="1">
      <formula>$C93=""</formula>
    </cfRule>
    <cfRule type="expression" dxfId="6" priority="6" stopIfTrue="1">
      <formula>$D93&lt;&gt;""</formula>
    </cfRule>
  </conditionalFormatting>
  <conditionalFormatting sqref="F44">
    <cfRule type="expression" dxfId="5" priority="3" stopIfTrue="1">
      <formula>$C44=""</formula>
    </cfRule>
    <cfRule type="expression" dxfId="4" priority="4" stopIfTrue="1">
      <formula>$D44&lt;&gt;""</formula>
    </cfRule>
  </conditionalFormatting>
  <conditionalFormatting sqref="E44">
    <cfRule type="expression" dxfId="3" priority="1" stopIfTrue="1">
      <formula>$C44=""</formula>
    </cfRule>
    <cfRule type="expression" dxfId="2" priority="2" stopIfTrue="1">
      <formula>$D44&lt;&gt;""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B70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0"/>
  <sheetViews>
    <sheetView view="pageBreakPreview" topLeftCell="A28" zoomScale="90" zoomScaleNormal="75" zoomScaleSheetLayoutView="90" workbookViewId="0">
      <selection activeCell="C39" sqref="C39:I44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69"/>
      <c r="B1" s="170"/>
      <c r="C1" s="170"/>
      <c r="D1" s="170"/>
      <c r="E1" s="170"/>
      <c r="F1" s="170"/>
      <c r="G1" s="171"/>
      <c r="H1" s="286" t="s">
        <v>170</v>
      </c>
      <c r="I1" s="286"/>
      <c r="J1" s="286"/>
      <c r="K1" s="286"/>
      <c r="L1" s="286"/>
    </row>
    <row r="2" spans="1:12" ht="102" customHeight="1">
      <c r="A2" s="169"/>
      <c r="B2" s="170"/>
      <c r="C2" s="170"/>
      <c r="D2" s="170"/>
      <c r="E2" s="170"/>
      <c r="F2" s="170"/>
      <c r="G2" s="171"/>
      <c r="H2" s="268"/>
      <c r="I2" s="268"/>
      <c r="J2" s="285" t="s">
        <v>304</v>
      </c>
      <c r="K2" s="285"/>
      <c r="L2" s="285"/>
    </row>
    <row r="3" spans="1:12" ht="57.75" customHeight="1">
      <c r="A3" s="295" t="s">
        <v>289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>
      <c r="A4" s="169"/>
      <c r="B4" s="170"/>
      <c r="C4" s="170"/>
      <c r="D4" s="170"/>
      <c r="E4" s="170"/>
      <c r="F4" s="170"/>
      <c r="G4" s="170"/>
      <c r="H4" s="172"/>
      <c r="I4" s="172"/>
      <c r="J4" s="173"/>
      <c r="K4" s="172"/>
      <c r="L4" s="172"/>
    </row>
    <row r="5" spans="1:12">
      <c r="A5" s="297" t="s">
        <v>18</v>
      </c>
      <c r="B5" s="299" t="s">
        <v>29</v>
      </c>
      <c r="C5" s="301" t="s">
        <v>19</v>
      </c>
      <c r="D5" s="301" t="s">
        <v>30</v>
      </c>
      <c r="E5" s="289" t="s">
        <v>21</v>
      </c>
      <c r="F5" s="290"/>
      <c r="G5" s="290"/>
      <c r="H5" s="291"/>
      <c r="I5" s="301" t="s">
        <v>22</v>
      </c>
      <c r="J5" s="296" t="s">
        <v>69</v>
      </c>
      <c r="K5" s="296"/>
      <c r="L5" s="296"/>
    </row>
    <row r="6" spans="1:12">
      <c r="A6" s="298"/>
      <c r="B6" s="300"/>
      <c r="C6" s="302"/>
      <c r="D6" s="302"/>
      <c r="E6" s="292"/>
      <c r="F6" s="293"/>
      <c r="G6" s="293"/>
      <c r="H6" s="294"/>
      <c r="I6" s="302"/>
      <c r="J6" s="149" t="s">
        <v>230</v>
      </c>
      <c r="K6" s="174" t="s">
        <v>231</v>
      </c>
      <c r="L6" s="174" t="s">
        <v>288</v>
      </c>
    </row>
    <row r="7" spans="1:12">
      <c r="A7" s="175">
        <v>1</v>
      </c>
      <c r="B7" s="7">
        <v>2</v>
      </c>
      <c r="C7" s="7">
        <v>3</v>
      </c>
      <c r="D7" s="7">
        <v>4</v>
      </c>
      <c r="E7" s="7">
        <v>5</v>
      </c>
      <c r="F7" s="176">
        <v>6</v>
      </c>
      <c r="G7" s="7">
        <v>7</v>
      </c>
      <c r="H7" s="129">
        <v>8</v>
      </c>
      <c r="I7" s="129">
        <v>9</v>
      </c>
      <c r="J7" s="129">
        <v>10</v>
      </c>
      <c r="K7" s="129">
        <v>11</v>
      </c>
      <c r="L7" s="129">
        <v>12</v>
      </c>
    </row>
    <row r="8" spans="1:12" s="68" customFormat="1">
      <c r="A8" s="177" t="s">
        <v>31</v>
      </c>
      <c r="B8" s="134"/>
      <c r="C8" s="134"/>
      <c r="D8" s="134"/>
      <c r="E8" s="134"/>
      <c r="F8" s="178"/>
      <c r="G8" s="179"/>
      <c r="H8" s="180"/>
      <c r="I8" s="180"/>
      <c r="J8" s="181">
        <f>J9</f>
        <v>1372.8769999999997</v>
      </c>
      <c r="K8" s="181">
        <f>K9</f>
        <v>849.20000000000016</v>
      </c>
      <c r="L8" s="181">
        <f t="shared" ref="L8" si="0">L9</f>
        <v>869.05</v>
      </c>
    </row>
    <row r="9" spans="1:12" ht="31.5">
      <c r="A9" s="177" t="s">
        <v>258</v>
      </c>
      <c r="B9" s="134">
        <v>910</v>
      </c>
      <c r="C9" s="182"/>
      <c r="D9" s="182"/>
      <c r="E9" s="7"/>
      <c r="F9" s="7"/>
      <c r="G9" s="7"/>
      <c r="H9" s="7"/>
      <c r="I9" s="183"/>
      <c r="J9" s="181">
        <f>J10+J51+J67+J74+J90+J97+J60</f>
        <v>1372.8769999999997</v>
      </c>
      <c r="K9" s="181">
        <f>K10+K51+K67+K74+K90+K97+K109</f>
        <v>849.20000000000016</v>
      </c>
      <c r="L9" s="181">
        <f>L10+L51+L67+L74+L90+L97+L109</f>
        <v>869.05</v>
      </c>
    </row>
    <row r="10" spans="1:12">
      <c r="A10" s="177" t="s">
        <v>23</v>
      </c>
      <c r="B10" s="134">
        <v>910</v>
      </c>
      <c r="C10" s="134" t="s">
        <v>24</v>
      </c>
      <c r="D10" s="134"/>
      <c r="E10" s="142"/>
      <c r="F10" s="142"/>
      <c r="G10" s="142"/>
      <c r="H10" s="142"/>
      <c r="I10" s="178"/>
      <c r="J10" s="181">
        <f>J11+J20+J45+J39</f>
        <v>812.5</v>
      </c>
      <c r="K10" s="181">
        <f>K11+K20+K45</f>
        <v>401.8</v>
      </c>
      <c r="L10" s="181">
        <f>L11+L20+L45</f>
        <v>407.85</v>
      </c>
    </row>
    <row r="11" spans="1:12" ht="31.5">
      <c r="A11" s="184" t="s">
        <v>70</v>
      </c>
      <c r="B11" s="134">
        <v>910</v>
      </c>
      <c r="C11" s="142" t="s">
        <v>24</v>
      </c>
      <c r="D11" s="142" t="s">
        <v>63</v>
      </c>
      <c r="E11" s="142"/>
      <c r="F11" s="142"/>
      <c r="G11" s="142"/>
      <c r="H11" s="142"/>
      <c r="I11" s="143"/>
      <c r="J11" s="185">
        <f>J12</f>
        <v>353.4</v>
      </c>
      <c r="K11" s="185">
        <f t="shared" ref="K11:L15" si="1">K12</f>
        <v>123.8</v>
      </c>
      <c r="L11" s="185">
        <f t="shared" si="1"/>
        <v>123.5</v>
      </c>
    </row>
    <row r="12" spans="1:12">
      <c r="A12" s="137" t="s">
        <v>228</v>
      </c>
      <c r="B12" s="134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86">
        <f>J13</f>
        <v>353.4</v>
      </c>
      <c r="K12" s="186">
        <f t="shared" si="1"/>
        <v>123.8</v>
      </c>
      <c r="L12" s="186">
        <f t="shared" si="1"/>
        <v>123.5</v>
      </c>
    </row>
    <row r="13" spans="1:12">
      <c r="A13" s="135" t="s">
        <v>226</v>
      </c>
      <c r="B13" s="134">
        <v>910</v>
      </c>
      <c r="C13" s="7" t="s">
        <v>24</v>
      </c>
      <c r="D13" s="7" t="s">
        <v>63</v>
      </c>
      <c r="E13" s="7">
        <v>65</v>
      </c>
      <c r="F13" s="7">
        <v>1</v>
      </c>
      <c r="G13" s="142"/>
      <c r="H13" s="142"/>
      <c r="I13" s="143"/>
      <c r="J13" s="186">
        <f>J14+J17</f>
        <v>353.4</v>
      </c>
      <c r="K13" s="186">
        <f t="shared" ref="K13:L13" si="2">K14+K17</f>
        <v>123.8</v>
      </c>
      <c r="L13" s="186">
        <f t="shared" si="2"/>
        <v>123.5</v>
      </c>
    </row>
    <row r="14" spans="1:12">
      <c r="A14" s="144" t="s">
        <v>169</v>
      </c>
      <c r="B14" s="134">
        <v>910</v>
      </c>
      <c r="C14" s="129" t="s">
        <v>24</v>
      </c>
      <c r="D14" s="129" t="s">
        <v>63</v>
      </c>
      <c r="E14" s="129" t="s">
        <v>71</v>
      </c>
      <c r="F14" s="129" t="s">
        <v>36</v>
      </c>
      <c r="G14" s="129" t="s">
        <v>74</v>
      </c>
      <c r="H14" s="129" t="s">
        <v>75</v>
      </c>
      <c r="I14" s="143"/>
      <c r="J14" s="186">
        <f>J15</f>
        <v>281.7</v>
      </c>
      <c r="K14" s="186">
        <f t="shared" si="1"/>
        <v>123.8</v>
      </c>
      <c r="L14" s="186">
        <f t="shared" si="1"/>
        <v>123.5</v>
      </c>
    </row>
    <row r="15" spans="1:12" ht="47.25">
      <c r="A15" s="144" t="s">
        <v>161</v>
      </c>
      <c r="B15" s="134">
        <v>910</v>
      </c>
      <c r="C15" s="129" t="s">
        <v>24</v>
      </c>
      <c r="D15" s="129" t="s">
        <v>63</v>
      </c>
      <c r="E15" s="129" t="s">
        <v>71</v>
      </c>
      <c r="F15" s="129" t="s">
        <v>36</v>
      </c>
      <c r="G15" s="129" t="s">
        <v>74</v>
      </c>
      <c r="H15" s="129" t="s">
        <v>75</v>
      </c>
      <c r="I15" s="130" t="s">
        <v>163</v>
      </c>
      <c r="J15" s="186">
        <f>J16</f>
        <v>281.7</v>
      </c>
      <c r="K15" s="186">
        <f t="shared" si="1"/>
        <v>123.8</v>
      </c>
      <c r="L15" s="186">
        <f t="shared" si="1"/>
        <v>123.5</v>
      </c>
    </row>
    <row r="16" spans="1:12" ht="21" customHeight="1">
      <c r="A16" s="144" t="s">
        <v>162</v>
      </c>
      <c r="B16" s="134">
        <v>910</v>
      </c>
      <c r="C16" s="129" t="s">
        <v>24</v>
      </c>
      <c r="D16" s="129" t="s">
        <v>63</v>
      </c>
      <c r="E16" s="129" t="s">
        <v>71</v>
      </c>
      <c r="F16" s="129" t="s">
        <v>36</v>
      </c>
      <c r="G16" s="129" t="s">
        <v>74</v>
      </c>
      <c r="H16" s="129" t="s">
        <v>75</v>
      </c>
      <c r="I16" s="130" t="s">
        <v>164</v>
      </c>
      <c r="J16" s="186">
        <f>251.7+30</f>
        <v>281.7</v>
      </c>
      <c r="K16" s="186">
        <v>123.8</v>
      </c>
      <c r="L16" s="186">
        <v>123.5</v>
      </c>
    </row>
    <row r="17" spans="1:12" ht="31.5" customHeight="1">
      <c r="A17" s="135" t="s">
        <v>283</v>
      </c>
      <c r="B17" s="134">
        <v>910</v>
      </c>
      <c r="C17" s="129" t="s">
        <v>24</v>
      </c>
      <c r="D17" s="129" t="s">
        <v>63</v>
      </c>
      <c r="E17" s="129" t="s">
        <v>71</v>
      </c>
      <c r="F17" s="129" t="s">
        <v>36</v>
      </c>
      <c r="G17" s="129" t="s">
        <v>74</v>
      </c>
      <c r="H17" s="129" t="s">
        <v>282</v>
      </c>
      <c r="I17" s="130"/>
      <c r="J17" s="186">
        <f>J18</f>
        <v>71.7</v>
      </c>
      <c r="K17" s="186">
        <f t="shared" ref="K17:L18" si="3">K18</f>
        <v>0</v>
      </c>
      <c r="L17" s="186">
        <f t="shared" si="3"/>
        <v>0</v>
      </c>
    </row>
    <row r="18" spans="1:12" ht="55.5" customHeight="1">
      <c r="A18" s="144" t="s">
        <v>161</v>
      </c>
      <c r="B18" s="134">
        <v>910</v>
      </c>
      <c r="C18" s="129" t="s">
        <v>24</v>
      </c>
      <c r="D18" s="129" t="s">
        <v>63</v>
      </c>
      <c r="E18" s="129" t="s">
        <v>71</v>
      </c>
      <c r="F18" s="129" t="s">
        <v>36</v>
      </c>
      <c r="G18" s="129" t="s">
        <v>74</v>
      </c>
      <c r="H18" s="129" t="s">
        <v>282</v>
      </c>
      <c r="I18" s="130" t="s">
        <v>163</v>
      </c>
      <c r="J18" s="186">
        <f>J19</f>
        <v>71.7</v>
      </c>
      <c r="K18" s="186">
        <f t="shared" si="3"/>
        <v>0</v>
      </c>
      <c r="L18" s="186">
        <f t="shared" si="3"/>
        <v>0</v>
      </c>
    </row>
    <row r="19" spans="1:12" ht="21.75" customHeight="1">
      <c r="A19" s="144" t="s">
        <v>162</v>
      </c>
      <c r="B19" s="134">
        <v>910</v>
      </c>
      <c r="C19" s="129" t="s">
        <v>24</v>
      </c>
      <c r="D19" s="129" t="s">
        <v>63</v>
      </c>
      <c r="E19" s="129" t="s">
        <v>71</v>
      </c>
      <c r="F19" s="129" t="s">
        <v>36</v>
      </c>
      <c r="G19" s="129" t="s">
        <v>74</v>
      </c>
      <c r="H19" s="129" t="s">
        <v>282</v>
      </c>
      <c r="I19" s="130" t="s">
        <v>164</v>
      </c>
      <c r="J19" s="186">
        <v>71.7</v>
      </c>
      <c r="K19" s="186">
        <v>0</v>
      </c>
      <c r="L19" s="186">
        <v>0</v>
      </c>
    </row>
    <row r="20" spans="1:12" ht="47.25">
      <c r="A20" s="187" t="s">
        <v>114</v>
      </c>
      <c r="B20" s="134">
        <v>910</v>
      </c>
      <c r="C20" s="142" t="s">
        <v>24</v>
      </c>
      <c r="D20" s="142" t="s">
        <v>25</v>
      </c>
      <c r="E20" s="142"/>
      <c r="F20" s="142"/>
      <c r="G20" s="142"/>
      <c r="H20" s="142"/>
      <c r="I20" s="143"/>
      <c r="J20" s="185">
        <f>J21+J34</f>
        <v>455.1</v>
      </c>
      <c r="K20" s="185">
        <f>K21+K34</f>
        <v>277</v>
      </c>
      <c r="L20" s="185">
        <f>L21+L34</f>
        <v>283.35000000000002</v>
      </c>
    </row>
    <row r="21" spans="1:12">
      <c r="A21" s="137" t="s">
        <v>228</v>
      </c>
      <c r="B21" s="134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86">
        <f>J22</f>
        <v>455</v>
      </c>
      <c r="K21" s="186">
        <f>K22</f>
        <v>276.89999999999998</v>
      </c>
      <c r="L21" s="186">
        <f>L22</f>
        <v>283.25</v>
      </c>
    </row>
    <row r="22" spans="1:12" ht="18.600000000000001" customHeight="1">
      <c r="A22" s="137" t="s">
        <v>229</v>
      </c>
      <c r="B22" s="134">
        <v>910</v>
      </c>
      <c r="C22" s="129" t="s">
        <v>24</v>
      </c>
      <c r="D22" s="129" t="s">
        <v>25</v>
      </c>
      <c r="E22" s="129" t="s">
        <v>71</v>
      </c>
      <c r="F22" s="129" t="s">
        <v>37</v>
      </c>
      <c r="G22" s="142"/>
      <c r="H22" s="142"/>
      <c r="I22" s="143"/>
      <c r="J22" s="186">
        <f>J24+J26+J31</f>
        <v>455</v>
      </c>
      <c r="K22" s="186">
        <f t="shared" ref="K22:L22" si="4">K24+K26+K31</f>
        <v>276.89999999999998</v>
      </c>
      <c r="L22" s="186">
        <f t="shared" si="4"/>
        <v>283.25</v>
      </c>
    </row>
    <row r="23" spans="1:12">
      <c r="A23" s="144" t="s">
        <v>76</v>
      </c>
      <c r="B23" s="134">
        <v>910</v>
      </c>
      <c r="C23" s="129" t="s">
        <v>24</v>
      </c>
      <c r="D23" s="129" t="s">
        <v>25</v>
      </c>
      <c r="E23" s="129" t="s">
        <v>71</v>
      </c>
      <c r="F23" s="129" t="s">
        <v>37</v>
      </c>
      <c r="G23" s="129" t="s">
        <v>74</v>
      </c>
      <c r="H23" s="129" t="s">
        <v>77</v>
      </c>
      <c r="I23" s="143"/>
      <c r="J23" s="186">
        <f t="shared" ref="J23:L24" si="5">J24</f>
        <v>233.5</v>
      </c>
      <c r="K23" s="186">
        <f t="shared" si="5"/>
        <v>192.4</v>
      </c>
      <c r="L23" s="186">
        <f t="shared" si="5"/>
        <v>190.15</v>
      </c>
    </row>
    <row r="24" spans="1:12" ht="47.25" customHeight="1">
      <c r="A24" s="144" t="s">
        <v>161</v>
      </c>
      <c r="B24" s="134">
        <v>910</v>
      </c>
      <c r="C24" s="129" t="s">
        <v>24</v>
      </c>
      <c r="D24" s="129" t="s">
        <v>25</v>
      </c>
      <c r="E24" s="129" t="s">
        <v>71</v>
      </c>
      <c r="F24" s="129" t="s">
        <v>37</v>
      </c>
      <c r="G24" s="129" t="s">
        <v>74</v>
      </c>
      <c r="H24" s="129" t="s">
        <v>77</v>
      </c>
      <c r="I24" s="130" t="s">
        <v>163</v>
      </c>
      <c r="J24" s="186">
        <f t="shared" si="5"/>
        <v>233.5</v>
      </c>
      <c r="K24" s="186">
        <f t="shared" si="5"/>
        <v>192.4</v>
      </c>
      <c r="L24" s="186">
        <f t="shared" si="5"/>
        <v>190.15</v>
      </c>
    </row>
    <row r="25" spans="1:12">
      <c r="A25" s="144" t="s">
        <v>162</v>
      </c>
      <c r="B25" s="134">
        <v>910</v>
      </c>
      <c r="C25" s="129" t="s">
        <v>24</v>
      </c>
      <c r="D25" s="129" t="s">
        <v>25</v>
      </c>
      <c r="E25" s="129" t="s">
        <v>71</v>
      </c>
      <c r="F25" s="129" t="s">
        <v>37</v>
      </c>
      <c r="G25" s="129" t="s">
        <v>74</v>
      </c>
      <c r="H25" s="129" t="s">
        <v>77</v>
      </c>
      <c r="I25" s="130" t="s">
        <v>164</v>
      </c>
      <c r="J25" s="186">
        <v>233.5</v>
      </c>
      <c r="K25" s="186">
        <v>192.4</v>
      </c>
      <c r="L25" s="186">
        <v>190.15</v>
      </c>
    </row>
    <row r="26" spans="1:12">
      <c r="A26" s="135" t="s">
        <v>277</v>
      </c>
      <c r="B26" s="134">
        <v>910</v>
      </c>
      <c r="C26" s="129" t="s">
        <v>24</v>
      </c>
      <c r="D26" s="129" t="s">
        <v>25</v>
      </c>
      <c r="E26" s="129" t="s">
        <v>71</v>
      </c>
      <c r="F26" s="129" t="s">
        <v>37</v>
      </c>
      <c r="G26" s="129" t="s">
        <v>74</v>
      </c>
      <c r="H26" s="129" t="s">
        <v>78</v>
      </c>
      <c r="I26" s="130"/>
      <c r="J26" s="186">
        <f>J29+J27</f>
        <v>128.6</v>
      </c>
      <c r="K26" s="186">
        <f t="shared" ref="K26:L26" si="6">K29+K27</f>
        <v>84.5</v>
      </c>
      <c r="L26" s="186">
        <f t="shared" si="6"/>
        <v>93.1</v>
      </c>
    </row>
    <row r="27" spans="1:12" ht="22.5" customHeight="1">
      <c r="A27" s="135" t="s">
        <v>157</v>
      </c>
      <c r="B27" s="134">
        <v>910</v>
      </c>
      <c r="C27" s="129" t="s">
        <v>24</v>
      </c>
      <c r="D27" s="129" t="s">
        <v>25</v>
      </c>
      <c r="E27" s="129" t="s">
        <v>71</v>
      </c>
      <c r="F27" s="129" t="s">
        <v>37</v>
      </c>
      <c r="G27" s="129" t="s">
        <v>74</v>
      </c>
      <c r="H27" s="129" t="s">
        <v>78</v>
      </c>
      <c r="I27" s="130" t="s">
        <v>159</v>
      </c>
      <c r="J27" s="186">
        <f>J28</f>
        <v>101</v>
      </c>
      <c r="K27" s="186">
        <f t="shared" ref="K27:L27" si="7">K28</f>
        <v>62.1</v>
      </c>
      <c r="L27" s="186">
        <f t="shared" si="7"/>
        <v>70.7</v>
      </c>
    </row>
    <row r="28" spans="1:12" ht="31.5">
      <c r="A28" s="135" t="s">
        <v>158</v>
      </c>
      <c r="B28" s="134">
        <v>910</v>
      </c>
      <c r="C28" s="129" t="s">
        <v>24</v>
      </c>
      <c r="D28" s="129" t="s">
        <v>25</v>
      </c>
      <c r="E28" s="129" t="s">
        <v>71</v>
      </c>
      <c r="F28" s="129" t="s">
        <v>37</v>
      </c>
      <c r="G28" s="129" t="s">
        <v>74</v>
      </c>
      <c r="H28" s="129" t="s">
        <v>78</v>
      </c>
      <c r="I28" s="7" t="s">
        <v>160</v>
      </c>
      <c r="J28" s="186">
        <f>51+50</f>
        <v>101</v>
      </c>
      <c r="K28" s="186">
        <v>62.1</v>
      </c>
      <c r="L28" s="186">
        <v>70.7</v>
      </c>
    </row>
    <row r="29" spans="1:12" s="68" customFormat="1">
      <c r="A29" s="133" t="s">
        <v>165</v>
      </c>
      <c r="B29" s="134">
        <v>910</v>
      </c>
      <c r="C29" s="7" t="s">
        <v>24</v>
      </c>
      <c r="D29" s="7" t="s">
        <v>25</v>
      </c>
      <c r="E29" s="129" t="s">
        <v>71</v>
      </c>
      <c r="F29" s="129" t="s">
        <v>37</v>
      </c>
      <c r="G29" s="129" t="s">
        <v>74</v>
      </c>
      <c r="H29" s="129" t="s">
        <v>78</v>
      </c>
      <c r="I29" s="176" t="s">
        <v>166</v>
      </c>
      <c r="J29" s="74">
        <f>J30</f>
        <v>27.6</v>
      </c>
      <c r="K29" s="74">
        <f>K30</f>
        <v>22.4</v>
      </c>
      <c r="L29" s="74">
        <f>L30</f>
        <v>22.4</v>
      </c>
    </row>
    <row r="30" spans="1:12" s="68" customFormat="1">
      <c r="A30" s="133" t="s">
        <v>167</v>
      </c>
      <c r="B30" s="134">
        <v>910</v>
      </c>
      <c r="C30" s="7" t="s">
        <v>24</v>
      </c>
      <c r="D30" s="7" t="s">
        <v>25</v>
      </c>
      <c r="E30" s="7" t="s">
        <v>71</v>
      </c>
      <c r="F30" s="129" t="s">
        <v>37</v>
      </c>
      <c r="G30" s="129" t="s">
        <v>74</v>
      </c>
      <c r="H30" s="129" t="s">
        <v>78</v>
      </c>
      <c r="I30" s="176" t="s">
        <v>168</v>
      </c>
      <c r="J30" s="74">
        <v>27.6</v>
      </c>
      <c r="K30" s="74">
        <v>22.4</v>
      </c>
      <c r="L30" s="74">
        <v>22.4</v>
      </c>
    </row>
    <row r="31" spans="1:12" s="68" customFormat="1" ht="37.5" customHeight="1">
      <c r="A31" s="135" t="s">
        <v>283</v>
      </c>
      <c r="B31" s="134">
        <v>910</v>
      </c>
      <c r="C31" s="7" t="s">
        <v>24</v>
      </c>
      <c r="D31" s="7" t="s">
        <v>25</v>
      </c>
      <c r="E31" s="130" t="s">
        <v>71</v>
      </c>
      <c r="F31" s="129" t="s">
        <v>37</v>
      </c>
      <c r="G31" s="129" t="s">
        <v>74</v>
      </c>
      <c r="H31" s="129" t="s">
        <v>282</v>
      </c>
      <c r="I31" s="188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4" t="s">
        <v>161</v>
      </c>
      <c r="B32" s="134">
        <v>910</v>
      </c>
      <c r="C32" s="7" t="s">
        <v>24</v>
      </c>
      <c r="D32" s="7" t="s">
        <v>25</v>
      </c>
      <c r="E32" s="130" t="s">
        <v>71</v>
      </c>
      <c r="F32" s="129" t="s">
        <v>37</v>
      </c>
      <c r="G32" s="129" t="s">
        <v>74</v>
      </c>
      <c r="H32" s="129" t="s">
        <v>282</v>
      </c>
      <c r="I32" s="188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4" t="s">
        <v>162</v>
      </c>
      <c r="B33" s="134">
        <v>910</v>
      </c>
      <c r="C33" s="7" t="s">
        <v>24</v>
      </c>
      <c r="D33" s="7" t="s">
        <v>25</v>
      </c>
      <c r="E33" s="130" t="s">
        <v>71</v>
      </c>
      <c r="F33" s="129" t="s">
        <v>37</v>
      </c>
      <c r="G33" s="129" t="s">
        <v>74</v>
      </c>
      <c r="H33" s="129" t="s">
        <v>282</v>
      </c>
      <c r="I33" s="188" t="s">
        <v>164</v>
      </c>
      <c r="J33" s="74">
        <v>92.9</v>
      </c>
      <c r="K33" s="74">
        <v>0</v>
      </c>
      <c r="L33" s="74">
        <v>0</v>
      </c>
    </row>
    <row r="34" spans="1:12" s="55" customFormat="1" ht="31.5">
      <c r="A34" s="137" t="s">
        <v>266</v>
      </c>
      <c r="B34" s="134">
        <v>910</v>
      </c>
      <c r="C34" s="7" t="s">
        <v>24</v>
      </c>
      <c r="D34" s="7" t="s">
        <v>25</v>
      </c>
      <c r="E34" s="130">
        <v>89</v>
      </c>
      <c r="F34" s="129"/>
      <c r="G34" s="129"/>
      <c r="H34" s="129"/>
      <c r="I34" s="188"/>
      <c r="J34" s="186">
        <f>J35</f>
        <v>0.1</v>
      </c>
      <c r="K34" s="186">
        <f t="shared" ref="K34:L37" si="10">K35</f>
        <v>0.1</v>
      </c>
      <c r="L34" s="186">
        <f t="shared" si="10"/>
        <v>0.1</v>
      </c>
    </row>
    <row r="35" spans="1:12" s="55" customFormat="1" ht="47.25">
      <c r="A35" s="137" t="s">
        <v>267</v>
      </c>
      <c r="B35" s="134">
        <v>910</v>
      </c>
      <c r="C35" s="7" t="s">
        <v>24</v>
      </c>
      <c r="D35" s="7" t="s">
        <v>25</v>
      </c>
      <c r="E35" s="130">
        <v>89</v>
      </c>
      <c r="F35" s="129" t="s">
        <v>36</v>
      </c>
      <c r="G35" s="129"/>
      <c r="H35" s="129"/>
      <c r="I35" s="188"/>
      <c r="J35" s="186">
        <f>J36</f>
        <v>0.1</v>
      </c>
      <c r="K35" s="186">
        <f t="shared" si="10"/>
        <v>0.1</v>
      </c>
      <c r="L35" s="186">
        <f t="shared" si="10"/>
        <v>0.1</v>
      </c>
    </row>
    <row r="36" spans="1:12" s="55" customFormat="1" ht="70.5" customHeight="1">
      <c r="A36" s="189" t="s">
        <v>227</v>
      </c>
      <c r="B36" s="134">
        <v>910</v>
      </c>
      <c r="C36" s="7" t="s">
        <v>24</v>
      </c>
      <c r="D36" s="7" t="s">
        <v>25</v>
      </c>
      <c r="E36" s="130">
        <v>89</v>
      </c>
      <c r="F36" s="129" t="s">
        <v>36</v>
      </c>
      <c r="G36" s="129" t="s">
        <v>74</v>
      </c>
      <c r="H36" s="129" t="s">
        <v>80</v>
      </c>
      <c r="I36" s="188"/>
      <c r="J36" s="186">
        <f>J37</f>
        <v>0.1</v>
      </c>
      <c r="K36" s="186">
        <f t="shared" si="10"/>
        <v>0.1</v>
      </c>
      <c r="L36" s="186">
        <f t="shared" si="10"/>
        <v>0.1</v>
      </c>
    </row>
    <row r="37" spans="1:12" s="55" customFormat="1" ht="18" customHeight="1">
      <c r="A37" s="135" t="s">
        <v>157</v>
      </c>
      <c r="B37" s="134">
        <v>910</v>
      </c>
      <c r="C37" s="7" t="s">
        <v>24</v>
      </c>
      <c r="D37" s="7" t="s">
        <v>25</v>
      </c>
      <c r="E37" s="130" t="s">
        <v>85</v>
      </c>
      <c r="F37" s="129" t="s">
        <v>36</v>
      </c>
      <c r="G37" s="129" t="s">
        <v>74</v>
      </c>
      <c r="H37" s="129" t="s">
        <v>80</v>
      </c>
      <c r="I37" s="188" t="s">
        <v>159</v>
      </c>
      <c r="J37" s="186">
        <f>J38</f>
        <v>0.1</v>
      </c>
      <c r="K37" s="186">
        <f t="shared" si="10"/>
        <v>0.1</v>
      </c>
      <c r="L37" s="186">
        <f t="shared" si="10"/>
        <v>0.1</v>
      </c>
    </row>
    <row r="38" spans="1:12" s="55" customFormat="1" ht="34.5" customHeight="1">
      <c r="A38" s="135" t="s">
        <v>158</v>
      </c>
      <c r="B38" s="134">
        <v>910</v>
      </c>
      <c r="C38" s="7" t="s">
        <v>24</v>
      </c>
      <c r="D38" s="7" t="s">
        <v>25</v>
      </c>
      <c r="E38" s="130" t="s">
        <v>85</v>
      </c>
      <c r="F38" s="129" t="s">
        <v>36</v>
      </c>
      <c r="G38" s="129" t="s">
        <v>74</v>
      </c>
      <c r="H38" s="129" t="s">
        <v>80</v>
      </c>
      <c r="I38" s="188" t="s">
        <v>160</v>
      </c>
      <c r="J38" s="186">
        <v>0.1</v>
      </c>
      <c r="K38" s="186">
        <v>0.1</v>
      </c>
      <c r="L38" s="186">
        <v>0.1</v>
      </c>
    </row>
    <row r="39" spans="1:12" s="55" customFormat="1" ht="21.75" customHeight="1">
      <c r="A39" s="184" t="s">
        <v>310</v>
      </c>
      <c r="B39" s="134">
        <v>910</v>
      </c>
      <c r="C39" s="142" t="s">
        <v>24</v>
      </c>
      <c r="D39" s="142" t="s">
        <v>311</v>
      </c>
      <c r="E39" s="143"/>
      <c r="F39" s="159"/>
      <c r="G39" s="159"/>
      <c r="H39" s="159"/>
      <c r="I39" s="328"/>
      <c r="J39" s="186">
        <f>J40</f>
        <v>3</v>
      </c>
      <c r="K39" s="186">
        <f t="shared" ref="K39:L43" si="11">K40</f>
        <v>0</v>
      </c>
      <c r="L39" s="186">
        <f t="shared" si="11"/>
        <v>0</v>
      </c>
    </row>
    <row r="40" spans="1:12" s="55" customFormat="1" ht="34.5" customHeight="1">
      <c r="A40" s="137" t="s">
        <v>266</v>
      </c>
      <c r="B40" s="134">
        <v>910</v>
      </c>
      <c r="C40" s="7" t="s">
        <v>24</v>
      </c>
      <c r="D40" s="7" t="s">
        <v>311</v>
      </c>
      <c r="E40" s="130"/>
      <c r="F40" s="129"/>
      <c r="G40" s="129"/>
      <c r="H40" s="129"/>
      <c r="I40" s="188"/>
      <c r="J40" s="186">
        <f>J41</f>
        <v>3</v>
      </c>
      <c r="K40" s="186">
        <f t="shared" si="11"/>
        <v>0</v>
      </c>
      <c r="L40" s="186">
        <f t="shared" si="11"/>
        <v>0</v>
      </c>
    </row>
    <row r="41" spans="1:12" s="55" customFormat="1" ht="34.5" customHeight="1">
      <c r="A41" s="137" t="s">
        <v>267</v>
      </c>
      <c r="B41" s="134">
        <v>910</v>
      </c>
      <c r="C41" s="7" t="s">
        <v>24</v>
      </c>
      <c r="D41" s="7" t="s">
        <v>311</v>
      </c>
      <c r="E41" s="130">
        <v>89</v>
      </c>
      <c r="F41" s="129" t="s">
        <v>36</v>
      </c>
      <c r="G41" s="129"/>
      <c r="H41" s="129"/>
      <c r="I41" s="188"/>
      <c r="J41" s="186">
        <f>J42</f>
        <v>3</v>
      </c>
      <c r="K41" s="186">
        <f t="shared" si="11"/>
        <v>0</v>
      </c>
      <c r="L41" s="186">
        <f t="shared" si="11"/>
        <v>0</v>
      </c>
    </row>
    <row r="42" spans="1:12" s="55" customFormat="1" ht="34.5" customHeight="1">
      <c r="A42" s="135" t="s">
        <v>315</v>
      </c>
      <c r="B42" s="134">
        <v>910</v>
      </c>
      <c r="C42" s="7" t="s">
        <v>24</v>
      </c>
      <c r="D42" s="7" t="s">
        <v>311</v>
      </c>
      <c r="E42" s="130" t="s">
        <v>85</v>
      </c>
      <c r="F42" s="129" t="s">
        <v>36</v>
      </c>
      <c r="G42" s="129" t="s">
        <v>74</v>
      </c>
      <c r="H42" s="129" t="s">
        <v>312</v>
      </c>
      <c r="I42" s="188"/>
      <c r="J42" s="186">
        <f>J43</f>
        <v>3</v>
      </c>
      <c r="K42" s="186">
        <f t="shared" si="11"/>
        <v>0</v>
      </c>
      <c r="L42" s="186">
        <f t="shared" si="11"/>
        <v>0</v>
      </c>
    </row>
    <row r="43" spans="1:12" s="55" customFormat="1" ht="18" customHeight="1">
      <c r="A43" s="135" t="s">
        <v>165</v>
      </c>
      <c r="B43" s="134">
        <v>910</v>
      </c>
      <c r="C43" s="7" t="s">
        <v>24</v>
      </c>
      <c r="D43" s="7" t="s">
        <v>311</v>
      </c>
      <c r="E43" s="130" t="s">
        <v>85</v>
      </c>
      <c r="F43" s="129" t="s">
        <v>36</v>
      </c>
      <c r="G43" s="129" t="s">
        <v>74</v>
      </c>
      <c r="H43" s="129" t="s">
        <v>312</v>
      </c>
      <c r="I43" s="188" t="s">
        <v>166</v>
      </c>
      <c r="J43" s="186">
        <f>J44</f>
        <v>3</v>
      </c>
      <c r="K43" s="186">
        <f t="shared" si="11"/>
        <v>0</v>
      </c>
      <c r="L43" s="186">
        <f t="shared" si="11"/>
        <v>0</v>
      </c>
    </row>
    <row r="44" spans="1:12" s="55" customFormat="1" ht="21.75" customHeight="1">
      <c r="A44" s="135" t="s">
        <v>313</v>
      </c>
      <c r="B44" s="134">
        <v>910</v>
      </c>
      <c r="C44" s="7" t="s">
        <v>24</v>
      </c>
      <c r="D44" s="7" t="s">
        <v>311</v>
      </c>
      <c r="E44" s="130" t="s">
        <v>85</v>
      </c>
      <c r="F44" s="129" t="s">
        <v>36</v>
      </c>
      <c r="G44" s="129" t="s">
        <v>74</v>
      </c>
      <c r="H44" s="129" t="s">
        <v>312</v>
      </c>
      <c r="I44" s="188" t="s">
        <v>314</v>
      </c>
      <c r="J44" s="186">
        <v>3</v>
      </c>
      <c r="K44" s="186">
        <v>0</v>
      </c>
      <c r="L44" s="186">
        <v>0</v>
      </c>
    </row>
    <row r="45" spans="1:12">
      <c r="A45" s="184" t="s">
        <v>81</v>
      </c>
      <c r="B45" s="134">
        <v>910</v>
      </c>
      <c r="C45" s="159" t="s">
        <v>24</v>
      </c>
      <c r="D45" s="159" t="s">
        <v>82</v>
      </c>
      <c r="E45" s="159"/>
      <c r="F45" s="190"/>
      <c r="G45" s="190"/>
      <c r="H45" s="191"/>
      <c r="I45" s="191"/>
      <c r="J45" s="185">
        <f>J46</f>
        <v>1</v>
      </c>
      <c r="K45" s="185">
        <f t="shared" ref="K45:L49" si="12">K46</f>
        <v>1</v>
      </c>
      <c r="L45" s="185">
        <f t="shared" si="12"/>
        <v>1</v>
      </c>
    </row>
    <row r="46" spans="1:12" ht="31.5">
      <c r="A46" s="192" t="s">
        <v>266</v>
      </c>
      <c r="B46" s="134">
        <v>910</v>
      </c>
      <c r="C46" s="129" t="s">
        <v>24</v>
      </c>
      <c r="D46" s="129" t="s">
        <v>82</v>
      </c>
      <c r="E46" s="130">
        <v>89</v>
      </c>
      <c r="F46" s="129"/>
      <c r="G46" s="129"/>
      <c r="H46" s="138"/>
      <c r="I46" s="138"/>
      <c r="J46" s="186">
        <f>J47</f>
        <v>1</v>
      </c>
      <c r="K46" s="186">
        <f t="shared" si="12"/>
        <v>1</v>
      </c>
      <c r="L46" s="186">
        <f t="shared" si="12"/>
        <v>1</v>
      </c>
    </row>
    <row r="47" spans="1:12" ht="47.25">
      <c r="A47" s="193" t="s">
        <v>267</v>
      </c>
      <c r="B47" s="134">
        <v>910</v>
      </c>
      <c r="C47" s="129" t="s">
        <v>24</v>
      </c>
      <c r="D47" s="129" t="s">
        <v>82</v>
      </c>
      <c r="E47" s="130">
        <v>89</v>
      </c>
      <c r="F47" s="129" t="s">
        <v>36</v>
      </c>
      <c r="G47" s="129"/>
      <c r="H47" s="138"/>
      <c r="I47" s="138"/>
      <c r="J47" s="186">
        <f>J48</f>
        <v>1</v>
      </c>
      <c r="K47" s="186">
        <f t="shared" si="12"/>
        <v>1</v>
      </c>
      <c r="L47" s="186">
        <f t="shared" si="12"/>
        <v>1</v>
      </c>
    </row>
    <row r="48" spans="1:12" ht="31.5">
      <c r="A48" s="135" t="s">
        <v>268</v>
      </c>
      <c r="B48" s="134">
        <v>910</v>
      </c>
      <c r="C48" s="129" t="s">
        <v>24</v>
      </c>
      <c r="D48" s="129" t="s">
        <v>82</v>
      </c>
      <c r="E48" s="130">
        <v>89</v>
      </c>
      <c r="F48" s="129" t="s">
        <v>36</v>
      </c>
      <c r="G48" s="129" t="s">
        <v>74</v>
      </c>
      <c r="H48" s="129" t="s">
        <v>83</v>
      </c>
      <c r="I48" s="138"/>
      <c r="J48" s="186">
        <f>J49</f>
        <v>1</v>
      </c>
      <c r="K48" s="186">
        <f t="shared" si="12"/>
        <v>1</v>
      </c>
      <c r="L48" s="186">
        <f t="shared" si="12"/>
        <v>1</v>
      </c>
    </row>
    <row r="49" spans="1:12">
      <c r="A49" s="133" t="s">
        <v>165</v>
      </c>
      <c r="B49" s="134">
        <v>910</v>
      </c>
      <c r="C49" s="129" t="s">
        <v>24</v>
      </c>
      <c r="D49" s="129" t="s">
        <v>82</v>
      </c>
      <c r="E49" s="130">
        <v>89</v>
      </c>
      <c r="F49" s="129" t="s">
        <v>36</v>
      </c>
      <c r="G49" s="129" t="s">
        <v>74</v>
      </c>
      <c r="H49" s="129" t="s">
        <v>83</v>
      </c>
      <c r="I49" s="138" t="s">
        <v>166</v>
      </c>
      <c r="J49" s="186">
        <f>J50</f>
        <v>1</v>
      </c>
      <c r="K49" s="186">
        <f t="shared" si="12"/>
        <v>1</v>
      </c>
      <c r="L49" s="186">
        <f t="shared" si="12"/>
        <v>1</v>
      </c>
    </row>
    <row r="50" spans="1:12" ht="17.25" customHeight="1">
      <c r="A50" s="135" t="s">
        <v>84</v>
      </c>
      <c r="B50" s="134">
        <v>910</v>
      </c>
      <c r="C50" s="129" t="s">
        <v>24</v>
      </c>
      <c r="D50" s="129" t="s">
        <v>82</v>
      </c>
      <c r="E50" s="129" t="s">
        <v>85</v>
      </c>
      <c r="F50" s="129" t="s">
        <v>36</v>
      </c>
      <c r="G50" s="129" t="s">
        <v>74</v>
      </c>
      <c r="H50" s="129" t="s">
        <v>83</v>
      </c>
      <c r="I50" s="138" t="s">
        <v>86</v>
      </c>
      <c r="J50" s="186">
        <v>1</v>
      </c>
      <c r="K50" s="186">
        <v>1</v>
      </c>
      <c r="L50" s="186">
        <v>1</v>
      </c>
    </row>
    <row r="51" spans="1:12">
      <c r="A51" s="184" t="s">
        <v>97</v>
      </c>
      <c r="B51" s="134">
        <v>910</v>
      </c>
      <c r="C51" s="159" t="s">
        <v>63</v>
      </c>
      <c r="D51" s="159"/>
      <c r="E51" s="191"/>
      <c r="F51" s="159"/>
      <c r="G51" s="159"/>
      <c r="H51" s="159"/>
      <c r="I51" s="194"/>
      <c r="J51" s="185">
        <f>J52</f>
        <v>86.800000000000011</v>
      </c>
      <c r="K51" s="185">
        <f>K52</f>
        <v>87.4</v>
      </c>
      <c r="L51" s="185">
        <f>L52</f>
        <v>90.1</v>
      </c>
    </row>
    <row r="52" spans="1:12">
      <c r="A52" s="187" t="s">
        <v>98</v>
      </c>
      <c r="B52" s="134">
        <v>910</v>
      </c>
      <c r="C52" s="195" t="s">
        <v>63</v>
      </c>
      <c r="D52" s="195" t="s">
        <v>64</v>
      </c>
      <c r="E52" s="143"/>
      <c r="F52" s="142"/>
      <c r="G52" s="142"/>
      <c r="H52" s="142"/>
      <c r="I52" s="196"/>
      <c r="J52" s="185">
        <f>J55</f>
        <v>86.800000000000011</v>
      </c>
      <c r="K52" s="185">
        <f>K55</f>
        <v>87.4</v>
      </c>
      <c r="L52" s="185">
        <f>L55</f>
        <v>90.1</v>
      </c>
    </row>
    <row r="53" spans="1:12" ht="31.5">
      <c r="A53" s="192" t="s">
        <v>266</v>
      </c>
      <c r="B53" s="134">
        <v>910</v>
      </c>
      <c r="C53" s="176" t="s">
        <v>63</v>
      </c>
      <c r="D53" s="176" t="s">
        <v>64</v>
      </c>
      <c r="E53" s="7">
        <v>89</v>
      </c>
      <c r="F53" s="7"/>
      <c r="G53" s="7"/>
      <c r="H53" s="7"/>
      <c r="I53" s="128"/>
      <c r="J53" s="186">
        <f t="shared" ref="J53:L54" si="13">J54</f>
        <v>86.800000000000011</v>
      </c>
      <c r="K53" s="186">
        <f t="shared" si="13"/>
        <v>87.4</v>
      </c>
      <c r="L53" s="186">
        <f t="shared" si="13"/>
        <v>90.1</v>
      </c>
    </row>
    <row r="54" spans="1:12" ht="47.25">
      <c r="A54" s="193" t="s">
        <v>267</v>
      </c>
      <c r="B54" s="134">
        <v>910</v>
      </c>
      <c r="C54" s="176" t="s">
        <v>63</v>
      </c>
      <c r="D54" s="176" t="s">
        <v>64</v>
      </c>
      <c r="E54" s="7">
        <v>89</v>
      </c>
      <c r="F54" s="7">
        <v>1</v>
      </c>
      <c r="G54" s="7"/>
      <c r="H54" s="7"/>
      <c r="I54" s="128"/>
      <c r="J54" s="186">
        <f t="shared" si="13"/>
        <v>86.800000000000011</v>
      </c>
      <c r="K54" s="186">
        <f t="shared" si="13"/>
        <v>87.4</v>
      </c>
      <c r="L54" s="186">
        <f t="shared" si="13"/>
        <v>90.1</v>
      </c>
    </row>
    <row r="55" spans="1:12" ht="31.5">
      <c r="A55" s="197" t="s">
        <v>290</v>
      </c>
      <c r="B55" s="134">
        <v>910</v>
      </c>
      <c r="C55" s="176" t="s">
        <v>63</v>
      </c>
      <c r="D55" s="176" t="s">
        <v>64</v>
      </c>
      <c r="E55" s="198">
        <v>89</v>
      </c>
      <c r="F55" s="7">
        <v>1</v>
      </c>
      <c r="G55" s="7" t="s">
        <v>74</v>
      </c>
      <c r="H55" s="7">
        <v>51180</v>
      </c>
      <c r="I55" s="12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44" t="s">
        <v>161</v>
      </c>
      <c r="B56" s="134">
        <v>910</v>
      </c>
      <c r="C56" s="176" t="s">
        <v>63</v>
      </c>
      <c r="D56" s="176" t="s">
        <v>64</v>
      </c>
      <c r="E56" s="198">
        <v>89</v>
      </c>
      <c r="F56" s="7">
        <v>1</v>
      </c>
      <c r="G56" s="7" t="s">
        <v>74</v>
      </c>
      <c r="H56" s="7" t="s">
        <v>99</v>
      </c>
      <c r="I56" s="128" t="s">
        <v>163</v>
      </c>
      <c r="J56" s="72">
        <f>J57</f>
        <v>82.9</v>
      </c>
      <c r="K56" s="72">
        <f>K57</f>
        <v>83.4</v>
      </c>
      <c r="L56" s="72">
        <f>L57</f>
        <v>86.1</v>
      </c>
    </row>
    <row r="57" spans="1:12">
      <c r="A57" s="144" t="s">
        <v>162</v>
      </c>
      <c r="B57" s="134">
        <v>910</v>
      </c>
      <c r="C57" s="176" t="s">
        <v>63</v>
      </c>
      <c r="D57" s="176" t="s">
        <v>64</v>
      </c>
      <c r="E57" s="198">
        <v>89</v>
      </c>
      <c r="F57" s="7">
        <v>1</v>
      </c>
      <c r="G57" s="7" t="s">
        <v>74</v>
      </c>
      <c r="H57" s="7" t="s">
        <v>99</v>
      </c>
      <c r="I57" s="128" t="s">
        <v>164</v>
      </c>
      <c r="J57" s="72">
        <v>82.9</v>
      </c>
      <c r="K57" s="72">
        <v>83.4</v>
      </c>
      <c r="L57" s="72">
        <v>86.1</v>
      </c>
    </row>
    <row r="58" spans="1:12" ht="18.75" customHeight="1">
      <c r="A58" s="135" t="s">
        <v>157</v>
      </c>
      <c r="B58" s="134">
        <v>910</v>
      </c>
      <c r="C58" s="176" t="s">
        <v>63</v>
      </c>
      <c r="D58" s="176" t="s">
        <v>64</v>
      </c>
      <c r="E58" s="198">
        <v>89</v>
      </c>
      <c r="F58" s="7">
        <v>1</v>
      </c>
      <c r="G58" s="7" t="s">
        <v>74</v>
      </c>
      <c r="H58" s="7">
        <v>51180</v>
      </c>
      <c r="I58" s="128" t="s">
        <v>159</v>
      </c>
      <c r="J58" s="72">
        <f t="shared" ref="J58:L58" si="14">J59</f>
        <v>3.9</v>
      </c>
      <c r="K58" s="72">
        <f t="shared" si="14"/>
        <v>4</v>
      </c>
      <c r="L58" s="72">
        <f t="shared" si="14"/>
        <v>4</v>
      </c>
    </row>
    <row r="59" spans="1:12" ht="31.5">
      <c r="A59" s="135" t="s">
        <v>158</v>
      </c>
      <c r="B59" s="134">
        <v>910</v>
      </c>
      <c r="C59" s="176" t="s">
        <v>63</v>
      </c>
      <c r="D59" s="176" t="s">
        <v>64</v>
      </c>
      <c r="E59" s="198">
        <v>89</v>
      </c>
      <c r="F59" s="7">
        <v>1</v>
      </c>
      <c r="G59" s="7" t="s">
        <v>74</v>
      </c>
      <c r="H59" s="7">
        <v>51180</v>
      </c>
      <c r="I59" s="128" t="s">
        <v>160</v>
      </c>
      <c r="J59" s="72">
        <v>3.9</v>
      </c>
      <c r="K59" s="72">
        <v>4</v>
      </c>
      <c r="L59" s="72">
        <v>4</v>
      </c>
    </row>
    <row r="60" spans="1:12">
      <c r="A60" s="184" t="s">
        <v>307</v>
      </c>
      <c r="B60" s="134">
        <v>910</v>
      </c>
      <c r="C60" s="195" t="s">
        <v>64</v>
      </c>
      <c r="D60" s="195"/>
      <c r="E60" s="195"/>
      <c r="F60" s="142"/>
      <c r="G60" s="142"/>
      <c r="H60" s="7"/>
      <c r="I60" s="128"/>
      <c r="J60" s="199">
        <f t="shared" ref="J60:J65" si="15">J61</f>
        <v>18.600000000000001</v>
      </c>
      <c r="K60" s="199">
        <f t="shared" ref="K60:L65" si="16">K61</f>
        <v>0</v>
      </c>
      <c r="L60" s="199">
        <f t="shared" si="16"/>
        <v>0</v>
      </c>
    </row>
    <row r="61" spans="1:12" ht="31.5">
      <c r="A61" s="184" t="s">
        <v>308</v>
      </c>
      <c r="B61" s="134">
        <v>910</v>
      </c>
      <c r="C61" s="195" t="s">
        <v>64</v>
      </c>
      <c r="D61" s="195" t="s">
        <v>67</v>
      </c>
      <c r="E61" s="195"/>
      <c r="F61" s="142"/>
      <c r="G61" s="142"/>
      <c r="H61" s="7"/>
      <c r="I61" s="128"/>
      <c r="J61" s="72">
        <f t="shared" si="15"/>
        <v>18.600000000000001</v>
      </c>
      <c r="K61" s="72">
        <f t="shared" si="16"/>
        <v>0</v>
      </c>
      <c r="L61" s="72">
        <f t="shared" si="16"/>
        <v>0</v>
      </c>
    </row>
    <row r="62" spans="1:12" ht="31.5">
      <c r="A62" s="192" t="s">
        <v>266</v>
      </c>
      <c r="B62" s="134">
        <v>910</v>
      </c>
      <c r="C62" s="176" t="s">
        <v>64</v>
      </c>
      <c r="D62" s="176" t="s">
        <v>67</v>
      </c>
      <c r="E62" s="176" t="s">
        <v>85</v>
      </c>
      <c r="F62" s="7"/>
      <c r="G62" s="7"/>
      <c r="H62" s="7"/>
      <c r="I62" s="128"/>
      <c r="J62" s="72">
        <f t="shared" si="15"/>
        <v>18.600000000000001</v>
      </c>
      <c r="K62" s="72">
        <f t="shared" si="16"/>
        <v>0</v>
      </c>
      <c r="L62" s="72">
        <f t="shared" si="16"/>
        <v>0</v>
      </c>
    </row>
    <row r="63" spans="1:12" ht="47.25">
      <c r="A63" s="193" t="s">
        <v>267</v>
      </c>
      <c r="B63" s="134">
        <v>910</v>
      </c>
      <c r="C63" s="176" t="s">
        <v>64</v>
      </c>
      <c r="D63" s="176" t="s">
        <v>67</v>
      </c>
      <c r="E63" s="176" t="s">
        <v>85</v>
      </c>
      <c r="F63" s="7" t="s">
        <v>36</v>
      </c>
      <c r="G63" s="7"/>
      <c r="H63" s="7"/>
      <c r="I63" s="128"/>
      <c r="J63" s="72">
        <f t="shared" si="15"/>
        <v>18.600000000000001</v>
      </c>
      <c r="K63" s="72">
        <f t="shared" si="16"/>
        <v>0</v>
      </c>
      <c r="L63" s="72">
        <f t="shared" si="16"/>
        <v>0</v>
      </c>
    </row>
    <row r="64" spans="1:12">
      <c r="A64" s="135" t="s">
        <v>92</v>
      </c>
      <c r="B64" s="134">
        <v>910</v>
      </c>
      <c r="C64" s="176" t="s">
        <v>64</v>
      </c>
      <c r="D64" s="176" t="s">
        <v>67</v>
      </c>
      <c r="E64" s="176" t="s">
        <v>85</v>
      </c>
      <c r="F64" s="7" t="s">
        <v>36</v>
      </c>
      <c r="G64" s="7" t="s">
        <v>74</v>
      </c>
      <c r="H64" s="7" t="s">
        <v>93</v>
      </c>
      <c r="I64" s="128"/>
      <c r="J64" s="72">
        <f t="shared" si="15"/>
        <v>18.600000000000001</v>
      </c>
      <c r="K64" s="72">
        <f t="shared" si="16"/>
        <v>0</v>
      </c>
      <c r="L64" s="72">
        <f t="shared" si="16"/>
        <v>0</v>
      </c>
    </row>
    <row r="65" spans="1:12" ht="31.5">
      <c r="A65" s="135" t="s">
        <v>157</v>
      </c>
      <c r="B65" s="134">
        <v>910</v>
      </c>
      <c r="C65" s="176" t="s">
        <v>64</v>
      </c>
      <c r="D65" s="176" t="s">
        <v>67</v>
      </c>
      <c r="E65" s="176" t="s">
        <v>85</v>
      </c>
      <c r="F65" s="7" t="s">
        <v>36</v>
      </c>
      <c r="G65" s="7" t="s">
        <v>74</v>
      </c>
      <c r="H65" s="7" t="s">
        <v>93</v>
      </c>
      <c r="I65" s="128" t="s">
        <v>159</v>
      </c>
      <c r="J65" s="72">
        <f t="shared" si="15"/>
        <v>18.600000000000001</v>
      </c>
      <c r="K65" s="72">
        <f t="shared" si="16"/>
        <v>0</v>
      </c>
      <c r="L65" s="72">
        <f t="shared" si="16"/>
        <v>0</v>
      </c>
    </row>
    <row r="66" spans="1:12" ht="31.5">
      <c r="A66" s="135" t="s">
        <v>158</v>
      </c>
      <c r="B66" s="134">
        <v>910</v>
      </c>
      <c r="C66" s="176" t="s">
        <v>64</v>
      </c>
      <c r="D66" s="176" t="s">
        <v>67</v>
      </c>
      <c r="E66" s="176" t="s">
        <v>85</v>
      </c>
      <c r="F66" s="7" t="s">
        <v>36</v>
      </c>
      <c r="G66" s="7" t="s">
        <v>74</v>
      </c>
      <c r="H66" s="7" t="s">
        <v>93</v>
      </c>
      <c r="I66" s="128" t="s">
        <v>160</v>
      </c>
      <c r="J66" s="72">
        <v>18.600000000000001</v>
      </c>
      <c r="K66" s="72">
        <v>0</v>
      </c>
      <c r="L66" s="72">
        <v>0</v>
      </c>
    </row>
    <row r="67" spans="1:12">
      <c r="A67" s="187" t="s">
        <v>100</v>
      </c>
      <c r="B67" s="134">
        <v>910</v>
      </c>
      <c r="C67" s="195" t="s">
        <v>25</v>
      </c>
      <c r="D67" s="195"/>
      <c r="E67" s="142"/>
      <c r="F67" s="142"/>
      <c r="G67" s="142"/>
      <c r="H67" s="142"/>
      <c r="I67" s="142"/>
      <c r="J67" s="199">
        <f t="shared" ref="J67:L72" si="17">J68</f>
        <v>255.6</v>
      </c>
      <c r="K67" s="199">
        <f t="shared" si="17"/>
        <v>272.60000000000002</v>
      </c>
      <c r="L67" s="199">
        <f t="shared" si="17"/>
        <v>280.8</v>
      </c>
    </row>
    <row r="68" spans="1:12">
      <c r="A68" s="187" t="s">
        <v>101</v>
      </c>
      <c r="B68" s="134">
        <v>910</v>
      </c>
      <c r="C68" s="142" t="s">
        <v>25</v>
      </c>
      <c r="D68" s="142" t="s">
        <v>66</v>
      </c>
      <c r="E68" s="200"/>
      <c r="F68" s="200"/>
      <c r="G68" s="200"/>
      <c r="H68" s="200"/>
      <c r="I68" s="142"/>
      <c r="J68" s="72">
        <f t="shared" si="17"/>
        <v>255.6</v>
      </c>
      <c r="K68" s="72">
        <f t="shared" si="17"/>
        <v>272.60000000000002</v>
      </c>
      <c r="L68" s="72">
        <f t="shared" si="17"/>
        <v>280.8</v>
      </c>
    </row>
    <row r="69" spans="1:12" ht="31.5">
      <c r="A69" s="192" t="s">
        <v>266</v>
      </c>
      <c r="B69" s="134">
        <v>910</v>
      </c>
      <c r="C69" s="129" t="s">
        <v>25</v>
      </c>
      <c r="D69" s="129" t="s">
        <v>66</v>
      </c>
      <c r="E69" s="129" t="s">
        <v>85</v>
      </c>
      <c r="F69" s="129"/>
      <c r="G69" s="129"/>
      <c r="H69" s="129"/>
      <c r="I69" s="7"/>
      <c r="J69" s="72">
        <f>J71</f>
        <v>255.6</v>
      </c>
      <c r="K69" s="72">
        <f>K71</f>
        <v>272.60000000000002</v>
      </c>
      <c r="L69" s="72">
        <f>L71</f>
        <v>280.8</v>
      </c>
    </row>
    <row r="70" spans="1:12" ht="47.25">
      <c r="A70" s="193" t="s">
        <v>267</v>
      </c>
      <c r="B70" s="134">
        <v>910</v>
      </c>
      <c r="C70" s="129" t="s">
        <v>25</v>
      </c>
      <c r="D70" s="129" t="s">
        <v>66</v>
      </c>
      <c r="E70" s="129" t="s">
        <v>85</v>
      </c>
      <c r="F70" s="129" t="s">
        <v>36</v>
      </c>
      <c r="G70" s="129"/>
      <c r="H70" s="129"/>
      <c r="I70" s="7"/>
      <c r="J70" s="72"/>
      <c r="K70" s="72"/>
      <c r="L70" s="72"/>
    </row>
    <row r="71" spans="1:12" ht="141.75">
      <c r="A71" s="258" t="s">
        <v>299</v>
      </c>
      <c r="B71" s="134">
        <v>910</v>
      </c>
      <c r="C71" s="129" t="s">
        <v>25</v>
      </c>
      <c r="D71" s="129" t="s">
        <v>66</v>
      </c>
      <c r="E71" s="129" t="s">
        <v>85</v>
      </c>
      <c r="F71" s="129" t="s">
        <v>36</v>
      </c>
      <c r="G71" s="129" t="s">
        <v>74</v>
      </c>
      <c r="H71" s="129" t="s">
        <v>102</v>
      </c>
      <c r="I71" s="7"/>
      <c r="J71" s="72">
        <f t="shared" si="17"/>
        <v>255.6</v>
      </c>
      <c r="K71" s="72">
        <f t="shared" si="17"/>
        <v>272.60000000000002</v>
      </c>
      <c r="L71" s="72">
        <f t="shared" si="17"/>
        <v>280.8</v>
      </c>
    </row>
    <row r="72" spans="1:12" ht="18.75" customHeight="1">
      <c r="A72" s="135" t="s">
        <v>157</v>
      </c>
      <c r="B72" s="134">
        <v>910</v>
      </c>
      <c r="C72" s="129" t="s">
        <v>25</v>
      </c>
      <c r="D72" s="129" t="s">
        <v>66</v>
      </c>
      <c r="E72" s="129" t="s">
        <v>85</v>
      </c>
      <c r="F72" s="129" t="s">
        <v>36</v>
      </c>
      <c r="G72" s="129" t="s">
        <v>74</v>
      </c>
      <c r="H72" s="129" t="s">
        <v>102</v>
      </c>
      <c r="I72" s="7" t="s">
        <v>159</v>
      </c>
      <c r="J72" s="72">
        <f t="shared" si="17"/>
        <v>255.6</v>
      </c>
      <c r="K72" s="72">
        <f t="shared" si="17"/>
        <v>272.60000000000002</v>
      </c>
      <c r="L72" s="72">
        <f t="shared" si="17"/>
        <v>280.8</v>
      </c>
    </row>
    <row r="73" spans="1:12" ht="33.75" customHeight="1">
      <c r="A73" s="135" t="s">
        <v>158</v>
      </c>
      <c r="B73" s="134">
        <v>910</v>
      </c>
      <c r="C73" s="129" t="s">
        <v>25</v>
      </c>
      <c r="D73" s="129" t="s">
        <v>66</v>
      </c>
      <c r="E73" s="129" t="s">
        <v>85</v>
      </c>
      <c r="F73" s="129" t="s">
        <v>36</v>
      </c>
      <c r="G73" s="129" t="s">
        <v>74</v>
      </c>
      <c r="H73" s="129" t="s">
        <v>102</v>
      </c>
      <c r="I73" s="7" t="s">
        <v>160</v>
      </c>
      <c r="J73" s="72">
        <v>255.6</v>
      </c>
      <c r="K73" s="72">
        <v>272.60000000000002</v>
      </c>
      <c r="L73" s="72">
        <v>280.8</v>
      </c>
    </row>
    <row r="74" spans="1:12">
      <c r="A74" s="187" t="s">
        <v>28</v>
      </c>
      <c r="B74" s="134">
        <v>910</v>
      </c>
      <c r="C74" s="142" t="s">
        <v>27</v>
      </c>
      <c r="D74" s="142"/>
      <c r="E74" s="142"/>
      <c r="F74" s="142"/>
      <c r="G74" s="142"/>
      <c r="H74" s="73"/>
      <c r="I74" s="73"/>
      <c r="J74" s="181">
        <f>J75+J81</f>
        <v>129.577</v>
      </c>
      <c r="K74" s="181">
        <f>K75+K81</f>
        <v>15.200000000000001</v>
      </c>
      <c r="L74" s="181">
        <f>L75+L81</f>
        <v>15.5</v>
      </c>
    </row>
    <row r="75" spans="1:12">
      <c r="A75" s="187" t="s">
        <v>103</v>
      </c>
      <c r="B75" s="134">
        <v>910</v>
      </c>
      <c r="C75" s="142" t="s">
        <v>27</v>
      </c>
      <c r="D75" s="142" t="s">
        <v>63</v>
      </c>
      <c r="E75" s="142"/>
      <c r="F75" s="142"/>
      <c r="G75" s="142"/>
      <c r="H75" s="180"/>
      <c r="I75" s="180"/>
      <c r="J75" s="181">
        <f>J76</f>
        <v>33.476999999999997</v>
      </c>
      <c r="K75" s="181">
        <f t="shared" ref="K75:L75" si="18">K76</f>
        <v>0.4</v>
      </c>
      <c r="L75" s="181">
        <f t="shared" si="18"/>
        <v>0.4</v>
      </c>
    </row>
    <row r="76" spans="1:12" ht="31.5">
      <c r="A76" s="192" t="s">
        <v>266</v>
      </c>
      <c r="B76" s="134">
        <v>910</v>
      </c>
      <c r="C76" s="7" t="s">
        <v>27</v>
      </c>
      <c r="D76" s="7" t="s">
        <v>63</v>
      </c>
      <c r="E76" s="7" t="s">
        <v>85</v>
      </c>
      <c r="F76" s="7"/>
      <c r="G76" s="7"/>
      <c r="H76" s="73"/>
      <c r="I76" s="73"/>
      <c r="J76" s="74">
        <f>J77</f>
        <v>33.476999999999997</v>
      </c>
      <c r="K76" s="74">
        <f t="shared" ref="K76:L76" si="19">K77</f>
        <v>0.4</v>
      </c>
      <c r="L76" s="74">
        <f t="shared" si="19"/>
        <v>0.4</v>
      </c>
    </row>
    <row r="77" spans="1:12" ht="47.25">
      <c r="A77" s="193" t="s">
        <v>267</v>
      </c>
      <c r="B77" s="134">
        <v>910</v>
      </c>
      <c r="C77" s="7" t="s">
        <v>27</v>
      </c>
      <c r="D77" s="7" t="s">
        <v>63</v>
      </c>
      <c r="E77" s="7" t="s">
        <v>85</v>
      </c>
      <c r="F77" s="7" t="s">
        <v>36</v>
      </c>
      <c r="G77" s="7"/>
      <c r="H77" s="73"/>
      <c r="I77" s="73"/>
      <c r="J77" s="74">
        <f>J78</f>
        <v>33.476999999999997</v>
      </c>
      <c r="K77" s="74">
        <f t="shared" ref="K77:L77" si="20">K78</f>
        <v>0.4</v>
      </c>
      <c r="L77" s="74">
        <f t="shared" si="20"/>
        <v>0.4</v>
      </c>
    </row>
    <row r="78" spans="1:12" ht="49.15" customHeight="1">
      <c r="A78" s="161" t="s">
        <v>298</v>
      </c>
      <c r="B78" s="134">
        <v>910</v>
      </c>
      <c r="C78" s="7" t="s">
        <v>27</v>
      </c>
      <c r="D78" s="7" t="s">
        <v>63</v>
      </c>
      <c r="E78" s="7">
        <v>89</v>
      </c>
      <c r="F78" s="7">
        <v>1</v>
      </c>
      <c r="G78" s="7" t="s">
        <v>74</v>
      </c>
      <c r="H78" s="7" t="s">
        <v>104</v>
      </c>
      <c r="I78" s="128"/>
      <c r="J78" s="74">
        <f t="shared" ref="J78:L79" si="21">J79</f>
        <v>33.476999999999997</v>
      </c>
      <c r="K78" s="74">
        <f t="shared" si="21"/>
        <v>0.4</v>
      </c>
      <c r="L78" s="74">
        <f t="shared" si="21"/>
        <v>0.4</v>
      </c>
    </row>
    <row r="79" spans="1:12" ht="19.5" customHeight="1">
      <c r="A79" s="135" t="s">
        <v>157</v>
      </c>
      <c r="B79" s="134">
        <v>910</v>
      </c>
      <c r="C79" s="7" t="s">
        <v>27</v>
      </c>
      <c r="D79" s="7" t="s">
        <v>63</v>
      </c>
      <c r="E79" s="7">
        <v>89</v>
      </c>
      <c r="F79" s="7">
        <v>1</v>
      </c>
      <c r="G79" s="7" t="s">
        <v>74</v>
      </c>
      <c r="H79" s="7" t="s">
        <v>104</v>
      </c>
      <c r="I79" s="128" t="s">
        <v>159</v>
      </c>
      <c r="J79" s="74">
        <f t="shared" si="21"/>
        <v>33.476999999999997</v>
      </c>
      <c r="K79" s="74">
        <f t="shared" si="21"/>
        <v>0.4</v>
      </c>
      <c r="L79" s="74">
        <f t="shared" si="21"/>
        <v>0.4</v>
      </c>
    </row>
    <row r="80" spans="1:12" ht="31.5">
      <c r="A80" s="135" t="s">
        <v>158</v>
      </c>
      <c r="B80" s="134">
        <v>910</v>
      </c>
      <c r="C80" s="7" t="s">
        <v>27</v>
      </c>
      <c r="D80" s="7" t="s">
        <v>63</v>
      </c>
      <c r="E80" s="7">
        <v>89</v>
      </c>
      <c r="F80" s="7">
        <v>1</v>
      </c>
      <c r="G80" s="7" t="s">
        <v>74</v>
      </c>
      <c r="H80" s="7" t="s">
        <v>104</v>
      </c>
      <c r="I80" s="128" t="s">
        <v>160</v>
      </c>
      <c r="J80" s="74">
        <f>0.4+33.077</f>
        <v>33.476999999999997</v>
      </c>
      <c r="K80" s="74">
        <v>0.4</v>
      </c>
      <c r="L80" s="74">
        <v>0.4</v>
      </c>
    </row>
    <row r="81" spans="1:12">
      <c r="A81" s="187" t="s">
        <v>105</v>
      </c>
      <c r="B81" s="134">
        <v>910</v>
      </c>
      <c r="C81" s="142" t="s">
        <v>27</v>
      </c>
      <c r="D81" s="142" t="s">
        <v>64</v>
      </c>
      <c r="E81" s="142"/>
      <c r="F81" s="142"/>
      <c r="G81" s="190"/>
      <c r="H81" s="180"/>
      <c r="I81" s="180"/>
      <c r="J81" s="181">
        <f>J82</f>
        <v>96.100000000000009</v>
      </c>
      <c r="K81" s="181">
        <f t="shared" ref="K81:L81" si="22">K82</f>
        <v>14.8</v>
      </c>
      <c r="L81" s="181">
        <f t="shared" si="22"/>
        <v>15.1</v>
      </c>
    </row>
    <row r="82" spans="1:12" ht="31.5">
      <c r="A82" s="192" t="s">
        <v>266</v>
      </c>
      <c r="B82" s="134">
        <v>910</v>
      </c>
      <c r="C82" s="7" t="s">
        <v>27</v>
      </c>
      <c r="D82" s="7" t="s">
        <v>64</v>
      </c>
      <c r="E82" s="7" t="s">
        <v>85</v>
      </c>
      <c r="F82" s="7"/>
      <c r="G82" s="190"/>
      <c r="H82" s="73"/>
      <c r="I82" s="73"/>
      <c r="J82" s="74">
        <f>J84+J87</f>
        <v>96.100000000000009</v>
      </c>
      <c r="K82" s="74">
        <f>K84+K87</f>
        <v>14.8</v>
      </c>
      <c r="L82" s="74">
        <f>L84+L87</f>
        <v>15.1</v>
      </c>
    </row>
    <row r="83" spans="1:12" ht="47.25">
      <c r="A83" s="193" t="s">
        <v>267</v>
      </c>
      <c r="B83" s="134">
        <v>910</v>
      </c>
      <c r="C83" s="7" t="s">
        <v>27</v>
      </c>
      <c r="D83" s="7" t="s">
        <v>64</v>
      </c>
      <c r="E83" s="7" t="s">
        <v>85</v>
      </c>
      <c r="F83" s="162">
        <v>1</v>
      </c>
      <c r="G83" s="190"/>
      <c r="H83" s="73"/>
      <c r="I83" s="73"/>
      <c r="J83" s="74">
        <f>J84+J87</f>
        <v>96.100000000000009</v>
      </c>
      <c r="K83" s="74">
        <f>K84+K87</f>
        <v>14.8</v>
      </c>
      <c r="L83" s="74">
        <f>L84+L87</f>
        <v>15.1</v>
      </c>
    </row>
    <row r="84" spans="1:12">
      <c r="A84" s="135" t="s">
        <v>106</v>
      </c>
      <c r="B84" s="134">
        <v>910</v>
      </c>
      <c r="C84" s="7" t="s">
        <v>27</v>
      </c>
      <c r="D84" s="7" t="s">
        <v>64</v>
      </c>
      <c r="E84" s="7" t="s">
        <v>85</v>
      </c>
      <c r="F84" s="162">
        <v>1</v>
      </c>
      <c r="G84" s="129" t="s">
        <v>74</v>
      </c>
      <c r="H84" s="162">
        <v>43010</v>
      </c>
      <c r="I84" s="73"/>
      <c r="J84" s="74">
        <f>J85</f>
        <v>32.200000000000003</v>
      </c>
      <c r="K84" s="74">
        <f t="shared" ref="K84:L84" si="23">K85</f>
        <v>11.8</v>
      </c>
      <c r="L84" s="74">
        <f t="shared" si="23"/>
        <v>12.1</v>
      </c>
    </row>
    <row r="85" spans="1:12" ht="17.25" customHeight="1">
      <c r="A85" s="135" t="s">
        <v>157</v>
      </c>
      <c r="B85" s="134">
        <v>910</v>
      </c>
      <c r="C85" s="7" t="s">
        <v>27</v>
      </c>
      <c r="D85" s="7" t="s">
        <v>64</v>
      </c>
      <c r="E85" s="7" t="s">
        <v>85</v>
      </c>
      <c r="F85" s="162">
        <v>1</v>
      </c>
      <c r="G85" s="129" t="s">
        <v>74</v>
      </c>
      <c r="H85" s="162">
        <v>43010</v>
      </c>
      <c r="I85" s="162">
        <v>200</v>
      </c>
      <c r="J85" s="74">
        <f>J86</f>
        <v>32.200000000000003</v>
      </c>
      <c r="K85" s="74">
        <f>K86</f>
        <v>11.8</v>
      </c>
      <c r="L85" s="74">
        <f>L86</f>
        <v>12.1</v>
      </c>
    </row>
    <row r="86" spans="1:12" ht="31.5">
      <c r="A86" s="135" t="s">
        <v>158</v>
      </c>
      <c r="B86" s="134">
        <v>910</v>
      </c>
      <c r="C86" s="7" t="s">
        <v>27</v>
      </c>
      <c r="D86" s="7" t="s">
        <v>64</v>
      </c>
      <c r="E86" s="7" t="s">
        <v>85</v>
      </c>
      <c r="F86" s="162">
        <v>1</v>
      </c>
      <c r="G86" s="129" t="s">
        <v>74</v>
      </c>
      <c r="H86" s="162">
        <v>43010</v>
      </c>
      <c r="I86" s="162">
        <v>240</v>
      </c>
      <c r="J86" s="74">
        <v>32.200000000000003</v>
      </c>
      <c r="K86" s="74">
        <v>11.8</v>
      </c>
      <c r="L86" s="74">
        <v>12.1</v>
      </c>
    </row>
    <row r="87" spans="1:12" ht="19.5" customHeight="1">
      <c r="A87" s="135" t="s">
        <v>237</v>
      </c>
      <c r="B87" s="134">
        <v>910</v>
      </c>
      <c r="C87" s="7" t="s">
        <v>27</v>
      </c>
      <c r="D87" s="7" t="s">
        <v>64</v>
      </c>
      <c r="E87" s="7" t="s">
        <v>85</v>
      </c>
      <c r="F87" s="162">
        <v>1</v>
      </c>
      <c r="G87" s="129" t="s">
        <v>74</v>
      </c>
      <c r="H87" s="162">
        <v>43040</v>
      </c>
      <c r="I87" s="73"/>
      <c r="J87" s="74">
        <f>J88</f>
        <v>63.900000000000006</v>
      </c>
      <c r="K87" s="74">
        <f t="shared" ref="K87:L88" si="24">K88</f>
        <v>3</v>
      </c>
      <c r="L87" s="74">
        <f t="shared" si="24"/>
        <v>3</v>
      </c>
    </row>
    <row r="88" spans="1:12" ht="16.5" customHeight="1">
      <c r="A88" s="135" t="s">
        <v>157</v>
      </c>
      <c r="B88" s="134">
        <v>910</v>
      </c>
      <c r="C88" s="7" t="s">
        <v>27</v>
      </c>
      <c r="D88" s="7" t="s">
        <v>64</v>
      </c>
      <c r="E88" s="7" t="s">
        <v>85</v>
      </c>
      <c r="F88" s="162">
        <v>1</v>
      </c>
      <c r="G88" s="129" t="s">
        <v>74</v>
      </c>
      <c r="H88" s="162">
        <v>43040</v>
      </c>
      <c r="I88" s="162">
        <v>200</v>
      </c>
      <c r="J88" s="74">
        <f>J89</f>
        <v>63.900000000000006</v>
      </c>
      <c r="K88" s="74">
        <f t="shared" si="24"/>
        <v>3</v>
      </c>
      <c r="L88" s="74">
        <f t="shared" si="24"/>
        <v>3</v>
      </c>
    </row>
    <row r="89" spans="1:12" ht="38.25" customHeight="1">
      <c r="A89" s="135" t="s">
        <v>158</v>
      </c>
      <c r="B89" s="134">
        <v>910</v>
      </c>
      <c r="C89" s="7" t="s">
        <v>27</v>
      </c>
      <c r="D89" s="7" t="s">
        <v>64</v>
      </c>
      <c r="E89" s="7" t="s">
        <v>85</v>
      </c>
      <c r="F89" s="162">
        <v>1</v>
      </c>
      <c r="G89" s="129" t="s">
        <v>74</v>
      </c>
      <c r="H89" s="162">
        <v>43040</v>
      </c>
      <c r="I89" s="162">
        <v>240</v>
      </c>
      <c r="J89" s="74">
        <f>66.9-3</f>
        <v>63.900000000000006</v>
      </c>
      <c r="K89" s="74">
        <v>3</v>
      </c>
      <c r="L89" s="74">
        <v>3</v>
      </c>
    </row>
    <row r="90" spans="1:12">
      <c r="A90" s="187" t="s">
        <v>107</v>
      </c>
      <c r="B90" s="134">
        <v>910</v>
      </c>
      <c r="C90" s="142" t="s">
        <v>67</v>
      </c>
      <c r="D90" s="142"/>
      <c r="E90" s="143"/>
      <c r="F90" s="142"/>
      <c r="G90" s="142"/>
      <c r="H90" s="142"/>
      <c r="I90" s="196"/>
      <c r="J90" s="185">
        <f t="shared" ref="J90:L95" si="25">J91</f>
        <v>68.8</v>
      </c>
      <c r="K90" s="185">
        <f t="shared" si="25"/>
        <v>52.2</v>
      </c>
      <c r="L90" s="185">
        <f t="shared" si="25"/>
        <v>34.9</v>
      </c>
    </row>
    <row r="91" spans="1:12">
      <c r="A91" s="201" t="s">
        <v>39</v>
      </c>
      <c r="B91" s="134">
        <v>910</v>
      </c>
      <c r="C91" s="142" t="s">
        <v>67</v>
      </c>
      <c r="D91" s="142" t="s">
        <v>24</v>
      </c>
      <c r="E91" s="196"/>
      <c r="F91" s="142"/>
      <c r="G91" s="142"/>
      <c r="H91" s="142"/>
      <c r="I91" s="196"/>
      <c r="J91" s="185">
        <f t="shared" si="25"/>
        <v>68.8</v>
      </c>
      <c r="K91" s="185">
        <f t="shared" si="25"/>
        <v>52.2</v>
      </c>
      <c r="L91" s="185">
        <f t="shared" si="25"/>
        <v>34.9</v>
      </c>
    </row>
    <row r="92" spans="1:12" ht="31.5">
      <c r="A92" s="192" t="s">
        <v>266</v>
      </c>
      <c r="B92" s="134">
        <v>910</v>
      </c>
      <c r="C92" s="7" t="s">
        <v>67</v>
      </c>
      <c r="D92" s="7" t="s">
        <v>24</v>
      </c>
      <c r="E92" s="7">
        <v>89</v>
      </c>
      <c r="F92" s="7"/>
      <c r="G92" s="7"/>
      <c r="H92" s="7"/>
      <c r="I92" s="128"/>
      <c r="J92" s="186">
        <f t="shared" si="25"/>
        <v>68.8</v>
      </c>
      <c r="K92" s="186">
        <f t="shared" si="25"/>
        <v>52.2</v>
      </c>
      <c r="L92" s="186">
        <f t="shared" si="25"/>
        <v>34.9</v>
      </c>
    </row>
    <row r="93" spans="1:12" ht="47.25">
      <c r="A93" s="193" t="s">
        <v>267</v>
      </c>
      <c r="B93" s="134">
        <v>910</v>
      </c>
      <c r="C93" s="7" t="s">
        <v>67</v>
      </c>
      <c r="D93" s="7" t="s">
        <v>24</v>
      </c>
      <c r="E93" s="7">
        <v>89</v>
      </c>
      <c r="F93" s="7">
        <v>1</v>
      </c>
      <c r="G93" s="7"/>
      <c r="H93" s="7"/>
      <c r="I93" s="128"/>
      <c r="J93" s="186">
        <f t="shared" si="25"/>
        <v>68.8</v>
      </c>
      <c r="K93" s="186">
        <f t="shared" si="25"/>
        <v>52.2</v>
      </c>
      <c r="L93" s="186">
        <f t="shared" si="25"/>
        <v>34.9</v>
      </c>
    </row>
    <row r="94" spans="1:12">
      <c r="A94" s="137" t="s">
        <v>152</v>
      </c>
      <c r="B94" s="134">
        <v>910</v>
      </c>
      <c r="C94" s="202" t="s">
        <v>67</v>
      </c>
      <c r="D94" s="202" t="s">
        <v>24</v>
      </c>
      <c r="E94" s="167">
        <v>89</v>
      </c>
      <c r="F94" s="129">
        <v>1</v>
      </c>
      <c r="G94" s="129" t="s">
        <v>74</v>
      </c>
      <c r="H94" s="129" t="s">
        <v>109</v>
      </c>
      <c r="I94" s="167"/>
      <c r="J94" s="186">
        <f t="shared" si="25"/>
        <v>68.8</v>
      </c>
      <c r="K94" s="186">
        <f t="shared" si="25"/>
        <v>52.2</v>
      </c>
      <c r="L94" s="186">
        <f t="shared" si="25"/>
        <v>34.9</v>
      </c>
    </row>
    <row r="95" spans="1:12">
      <c r="A95" s="137" t="s">
        <v>153</v>
      </c>
      <c r="B95" s="134">
        <v>910</v>
      </c>
      <c r="C95" s="202" t="s">
        <v>67</v>
      </c>
      <c r="D95" s="202" t="s">
        <v>24</v>
      </c>
      <c r="E95" s="167">
        <v>89</v>
      </c>
      <c r="F95" s="129">
        <v>1</v>
      </c>
      <c r="G95" s="129" t="s">
        <v>74</v>
      </c>
      <c r="H95" s="129" t="s">
        <v>109</v>
      </c>
      <c r="I95" s="167" t="s">
        <v>155</v>
      </c>
      <c r="J95" s="186">
        <f t="shared" si="25"/>
        <v>68.8</v>
      </c>
      <c r="K95" s="186">
        <f t="shared" si="25"/>
        <v>52.2</v>
      </c>
      <c r="L95" s="186">
        <f t="shared" si="25"/>
        <v>34.9</v>
      </c>
    </row>
    <row r="96" spans="1:12">
      <c r="A96" s="137" t="s">
        <v>154</v>
      </c>
      <c r="B96" s="134">
        <v>910</v>
      </c>
      <c r="C96" s="202" t="s">
        <v>67</v>
      </c>
      <c r="D96" s="202" t="s">
        <v>24</v>
      </c>
      <c r="E96" s="167">
        <v>89</v>
      </c>
      <c r="F96" s="129">
        <v>1</v>
      </c>
      <c r="G96" s="129" t="s">
        <v>74</v>
      </c>
      <c r="H96" s="129" t="s">
        <v>109</v>
      </c>
      <c r="I96" s="167" t="s">
        <v>156</v>
      </c>
      <c r="J96" s="186">
        <v>68.8</v>
      </c>
      <c r="K96" s="186">
        <f>71.2-K110</f>
        <v>52.2</v>
      </c>
      <c r="L96" s="186">
        <f>73.8-L110</f>
        <v>34.9</v>
      </c>
    </row>
    <row r="97" spans="1:12">
      <c r="A97" s="184" t="s">
        <v>26</v>
      </c>
      <c r="B97" s="134">
        <v>910</v>
      </c>
      <c r="C97" s="203" t="s">
        <v>68</v>
      </c>
      <c r="D97" s="203"/>
      <c r="E97" s="194"/>
      <c r="F97" s="159"/>
      <c r="G97" s="159"/>
      <c r="H97" s="159"/>
      <c r="I97" s="194"/>
      <c r="J97" s="185">
        <f t="shared" ref="J97:L102" si="26">J98</f>
        <v>1</v>
      </c>
      <c r="K97" s="185">
        <f t="shared" si="26"/>
        <v>1</v>
      </c>
      <c r="L97" s="185">
        <f t="shared" si="26"/>
        <v>1</v>
      </c>
    </row>
    <row r="98" spans="1:12">
      <c r="A98" s="184" t="s">
        <v>110</v>
      </c>
      <c r="B98" s="134">
        <v>910</v>
      </c>
      <c r="C98" s="159">
        <v>13</v>
      </c>
      <c r="D98" s="159" t="s">
        <v>24</v>
      </c>
      <c r="E98" s="191"/>
      <c r="F98" s="159"/>
      <c r="G98" s="159"/>
      <c r="H98" s="159"/>
      <c r="I98" s="194"/>
      <c r="J98" s="185">
        <f t="shared" si="26"/>
        <v>1</v>
      </c>
      <c r="K98" s="185">
        <f t="shared" si="26"/>
        <v>1</v>
      </c>
      <c r="L98" s="185">
        <f t="shared" si="26"/>
        <v>1</v>
      </c>
    </row>
    <row r="99" spans="1:12" ht="31.5">
      <c r="A99" s="192" t="s">
        <v>266</v>
      </c>
      <c r="B99" s="134">
        <v>910</v>
      </c>
      <c r="C99" s="129" t="s">
        <v>68</v>
      </c>
      <c r="D99" s="129" t="s">
        <v>24</v>
      </c>
      <c r="E99" s="7">
        <v>89</v>
      </c>
      <c r="F99" s="7"/>
      <c r="G99" s="129"/>
      <c r="H99" s="129"/>
      <c r="I99" s="167"/>
      <c r="J99" s="186">
        <f t="shared" si="26"/>
        <v>1</v>
      </c>
      <c r="K99" s="186">
        <f t="shared" si="26"/>
        <v>1</v>
      </c>
      <c r="L99" s="186">
        <f t="shared" si="26"/>
        <v>1</v>
      </c>
    </row>
    <row r="100" spans="1:12" ht="47.25">
      <c r="A100" s="193" t="s">
        <v>267</v>
      </c>
      <c r="B100" s="134">
        <v>910</v>
      </c>
      <c r="C100" s="129" t="s">
        <v>68</v>
      </c>
      <c r="D100" s="129" t="s">
        <v>24</v>
      </c>
      <c r="E100" s="7">
        <v>89</v>
      </c>
      <c r="F100" s="7">
        <v>1</v>
      </c>
      <c r="G100" s="129"/>
      <c r="H100" s="129"/>
      <c r="I100" s="167"/>
      <c r="J100" s="186">
        <f t="shared" si="26"/>
        <v>1</v>
      </c>
      <c r="K100" s="186">
        <f t="shared" si="26"/>
        <v>1</v>
      </c>
      <c r="L100" s="186">
        <f t="shared" si="26"/>
        <v>1</v>
      </c>
    </row>
    <row r="101" spans="1:12">
      <c r="A101" s="135" t="s">
        <v>111</v>
      </c>
      <c r="B101" s="134">
        <v>910</v>
      </c>
      <c r="C101" s="129">
        <v>13</v>
      </c>
      <c r="D101" s="129" t="s">
        <v>24</v>
      </c>
      <c r="E101" s="138">
        <v>89</v>
      </c>
      <c r="F101" s="129">
        <v>1</v>
      </c>
      <c r="G101" s="129" t="s">
        <v>74</v>
      </c>
      <c r="H101" s="129">
        <v>41240</v>
      </c>
      <c r="I101" s="167"/>
      <c r="J101" s="204">
        <f t="shared" si="26"/>
        <v>1</v>
      </c>
      <c r="K101" s="204">
        <f t="shared" si="26"/>
        <v>1</v>
      </c>
      <c r="L101" s="204">
        <f t="shared" si="26"/>
        <v>1</v>
      </c>
    </row>
    <row r="102" spans="1:12">
      <c r="A102" s="135" t="s">
        <v>150</v>
      </c>
      <c r="B102" s="134">
        <v>910</v>
      </c>
      <c r="C102" s="129">
        <v>13</v>
      </c>
      <c r="D102" s="129" t="s">
        <v>24</v>
      </c>
      <c r="E102" s="138">
        <v>89</v>
      </c>
      <c r="F102" s="129">
        <v>1</v>
      </c>
      <c r="G102" s="129" t="s">
        <v>74</v>
      </c>
      <c r="H102" s="129" t="s">
        <v>116</v>
      </c>
      <c r="I102" s="167" t="s">
        <v>151</v>
      </c>
      <c r="J102" s="204">
        <f t="shared" si="26"/>
        <v>1</v>
      </c>
      <c r="K102" s="204">
        <f t="shared" si="26"/>
        <v>1</v>
      </c>
      <c r="L102" s="204">
        <f t="shared" si="26"/>
        <v>1</v>
      </c>
    </row>
    <row r="103" spans="1:12">
      <c r="A103" s="133" t="s">
        <v>112</v>
      </c>
      <c r="B103" s="134">
        <v>910</v>
      </c>
      <c r="C103" s="129">
        <v>13</v>
      </c>
      <c r="D103" s="129" t="s">
        <v>24</v>
      </c>
      <c r="E103" s="138">
        <v>89</v>
      </c>
      <c r="F103" s="129">
        <v>1</v>
      </c>
      <c r="G103" s="129" t="s">
        <v>74</v>
      </c>
      <c r="H103" s="129">
        <v>41240</v>
      </c>
      <c r="I103" s="167">
        <v>730</v>
      </c>
      <c r="J103" s="204">
        <v>1</v>
      </c>
      <c r="K103" s="204">
        <v>1</v>
      </c>
      <c r="L103" s="204">
        <v>1</v>
      </c>
    </row>
    <row r="104" spans="1:12">
      <c r="A104" s="133" t="s">
        <v>279</v>
      </c>
      <c r="B104" s="134">
        <v>910</v>
      </c>
      <c r="C104" s="129" t="s">
        <v>280</v>
      </c>
      <c r="D104" s="129"/>
      <c r="E104" s="138"/>
      <c r="F104" s="129"/>
      <c r="G104" s="129"/>
      <c r="H104" s="129"/>
      <c r="I104" s="167"/>
      <c r="J104" s="74"/>
      <c r="K104" s="204">
        <f t="shared" ref="K104:L109" si="27">K105</f>
        <v>19</v>
      </c>
      <c r="L104" s="204">
        <f t="shared" si="27"/>
        <v>38.9</v>
      </c>
    </row>
    <row r="105" spans="1:12">
      <c r="A105" s="133" t="s">
        <v>279</v>
      </c>
      <c r="B105" s="134">
        <v>910</v>
      </c>
      <c r="C105" s="129" t="s">
        <v>280</v>
      </c>
      <c r="D105" s="129">
        <v>99</v>
      </c>
      <c r="E105" s="138"/>
      <c r="F105" s="129"/>
      <c r="G105" s="129"/>
      <c r="H105" s="129"/>
      <c r="I105" s="167"/>
      <c r="J105" s="74"/>
      <c r="K105" s="204">
        <f t="shared" si="27"/>
        <v>19</v>
      </c>
      <c r="L105" s="204">
        <f t="shared" si="27"/>
        <v>38.9</v>
      </c>
    </row>
    <row r="106" spans="1:12" ht="31.5">
      <c r="A106" s="137" t="s">
        <v>266</v>
      </c>
      <c r="B106" s="134">
        <v>910</v>
      </c>
      <c r="C106" s="129" t="s">
        <v>280</v>
      </c>
      <c r="D106" s="129">
        <v>99</v>
      </c>
      <c r="E106" s="129" t="s">
        <v>85</v>
      </c>
      <c r="F106" s="129" t="s">
        <v>72</v>
      </c>
      <c r="G106" s="129"/>
      <c r="H106" s="129"/>
      <c r="I106" s="167"/>
      <c r="J106" s="74"/>
      <c r="K106" s="204">
        <f t="shared" si="27"/>
        <v>19</v>
      </c>
      <c r="L106" s="204">
        <f t="shared" si="27"/>
        <v>38.9</v>
      </c>
    </row>
    <row r="107" spans="1:12" ht="47.25">
      <c r="A107" s="137" t="s">
        <v>267</v>
      </c>
      <c r="B107" s="134">
        <v>910</v>
      </c>
      <c r="C107" s="129" t="s">
        <v>280</v>
      </c>
      <c r="D107" s="129">
        <v>99</v>
      </c>
      <c r="E107" s="129" t="s">
        <v>85</v>
      </c>
      <c r="F107" s="129" t="s">
        <v>36</v>
      </c>
      <c r="G107" s="129"/>
      <c r="H107" s="129"/>
      <c r="I107" s="167"/>
      <c r="J107" s="74"/>
      <c r="K107" s="204">
        <f t="shared" si="27"/>
        <v>19</v>
      </c>
      <c r="L107" s="204">
        <f t="shared" si="27"/>
        <v>38.9</v>
      </c>
    </row>
    <row r="108" spans="1:12">
      <c r="A108" s="133" t="s">
        <v>279</v>
      </c>
      <c r="B108" s="134">
        <v>910</v>
      </c>
      <c r="C108" s="129" t="s">
        <v>280</v>
      </c>
      <c r="D108" s="129">
        <v>99</v>
      </c>
      <c r="E108" s="129" t="s">
        <v>85</v>
      </c>
      <c r="F108" s="129" t="s">
        <v>36</v>
      </c>
      <c r="G108" s="129" t="s">
        <v>74</v>
      </c>
      <c r="H108" s="129" t="s">
        <v>281</v>
      </c>
      <c r="I108" s="129"/>
      <c r="J108" s="73"/>
      <c r="K108" s="204">
        <f t="shared" si="27"/>
        <v>19</v>
      </c>
      <c r="L108" s="204">
        <f t="shared" si="27"/>
        <v>38.9</v>
      </c>
    </row>
    <row r="109" spans="1:12">
      <c r="A109" s="133" t="s">
        <v>165</v>
      </c>
      <c r="B109" s="134">
        <v>910</v>
      </c>
      <c r="C109" s="129" t="s">
        <v>280</v>
      </c>
      <c r="D109" s="129">
        <v>99</v>
      </c>
      <c r="E109" s="129" t="s">
        <v>85</v>
      </c>
      <c r="F109" s="129" t="s">
        <v>36</v>
      </c>
      <c r="G109" s="129" t="s">
        <v>74</v>
      </c>
      <c r="H109" s="129" t="s">
        <v>281</v>
      </c>
      <c r="I109" s="129" t="s">
        <v>166</v>
      </c>
      <c r="J109" s="73"/>
      <c r="K109" s="205">
        <f t="shared" si="27"/>
        <v>19</v>
      </c>
      <c r="L109" s="73">
        <f t="shared" si="27"/>
        <v>38.9</v>
      </c>
    </row>
    <row r="110" spans="1:12">
      <c r="A110" s="133" t="s">
        <v>84</v>
      </c>
      <c r="B110" s="134">
        <v>910</v>
      </c>
      <c r="C110" s="129" t="s">
        <v>280</v>
      </c>
      <c r="D110" s="129" t="s">
        <v>280</v>
      </c>
      <c r="E110" s="129" t="s">
        <v>85</v>
      </c>
      <c r="F110" s="129" t="s">
        <v>36</v>
      </c>
      <c r="G110" s="129" t="s">
        <v>74</v>
      </c>
      <c r="H110" s="129" t="s">
        <v>281</v>
      </c>
      <c r="I110" s="129" t="s">
        <v>86</v>
      </c>
      <c r="J110" s="73"/>
      <c r="K110" s="205">
        <v>19</v>
      </c>
      <c r="L110" s="73">
        <v>38.9</v>
      </c>
    </row>
  </sheetData>
  <autoFilter ref="A7:L110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5 G82:G83 F81:G81 F82">
    <cfRule type="expression" dxfId="58" priority="75" stopIfTrue="1">
      <formula>$C45=""</formula>
    </cfRule>
    <cfRule type="expression" dxfId="57" priority="76" stopIfTrue="1">
      <formula>$D45&lt;&gt;""</formula>
    </cfRule>
  </conditionalFormatting>
  <conditionalFormatting sqref="A45">
    <cfRule type="expression" dxfId="56" priority="72" stopIfTrue="1">
      <formula>$F45=""</formula>
    </cfRule>
    <cfRule type="expression" dxfId="55" priority="73" stopIfTrue="1">
      <formula>#REF!&lt;&gt;""</formula>
    </cfRule>
    <cfRule type="expression" dxfId="54" priority="74" stopIfTrue="1">
      <formula>AND($G45="",$F45&lt;&gt;"")</formula>
    </cfRule>
  </conditionalFormatting>
  <conditionalFormatting sqref="F45">
    <cfRule type="expression" dxfId="53" priority="70" stopIfTrue="1">
      <formula>$C45=""</formula>
    </cfRule>
    <cfRule type="expression" dxfId="52" priority="71" stopIfTrue="1">
      <formula>$D45&lt;&gt;""</formula>
    </cfRule>
  </conditionalFormatting>
  <conditionalFormatting sqref="A84 A87">
    <cfRule type="expression" dxfId="51" priority="52" stopIfTrue="1">
      <formula>$F84=""</formula>
    </cfRule>
    <cfRule type="expression" dxfId="50" priority="54" stopIfTrue="1">
      <formula>AND($G84="",$F84&lt;&gt;"")</formula>
    </cfRule>
  </conditionalFormatting>
  <conditionalFormatting sqref="A87">
    <cfRule type="expression" dxfId="49" priority="36" stopIfTrue="1">
      <formula>$F87=""</formula>
    </cfRule>
    <cfRule type="expression" dxfId="48" priority="38" stopIfTrue="1">
      <formula>AND($G87="",$F87&lt;&gt;"")</formula>
    </cfRule>
  </conditionalFormatting>
  <conditionalFormatting sqref="A45">
    <cfRule type="expression" dxfId="47" priority="29" stopIfTrue="1">
      <formula>$F45=""</formula>
    </cfRule>
    <cfRule type="expression" dxfId="46" priority="30" stopIfTrue="1">
      <formula>#REF!&lt;&gt;""</formula>
    </cfRule>
    <cfRule type="expression" dxfId="45" priority="31" stopIfTrue="1">
      <formula>AND($G45="",$F45&lt;&gt;"")</formula>
    </cfRule>
  </conditionalFormatting>
  <conditionalFormatting sqref="G45">
    <cfRule type="expression" dxfId="44" priority="27" stopIfTrue="1">
      <formula>$C45=""</formula>
    </cfRule>
    <cfRule type="expression" dxfId="43" priority="28" stopIfTrue="1">
      <formula>$D45&lt;&gt;""</formula>
    </cfRule>
  </conditionalFormatting>
  <conditionalFormatting sqref="F45">
    <cfRule type="expression" dxfId="42" priority="25" stopIfTrue="1">
      <formula>$C45=""</formula>
    </cfRule>
    <cfRule type="expression" dxfId="41" priority="26" stopIfTrue="1">
      <formula>$D45&lt;&gt;""</formula>
    </cfRule>
  </conditionalFormatting>
  <conditionalFormatting sqref="A36">
    <cfRule type="expression" dxfId="40" priority="1" stopIfTrue="1">
      <formula>$F36=""</formula>
    </cfRule>
    <cfRule type="expression" dxfId="39" priority="2" stopIfTrue="1">
      <formula>#REF!&lt;&gt;""</formula>
    </cfRule>
    <cfRule type="expression" dxfId="38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 A87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25"/>
  <sheetViews>
    <sheetView tabSelected="1" view="pageBreakPreview" topLeftCell="A3" zoomScaleNormal="100" zoomScaleSheetLayoutView="100" workbookViewId="0">
      <selection activeCell="J48" sqref="J48:L48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7"/>
      <c r="B1" s="218"/>
      <c r="C1" s="219"/>
      <c r="D1" s="219"/>
      <c r="E1" s="220"/>
      <c r="F1" s="220"/>
      <c r="G1" s="220"/>
      <c r="H1" s="220"/>
      <c r="I1" s="303" t="s">
        <v>171</v>
      </c>
      <c r="J1" s="303"/>
      <c r="K1" s="303"/>
      <c r="L1" s="303"/>
    </row>
    <row r="2" spans="1:53" ht="101.25" customHeight="1">
      <c r="A2" s="217"/>
      <c r="B2" s="218"/>
      <c r="C2" s="221"/>
      <c r="D2" s="221"/>
      <c r="E2" s="221"/>
      <c r="F2" s="221"/>
      <c r="G2" s="221"/>
      <c r="H2" s="221"/>
      <c r="I2" s="308" t="s">
        <v>304</v>
      </c>
      <c r="J2" s="308"/>
      <c r="K2" s="308"/>
      <c r="L2" s="308"/>
    </row>
    <row r="3" spans="1:53" ht="96" customHeight="1">
      <c r="A3" s="304" t="s">
        <v>291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5"/>
      <c r="N3" s="305"/>
      <c r="O3" s="305"/>
      <c r="P3" s="305"/>
      <c r="Q3" s="305"/>
      <c r="R3" s="305"/>
      <c r="S3" s="305"/>
      <c r="T3" s="305"/>
    </row>
    <row r="4" spans="1:53" ht="15.75">
      <c r="A4" s="282"/>
      <c r="B4" s="282"/>
      <c r="C4" s="282"/>
      <c r="D4" s="282"/>
      <c r="E4" s="282"/>
      <c r="F4" s="282"/>
      <c r="G4" s="282"/>
      <c r="H4" s="282"/>
      <c r="I4" s="282"/>
      <c r="J4" s="282"/>
      <c r="K4" s="207"/>
      <c r="L4" s="207"/>
    </row>
    <row r="5" spans="1:53" ht="15.75">
      <c r="A5" s="309" t="s">
        <v>18</v>
      </c>
      <c r="B5" s="311" t="s">
        <v>21</v>
      </c>
      <c r="C5" s="312"/>
      <c r="D5" s="312"/>
      <c r="E5" s="313"/>
      <c r="F5" s="317" t="s">
        <v>22</v>
      </c>
      <c r="G5" s="317" t="s">
        <v>19</v>
      </c>
      <c r="H5" s="317" t="s">
        <v>30</v>
      </c>
      <c r="I5" s="317" t="s">
        <v>29</v>
      </c>
      <c r="J5" s="319" t="s">
        <v>69</v>
      </c>
      <c r="K5" s="319"/>
      <c r="L5" s="319"/>
    </row>
    <row r="6" spans="1:53" ht="19.899999999999999" customHeight="1">
      <c r="A6" s="310"/>
      <c r="B6" s="314"/>
      <c r="C6" s="315"/>
      <c r="D6" s="315"/>
      <c r="E6" s="316"/>
      <c r="F6" s="318"/>
      <c r="G6" s="318"/>
      <c r="H6" s="318"/>
      <c r="I6" s="318"/>
      <c r="J6" s="149" t="s">
        <v>230</v>
      </c>
      <c r="K6" s="174" t="s">
        <v>231</v>
      </c>
      <c r="L6" s="174" t="s">
        <v>288</v>
      </c>
    </row>
    <row r="7" spans="1:53" s="75" customFormat="1" ht="15.75">
      <c r="A7" s="150">
        <v>1</v>
      </c>
      <c r="B7" s="151">
        <v>2</v>
      </c>
      <c r="C7" s="151">
        <v>3</v>
      </c>
      <c r="D7" s="151">
        <v>4</v>
      </c>
      <c r="E7" s="152">
        <v>5</v>
      </c>
      <c r="F7" s="151">
        <v>6</v>
      </c>
      <c r="G7" s="153">
        <v>7</v>
      </c>
      <c r="H7" s="151">
        <v>8</v>
      </c>
      <c r="I7" s="151">
        <v>9</v>
      </c>
      <c r="J7" s="154" t="s">
        <v>67</v>
      </c>
      <c r="K7" s="154" t="s">
        <v>82</v>
      </c>
      <c r="L7" s="155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6" t="s">
        <v>31</v>
      </c>
      <c r="B8" s="157"/>
      <c r="C8" s="157"/>
      <c r="D8" s="157"/>
      <c r="E8" s="158"/>
      <c r="F8" s="159"/>
      <c r="G8" s="160"/>
      <c r="H8" s="157"/>
      <c r="I8" s="157"/>
      <c r="J8" s="224">
        <f>J9+J47</f>
        <v>1372.877</v>
      </c>
      <c r="K8" s="224">
        <f>K9+K47+K78</f>
        <v>849.2</v>
      </c>
      <c r="L8" s="224">
        <f>L9+L47+L78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7" t="s">
        <v>238</v>
      </c>
      <c r="B9" s="131" t="s">
        <v>71</v>
      </c>
      <c r="C9" s="7"/>
      <c r="D9" s="129"/>
      <c r="E9" s="138"/>
      <c r="F9" s="129"/>
      <c r="G9" s="139"/>
      <c r="H9" s="140"/>
      <c r="I9" s="164"/>
      <c r="J9" s="74">
        <f>J10+J23</f>
        <v>808.4</v>
      </c>
      <c r="K9" s="74">
        <f>K10+K23</f>
        <v>400.7</v>
      </c>
      <c r="L9" s="74">
        <f>L10+L23</f>
        <v>406.75</v>
      </c>
      <c r="M9" s="127"/>
      <c r="N9" s="127"/>
      <c r="O9" s="127"/>
    </row>
    <row r="10" spans="1:53" ht="15.75">
      <c r="A10" s="141" t="s">
        <v>226</v>
      </c>
      <c r="B10" s="131">
        <v>65</v>
      </c>
      <c r="C10" s="7">
        <v>1</v>
      </c>
      <c r="D10" s="142"/>
      <c r="E10" s="143"/>
      <c r="F10" s="142"/>
      <c r="G10" s="139"/>
      <c r="H10" s="140"/>
      <c r="I10" s="164"/>
      <c r="J10" s="74">
        <f>J11+J17</f>
        <v>353.4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1" t="s">
        <v>73</v>
      </c>
      <c r="B11" s="132" t="s">
        <v>71</v>
      </c>
      <c r="C11" s="129" t="s">
        <v>36</v>
      </c>
      <c r="D11" s="129" t="s">
        <v>74</v>
      </c>
      <c r="E11" s="138" t="s">
        <v>75</v>
      </c>
      <c r="F11" s="129"/>
      <c r="G11" s="132"/>
      <c r="H11" s="129"/>
      <c r="I11" s="129"/>
      <c r="J11" s="74">
        <f>J14</f>
        <v>281.7</v>
      </c>
      <c r="K11" s="74">
        <f>K14</f>
        <v>123.8</v>
      </c>
      <c r="L11" s="168">
        <f>L14</f>
        <v>123.5</v>
      </c>
    </row>
    <row r="12" spans="1:53" ht="78.75">
      <c r="A12" s="144" t="s">
        <v>161</v>
      </c>
      <c r="B12" s="131">
        <v>65</v>
      </c>
      <c r="C12" s="7">
        <v>1</v>
      </c>
      <c r="D12" s="129" t="s">
        <v>74</v>
      </c>
      <c r="E12" s="130">
        <v>41150</v>
      </c>
      <c r="F12" s="129" t="s">
        <v>163</v>
      </c>
      <c r="G12" s="129"/>
      <c r="H12" s="129"/>
      <c r="I12" s="129"/>
      <c r="J12" s="74">
        <f>J13</f>
        <v>281.7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4" t="s">
        <v>162</v>
      </c>
      <c r="B13" s="131">
        <v>65</v>
      </c>
      <c r="C13" s="7">
        <v>1</v>
      </c>
      <c r="D13" s="129" t="s">
        <v>74</v>
      </c>
      <c r="E13" s="130">
        <v>41150</v>
      </c>
      <c r="F13" s="129" t="s">
        <v>164</v>
      </c>
      <c r="G13" s="129"/>
      <c r="H13" s="129"/>
      <c r="I13" s="129"/>
      <c r="J13" s="74">
        <f>J14</f>
        <v>281.7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1" t="s">
        <v>23</v>
      </c>
      <c r="B14" s="131">
        <v>65</v>
      </c>
      <c r="C14" s="7">
        <v>1</v>
      </c>
      <c r="D14" s="129" t="s">
        <v>74</v>
      </c>
      <c r="E14" s="130">
        <v>41150</v>
      </c>
      <c r="F14" s="7" t="s">
        <v>164</v>
      </c>
      <c r="G14" s="145" t="s">
        <v>24</v>
      </c>
      <c r="H14" s="146"/>
      <c r="I14" s="129"/>
      <c r="J14" s="74">
        <f>J15</f>
        <v>281.7</v>
      </c>
      <c r="K14" s="74">
        <f t="shared" ref="K14:L15" si="3">K15</f>
        <v>123.8</v>
      </c>
      <c r="L14" s="168">
        <f t="shared" si="3"/>
        <v>123.5</v>
      </c>
    </row>
    <row r="15" spans="1:53" ht="47.25">
      <c r="A15" s="141" t="s">
        <v>70</v>
      </c>
      <c r="B15" s="131">
        <v>65</v>
      </c>
      <c r="C15" s="7">
        <v>1</v>
      </c>
      <c r="D15" s="129" t="s">
        <v>74</v>
      </c>
      <c r="E15" s="130">
        <v>41150</v>
      </c>
      <c r="F15" s="7" t="s">
        <v>164</v>
      </c>
      <c r="G15" s="147" t="s">
        <v>24</v>
      </c>
      <c r="H15" s="148" t="s">
        <v>63</v>
      </c>
      <c r="I15" s="129"/>
      <c r="J15" s="74">
        <f>J16</f>
        <v>281.7</v>
      </c>
      <c r="K15" s="74">
        <f t="shared" si="3"/>
        <v>123.8</v>
      </c>
      <c r="L15" s="168">
        <f t="shared" si="3"/>
        <v>123.5</v>
      </c>
    </row>
    <row r="16" spans="1:53" ht="47.25">
      <c r="A16" s="222" t="s">
        <v>258</v>
      </c>
      <c r="B16" s="131">
        <v>65</v>
      </c>
      <c r="C16" s="7">
        <v>1</v>
      </c>
      <c r="D16" s="129" t="s">
        <v>74</v>
      </c>
      <c r="E16" s="130" t="s">
        <v>75</v>
      </c>
      <c r="F16" s="7" t="s">
        <v>164</v>
      </c>
      <c r="G16" s="147" t="s">
        <v>24</v>
      </c>
      <c r="H16" s="148" t="s">
        <v>63</v>
      </c>
      <c r="I16" s="129">
        <v>910</v>
      </c>
      <c r="J16" s="74">
        <f>'Прил 5'!J16</f>
        <v>281.7</v>
      </c>
      <c r="K16" s="74">
        <f>'Прил 5'!K16</f>
        <v>123.8</v>
      </c>
      <c r="L16" s="74">
        <f>'Прил 5'!L16</f>
        <v>123.5</v>
      </c>
    </row>
    <row r="17" spans="1:12" ht="63">
      <c r="A17" s="135" t="s">
        <v>283</v>
      </c>
      <c r="B17" s="128" t="s">
        <v>71</v>
      </c>
      <c r="C17" s="7" t="s">
        <v>36</v>
      </c>
      <c r="D17" s="129" t="s">
        <v>74</v>
      </c>
      <c r="E17" s="130" t="s">
        <v>282</v>
      </c>
      <c r="F17" s="7"/>
      <c r="G17" s="7"/>
      <c r="H17" s="7"/>
      <c r="I17" s="129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4" t="s">
        <v>161</v>
      </c>
      <c r="B18" s="128" t="s">
        <v>71</v>
      </c>
      <c r="C18" s="7" t="s">
        <v>36</v>
      </c>
      <c r="D18" s="129" t="s">
        <v>74</v>
      </c>
      <c r="E18" s="130" t="s">
        <v>282</v>
      </c>
      <c r="F18" s="7" t="s">
        <v>163</v>
      </c>
      <c r="G18" s="7"/>
      <c r="H18" s="7"/>
      <c r="I18" s="129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4" t="s">
        <v>162</v>
      </c>
      <c r="B19" s="128" t="s">
        <v>71</v>
      </c>
      <c r="C19" s="7" t="s">
        <v>36</v>
      </c>
      <c r="D19" s="129" t="s">
        <v>74</v>
      </c>
      <c r="E19" s="130" t="s">
        <v>282</v>
      </c>
      <c r="F19" s="7" t="s">
        <v>164</v>
      </c>
      <c r="G19" s="7"/>
      <c r="H19" s="7"/>
      <c r="I19" s="129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1" t="s">
        <v>23</v>
      </c>
      <c r="B20" s="128" t="s">
        <v>71</v>
      </c>
      <c r="C20" s="7" t="s">
        <v>36</v>
      </c>
      <c r="D20" s="129" t="s">
        <v>74</v>
      </c>
      <c r="E20" s="130" t="s">
        <v>282</v>
      </c>
      <c r="F20" s="7" t="s">
        <v>164</v>
      </c>
      <c r="G20" s="7" t="s">
        <v>24</v>
      </c>
      <c r="H20" s="7"/>
      <c r="I20" s="129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1" t="s">
        <v>70</v>
      </c>
      <c r="B21" s="128" t="s">
        <v>71</v>
      </c>
      <c r="C21" s="7" t="s">
        <v>36</v>
      </c>
      <c r="D21" s="129" t="s">
        <v>74</v>
      </c>
      <c r="E21" s="130" t="s">
        <v>282</v>
      </c>
      <c r="F21" s="7" t="s">
        <v>164</v>
      </c>
      <c r="G21" s="7" t="s">
        <v>24</v>
      </c>
      <c r="H21" s="7" t="s">
        <v>63</v>
      </c>
      <c r="I21" s="129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2" t="s">
        <v>258</v>
      </c>
      <c r="B22" s="128" t="s">
        <v>71</v>
      </c>
      <c r="C22" s="7" t="s">
        <v>36</v>
      </c>
      <c r="D22" s="129" t="s">
        <v>74</v>
      </c>
      <c r="E22" s="130" t="s">
        <v>282</v>
      </c>
      <c r="F22" s="7" t="s">
        <v>164</v>
      </c>
      <c r="G22" s="7" t="s">
        <v>24</v>
      </c>
      <c r="H22" s="7" t="s">
        <v>63</v>
      </c>
      <c r="I22" s="129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1" t="s">
        <v>229</v>
      </c>
      <c r="B23" s="128" t="s">
        <v>71</v>
      </c>
      <c r="C23" s="7" t="s">
        <v>37</v>
      </c>
      <c r="D23" s="129"/>
      <c r="E23" s="130"/>
      <c r="F23" s="7"/>
      <c r="G23" s="131"/>
      <c r="H23" s="7"/>
      <c r="I23" s="129"/>
      <c r="J23" s="74">
        <f>J24+J30+J41</f>
        <v>455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1" t="s">
        <v>76</v>
      </c>
      <c r="B24" s="128" t="s">
        <v>71</v>
      </c>
      <c r="C24" s="7" t="s">
        <v>37</v>
      </c>
      <c r="D24" s="129" t="s">
        <v>74</v>
      </c>
      <c r="E24" s="130" t="s">
        <v>77</v>
      </c>
      <c r="F24" s="7"/>
      <c r="G24" s="131"/>
      <c r="H24" s="7"/>
      <c r="I24" s="132"/>
      <c r="J24" s="74">
        <f>J25</f>
        <v>233.5</v>
      </c>
      <c r="K24" s="74">
        <f>K27</f>
        <v>192.4</v>
      </c>
      <c r="L24" s="168">
        <f>L27</f>
        <v>190.15</v>
      </c>
    </row>
    <row r="25" spans="1:12" ht="84" customHeight="1">
      <c r="A25" s="144" t="s">
        <v>161</v>
      </c>
      <c r="B25" s="128" t="s">
        <v>71</v>
      </c>
      <c r="C25" s="7" t="s">
        <v>37</v>
      </c>
      <c r="D25" s="129" t="s">
        <v>74</v>
      </c>
      <c r="E25" s="130" t="s">
        <v>77</v>
      </c>
      <c r="F25" s="7" t="s">
        <v>163</v>
      </c>
      <c r="G25" s="131"/>
      <c r="H25" s="7"/>
      <c r="I25" s="132"/>
      <c r="J25" s="74">
        <f>J26</f>
        <v>233.5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4" t="s">
        <v>162</v>
      </c>
      <c r="B26" s="128" t="s">
        <v>71</v>
      </c>
      <c r="C26" s="7" t="s">
        <v>37</v>
      </c>
      <c r="D26" s="129" t="s">
        <v>74</v>
      </c>
      <c r="E26" s="130" t="s">
        <v>77</v>
      </c>
      <c r="F26" s="7" t="s">
        <v>164</v>
      </c>
      <c r="G26" s="131"/>
      <c r="H26" s="7"/>
      <c r="I26" s="132"/>
      <c r="J26" s="74">
        <f>J27</f>
        <v>233.5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1" t="s">
        <v>23</v>
      </c>
      <c r="B27" s="128" t="s">
        <v>71</v>
      </c>
      <c r="C27" s="7" t="s">
        <v>37</v>
      </c>
      <c r="D27" s="129" t="s">
        <v>74</v>
      </c>
      <c r="E27" s="130" t="s">
        <v>77</v>
      </c>
      <c r="F27" s="7" t="s">
        <v>164</v>
      </c>
      <c r="G27" s="131" t="s">
        <v>24</v>
      </c>
      <c r="H27" s="7"/>
      <c r="I27" s="132"/>
      <c r="J27" s="74">
        <f>J28</f>
        <v>233.5</v>
      </c>
      <c r="K27" s="74">
        <f t="shared" ref="K27:L28" si="8">K28</f>
        <v>192.4</v>
      </c>
      <c r="L27" s="168">
        <f t="shared" si="8"/>
        <v>190.15</v>
      </c>
    </row>
    <row r="28" spans="1:12" ht="63" customHeight="1">
      <c r="A28" s="141" t="s">
        <v>114</v>
      </c>
      <c r="B28" s="128" t="s">
        <v>71</v>
      </c>
      <c r="C28" s="129" t="s">
        <v>37</v>
      </c>
      <c r="D28" s="129" t="s">
        <v>74</v>
      </c>
      <c r="E28" s="138">
        <v>41110</v>
      </c>
      <c r="F28" s="129" t="s">
        <v>164</v>
      </c>
      <c r="G28" s="132" t="s">
        <v>24</v>
      </c>
      <c r="H28" s="129" t="s">
        <v>25</v>
      </c>
      <c r="I28" s="132"/>
      <c r="J28" s="74">
        <f>J29</f>
        <v>233.5</v>
      </c>
      <c r="K28" s="74">
        <f t="shared" si="8"/>
        <v>192.4</v>
      </c>
      <c r="L28" s="168">
        <f t="shared" si="8"/>
        <v>190.15</v>
      </c>
    </row>
    <row r="29" spans="1:12" ht="47.25">
      <c r="A29" s="222" t="s">
        <v>258</v>
      </c>
      <c r="B29" s="128" t="s">
        <v>71</v>
      </c>
      <c r="C29" s="129" t="s">
        <v>37</v>
      </c>
      <c r="D29" s="129" t="s">
        <v>74</v>
      </c>
      <c r="E29" s="138" t="s">
        <v>77</v>
      </c>
      <c r="F29" s="129" t="s">
        <v>164</v>
      </c>
      <c r="G29" s="131" t="s">
        <v>24</v>
      </c>
      <c r="H29" s="7" t="s">
        <v>25</v>
      </c>
      <c r="I29" s="129">
        <v>910</v>
      </c>
      <c r="J29" s="74">
        <f>'Прил 5'!J25</f>
        <v>233.5</v>
      </c>
      <c r="K29" s="74">
        <f>'Прил 5'!K25</f>
        <v>192.4</v>
      </c>
      <c r="L29" s="74">
        <f>'Прил 5'!L25</f>
        <v>190.15</v>
      </c>
    </row>
    <row r="30" spans="1:12" ht="31.5">
      <c r="A30" s="135" t="s">
        <v>277</v>
      </c>
      <c r="B30" s="128" t="s">
        <v>71</v>
      </c>
      <c r="C30" s="129" t="s">
        <v>37</v>
      </c>
      <c r="D30" s="129" t="s">
        <v>74</v>
      </c>
      <c r="E30" s="138" t="s">
        <v>78</v>
      </c>
      <c r="F30" s="129"/>
      <c r="G30" s="131"/>
      <c r="H30" s="7"/>
      <c r="I30" s="132"/>
      <c r="J30" s="74">
        <f>J31+J36</f>
        <v>128.6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5" t="s">
        <v>158</v>
      </c>
      <c r="B31" s="128" t="s">
        <v>71</v>
      </c>
      <c r="C31" s="129" t="s">
        <v>37</v>
      </c>
      <c r="D31" s="129" t="s">
        <v>74</v>
      </c>
      <c r="E31" s="138" t="s">
        <v>78</v>
      </c>
      <c r="F31" s="129" t="s">
        <v>159</v>
      </c>
      <c r="G31" s="131"/>
      <c r="H31" s="7"/>
      <c r="I31" s="132"/>
      <c r="J31" s="74">
        <f>J32</f>
        <v>101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5" t="s">
        <v>79</v>
      </c>
      <c r="B32" s="128" t="s">
        <v>71</v>
      </c>
      <c r="C32" s="129" t="s">
        <v>37</v>
      </c>
      <c r="D32" s="129" t="s">
        <v>74</v>
      </c>
      <c r="E32" s="138" t="s">
        <v>78</v>
      </c>
      <c r="F32" s="129" t="s">
        <v>160</v>
      </c>
      <c r="G32" s="131"/>
      <c r="H32" s="7"/>
      <c r="I32" s="132"/>
      <c r="J32" s="74">
        <f>J33</f>
        <v>101</v>
      </c>
      <c r="K32" s="74">
        <f t="shared" si="10"/>
        <v>62.1</v>
      </c>
      <c r="L32" s="74">
        <f t="shared" si="10"/>
        <v>70.7</v>
      </c>
    </row>
    <row r="33" spans="1:12" ht="15.75">
      <c r="A33" s="141" t="s">
        <v>23</v>
      </c>
      <c r="B33" s="128" t="s">
        <v>71</v>
      </c>
      <c r="C33" s="129" t="s">
        <v>37</v>
      </c>
      <c r="D33" s="129" t="s">
        <v>74</v>
      </c>
      <c r="E33" s="138" t="s">
        <v>78</v>
      </c>
      <c r="F33" s="129" t="s">
        <v>160</v>
      </c>
      <c r="G33" s="131" t="s">
        <v>24</v>
      </c>
      <c r="H33" s="7"/>
      <c r="I33" s="132"/>
      <c r="J33" s="74">
        <f>J34</f>
        <v>101</v>
      </c>
      <c r="K33" s="74">
        <f t="shared" si="10"/>
        <v>62.1</v>
      </c>
      <c r="L33" s="74">
        <f t="shared" si="10"/>
        <v>70.7</v>
      </c>
    </row>
    <row r="34" spans="1:12" ht="63">
      <c r="A34" s="141" t="s">
        <v>114</v>
      </c>
      <c r="B34" s="128" t="s">
        <v>71</v>
      </c>
      <c r="C34" s="129" t="s">
        <v>37</v>
      </c>
      <c r="D34" s="129" t="s">
        <v>74</v>
      </c>
      <c r="E34" s="138" t="s">
        <v>78</v>
      </c>
      <c r="F34" s="129" t="s">
        <v>160</v>
      </c>
      <c r="G34" s="131" t="s">
        <v>24</v>
      </c>
      <c r="H34" s="7" t="s">
        <v>25</v>
      </c>
      <c r="I34" s="132"/>
      <c r="J34" s="74">
        <f>J35</f>
        <v>101</v>
      </c>
      <c r="K34" s="74">
        <f t="shared" si="10"/>
        <v>62.1</v>
      </c>
      <c r="L34" s="74">
        <f t="shared" si="10"/>
        <v>70.7</v>
      </c>
    </row>
    <row r="35" spans="1:12" ht="47.25">
      <c r="A35" s="222" t="s">
        <v>258</v>
      </c>
      <c r="B35" s="128" t="s">
        <v>71</v>
      </c>
      <c r="C35" s="129" t="s">
        <v>37</v>
      </c>
      <c r="D35" s="129" t="s">
        <v>74</v>
      </c>
      <c r="E35" s="138" t="s">
        <v>78</v>
      </c>
      <c r="F35" s="129" t="s">
        <v>160</v>
      </c>
      <c r="G35" s="131" t="s">
        <v>24</v>
      </c>
      <c r="H35" s="7" t="s">
        <v>25</v>
      </c>
      <c r="I35" s="132">
        <v>910</v>
      </c>
      <c r="J35" s="74">
        <f>'Прил 5'!J28</f>
        <v>101</v>
      </c>
      <c r="K35" s="74">
        <f>'Прил 5'!K28</f>
        <v>62.1</v>
      </c>
      <c r="L35" s="74">
        <f>'Прил 5'!L28</f>
        <v>70.7</v>
      </c>
    </row>
    <row r="36" spans="1:12" ht="31.5">
      <c r="A36" s="135" t="s">
        <v>157</v>
      </c>
      <c r="B36" s="128" t="s">
        <v>71</v>
      </c>
      <c r="C36" s="129" t="s">
        <v>37</v>
      </c>
      <c r="D36" s="129" t="s">
        <v>74</v>
      </c>
      <c r="E36" s="138" t="s">
        <v>78</v>
      </c>
      <c r="F36" s="129" t="s">
        <v>166</v>
      </c>
      <c r="G36" s="131"/>
      <c r="H36" s="7"/>
      <c r="I36" s="132"/>
      <c r="J36" s="74">
        <f>J37</f>
        <v>27.6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5" t="s">
        <v>158</v>
      </c>
      <c r="B37" s="128" t="s">
        <v>71</v>
      </c>
      <c r="C37" s="129" t="s">
        <v>37</v>
      </c>
      <c r="D37" s="129" t="s">
        <v>74</v>
      </c>
      <c r="E37" s="138" t="s">
        <v>78</v>
      </c>
      <c r="F37" s="129" t="s">
        <v>168</v>
      </c>
      <c r="G37" s="131"/>
      <c r="H37" s="7"/>
      <c r="I37" s="132"/>
      <c r="J37" s="74">
        <f>J38</f>
        <v>27.6</v>
      </c>
      <c r="K37" s="74">
        <f t="shared" si="11"/>
        <v>22.4</v>
      </c>
      <c r="L37" s="74">
        <f t="shared" si="12"/>
        <v>22.4</v>
      </c>
    </row>
    <row r="38" spans="1:12" ht="15.75">
      <c r="A38" s="141" t="s">
        <v>23</v>
      </c>
      <c r="B38" s="128" t="s">
        <v>71</v>
      </c>
      <c r="C38" s="129" t="s">
        <v>37</v>
      </c>
      <c r="D38" s="129" t="s">
        <v>74</v>
      </c>
      <c r="E38" s="138" t="s">
        <v>78</v>
      </c>
      <c r="F38" s="129" t="s">
        <v>168</v>
      </c>
      <c r="G38" s="131" t="s">
        <v>24</v>
      </c>
      <c r="H38" s="7"/>
      <c r="I38" s="132"/>
      <c r="J38" s="74">
        <f>J39</f>
        <v>27.6</v>
      </c>
      <c r="K38" s="74">
        <f t="shared" si="11"/>
        <v>22.4</v>
      </c>
      <c r="L38" s="168">
        <f t="shared" si="11"/>
        <v>22.4</v>
      </c>
    </row>
    <row r="39" spans="1:12" ht="69.75" customHeight="1">
      <c r="A39" s="141" t="s">
        <v>114</v>
      </c>
      <c r="B39" s="128" t="s">
        <v>71</v>
      </c>
      <c r="C39" s="129" t="s">
        <v>37</v>
      </c>
      <c r="D39" s="129" t="s">
        <v>74</v>
      </c>
      <c r="E39" s="138" t="s">
        <v>78</v>
      </c>
      <c r="F39" s="129" t="s">
        <v>168</v>
      </c>
      <c r="G39" s="131" t="s">
        <v>24</v>
      </c>
      <c r="H39" s="7" t="s">
        <v>25</v>
      </c>
      <c r="I39" s="132"/>
      <c r="J39" s="74">
        <f>J40</f>
        <v>27.6</v>
      </c>
      <c r="K39" s="74">
        <f t="shared" si="11"/>
        <v>22.4</v>
      </c>
      <c r="L39" s="168">
        <f t="shared" si="11"/>
        <v>22.4</v>
      </c>
    </row>
    <row r="40" spans="1:12" ht="47.25">
      <c r="A40" s="222" t="s">
        <v>258</v>
      </c>
      <c r="B40" s="128" t="s">
        <v>71</v>
      </c>
      <c r="C40" s="129" t="s">
        <v>37</v>
      </c>
      <c r="D40" s="129" t="s">
        <v>74</v>
      </c>
      <c r="E40" s="138" t="s">
        <v>78</v>
      </c>
      <c r="F40" s="129" t="s">
        <v>168</v>
      </c>
      <c r="G40" s="131" t="s">
        <v>24</v>
      </c>
      <c r="H40" s="7" t="s">
        <v>25</v>
      </c>
      <c r="I40" s="132">
        <v>910</v>
      </c>
      <c r="J40" s="74">
        <f>'Прил 5'!J29</f>
        <v>27.6</v>
      </c>
      <c r="K40" s="74">
        <f>'Прил 5'!K29</f>
        <v>22.4</v>
      </c>
      <c r="L40" s="74">
        <f>'Прил 5'!L29</f>
        <v>22.4</v>
      </c>
    </row>
    <row r="41" spans="1:12" ht="63">
      <c r="A41" s="135" t="s">
        <v>283</v>
      </c>
      <c r="B41" s="128" t="s">
        <v>71</v>
      </c>
      <c r="C41" s="129" t="s">
        <v>37</v>
      </c>
      <c r="D41" s="129" t="s">
        <v>74</v>
      </c>
      <c r="E41" s="130" t="s">
        <v>282</v>
      </c>
      <c r="F41" s="129"/>
      <c r="G41" s="131"/>
      <c r="H41" s="7"/>
      <c r="I41" s="132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4" t="s">
        <v>161</v>
      </c>
      <c r="B42" s="128" t="s">
        <v>71</v>
      </c>
      <c r="C42" s="129" t="s">
        <v>37</v>
      </c>
      <c r="D42" s="129" t="s">
        <v>74</v>
      </c>
      <c r="E42" s="130" t="s">
        <v>282</v>
      </c>
      <c r="F42" s="129" t="s">
        <v>163</v>
      </c>
      <c r="G42" s="131"/>
      <c r="H42" s="7"/>
      <c r="I42" s="132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4" t="s">
        <v>162</v>
      </c>
      <c r="B43" s="128" t="s">
        <v>71</v>
      </c>
      <c r="C43" s="129" t="s">
        <v>37</v>
      </c>
      <c r="D43" s="129" t="s">
        <v>74</v>
      </c>
      <c r="E43" s="130" t="s">
        <v>282</v>
      </c>
      <c r="F43" s="129" t="s">
        <v>164</v>
      </c>
      <c r="G43" s="131"/>
      <c r="H43" s="7"/>
      <c r="I43" s="132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1" t="s">
        <v>23</v>
      </c>
      <c r="B44" s="128" t="s">
        <v>71</v>
      </c>
      <c r="C44" s="129" t="s">
        <v>37</v>
      </c>
      <c r="D44" s="129" t="s">
        <v>74</v>
      </c>
      <c r="E44" s="130" t="s">
        <v>282</v>
      </c>
      <c r="F44" s="129" t="s">
        <v>164</v>
      </c>
      <c r="G44" s="131" t="s">
        <v>24</v>
      </c>
      <c r="H44" s="7"/>
      <c r="I44" s="132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1" t="s">
        <v>114</v>
      </c>
      <c r="B45" s="128" t="s">
        <v>71</v>
      </c>
      <c r="C45" s="129" t="s">
        <v>37</v>
      </c>
      <c r="D45" s="129" t="s">
        <v>74</v>
      </c>
      <c r="E45" s="130" t="s">
        <v>282</v>
      </c>
      <c r="F45" s="129" t="s">
        <v>164</v>
      </c>
      <c r="G45" s="131" t="s">
        <v>24</v>
      </c>
      <c r="H45" s="7" t="s">
        <v>25</v>
      </c>
      <c r="I45" s="132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2" t="s">
        <v>258</v>
      </c>
      <c r="B46" s="128" t="s">
        <v>71</v>
      </c>
      <c r="C46" s="129" t="s">
        <v>37</v>
      </c>
      <c r="D46" s="129" t="s">
        <v>74</v>
      </c>
      <c r="E46" s="130" t="s">
        <v>282</v>
      </c>
      <c r="F46" s="129" t="s">
        <v>164</v>
      </c>
      <c r="G46" s="131" t="s">
        <v>24</v>
      </c>
      <c r="H46" s="7" t="s">
        <v>25</v>
      </c>
      <c r="I46" s="132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7" t="s">
        <v>266</v>
      </c>
      <c r="B47" s="165">
        <v>89</v>
      </c>
      <c r="C47" s="164"/>
      <c r="D47" s="129"/>
      <c r="E47" s="138"/>
      <c r="F47" s="129"/>
      <c r="G47" s="132"/>
      <c r="H47" s="129"/>
      <c r="I47" s="132"/>
      <c r="J47" s="74">
        <f>J48</f>
        <v>564.47699999999998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7" t="s">
        <v>267</v>
      </c>
      <c r="B48" s="165">
        <v>89</v>
      </c>
      <c r="C48" s="164" t="s">
        <v>36</v>
      </c>
      <c r="D48" s="129"/>
      <c r="E48" s="138"/>
      <c r="F48" s="129"/>
      <c r="G48" s="132"/>
      <c r="H48" s="129"/>
      <c r="I48" s="132"/>
      <c r="J48" s="74">
        <f>J54+J66+J72+J102+J108+J114+J125+J90+J96+J119+J79+J55</f>
        <v>564.47699999999998</v>
      </c>
      <c r="K48" s="74">
        <f t="shared" ref="K48:L48" si="16">K54+K66+K72+K102+K108+K114+K125+K90+K96+K119+K79+K55</f>
        <v>429.50000000000006</v>
      </c>
      <c r="L48" s="74">
        <f t="shared" si="16"/>
        <v>423.40000000000009</v>
      </c>
    </row>
    <row r="49" spans="1:53" ht="15.75">
      <c r="A49" s="141" t="s">
        <v>108</v>
      </c>
      <c r="B49" s="167">
        <v>89</v>
      </c>
      <c r="C49" s="129">
        <v>1</v>
      </c>
      <c r="D49" s="129" t="s">
        <v>74</v>
      </c>
      <c r="E49" s="138" t="s">
        <v>109</v>
      </c>
      <c r="F49" s="129"/>
      <c r="G49" s="132"/>
      <c r="H49" s="129"/>
      <c r="I49" s="129"/>
      <c r="J49" s="74">
        <f>J52</f>
        <v>68.8</v>
      </c>
      <c r="K49" s="74">
        <f>K52</f>
        <v>52.2</v>
      </c>
      <c r="L49" s="168">
        <f>L52</f>
        <v>34.9</v>
      </c>
    </row>
    <row r="50" spans="1:53" ht="31.5">
      <c r="A50" s="137" t="s">
        <v>153</v>
      </c>
      <c r="B50" s="167">
        <v>89</v>
      </c>
      <c r="C50" s="129">
        <v>1</v>
      </c>
      <c r="D50" s="129" t="s">
        <v>74</v>
      </c>
      <c r="E50" s="138" t="s">
        <v>109</v>
      </c>
      <c r="F50" s="129" t="s">
        <v>155</v>
      </c>
      <c r="G50" s="132"/>
      <c r="H50" s="129"/>
      <c r="I50" s="129"/>
      <c r="J50" s="74">
        <f>J51</f>
        <v>68.8</v>
      </c>
      <c r="K50" s="74">
        <f t="shared" ref="K50:L50" si="17">K51</f>
        <v>52.2</v>
      </c>
      <c r="L50" s="74">
        <f t="shared" si="17"/>
        <v>34.9</v>
      </c>
    </row>
    <row r="51" spans="1:53" ht="31.5">
      <c r="A51" s="137" t="s">
        <v>154</v>
      </c>
      <c r="B51" s="167">
        <v>89</v>
      </c>
      <c r="C51" s="129">
        <v>1</v>
      </c>
      <c r="D51" s="129" t="s">
        <v>74</v>
      </c>
      <c r="E51" s="138" t="s">
        <v>109</v>
      </c>
      <c r="F51" s="129" t="s">
        <v>156</v>
      </c>
      <c r="G51" s="132"/>
      <c r="H51" s="129"/>
      <c r="I51" s="129"/>
      <c r="J51" s="74">
        <f>J52</f>
        <v>68.8</v>
      </c>
      <c r="K51" s="74">
        <f t="shared" ref="K51:L51" si="18">K52</f>
        <v>52.2</v>
      </c>
      <c r="L51" s="74">
        <f t="shared" si="18"/>
        <v>34.9</v>
      </c>
    </row>
    <row r="52" spans="1:53" ht="15.75">
      <c r="A52" s="141" t="s">
        <v>107</v>
      </c>
      <c r="B52" s="167">
        <v>89</v>
      </c>
      <c r="C52" s="129">
        <v>1</v>
      </c>
      <c r="D52" s="129" t="s">
        <v>74</v>
      </c>
      <c r="E52" s="138" t="s">
        <v>109</v>
      </c>
      <c r="F52" s="129" t="s">
        <v>156</v>
      </c>
      <c r="G52" s="132" t="s">
        <v>67</v>
      </c>
      <c r="H52" s="129"/>
      <c r="I52" s="129"/>
      <c r="J52" s="74">
        <f>J53</f>
        <v>68.8</v>
      </c>
      <c r="K52" s="74">
        <f t="shared" ref="K52:L53" si="19">K53</f>
        <v>52.2</v>
      </c>
      <c r="L52" s="168">
        <f t="shared" si="19"/>
        <v>34.9</v>
      </c>
    </row>
    <row r="53" spans="1:53" ht="15.75">
      <c r="A53" s="141" t="s">
        <v>39</v>
      </c>
      <c r="B53" s="167">
        <v>89</v>
      </c>
      <c r="C53" s="129">
        <v>1</v>
      </c>
      <c r="D53" s="129" t="s">
        <v>74</v>
      </c>
      <c r="E53" s="138" t="s">
        <v>109</v>
      </c>
      <c r="F53" s="129" t="s">
        <v>156</v>
      </c>
      <c r="G53" s="132" t="s">
        <v>67</v>
      </c>
      <c r="H53" s="129" t="s">
        <v>24</v>
      </c>
      <c r="I53" s="129"/>
      <c r="J53" s="74">
        <f>J54</f>
        <v>68.8</v>
      </c>
      <c r="K53" s="74">
        <f t="shared" si="19"/>
        <v>52.2</v>
      </c>
      <c r="L53" s="168">
        <f t="shared" si="19"/>
        <v>34.9</v>
      </c>
    </row>
    <row r="54" spans="1:53" ht="52.15" customHeight="1">
      <c r="A54" s="222" t="s">
        <v>258</v>
      </c>
      <c r="B54" s="167">
        <v>89</v>
      </c>
      <c r="C54" s="129">
        <v>1</v>
      </c>
      <c r="D54" s="129" t="s">
        <v>74</v>
      </c>
      <c r="E54" s="138" t="s">
        <v>109</v>
      </c>
      <c r="F54" s="129" t="s">
        <v>156</v>
      </c>
      <c r="G54" s="132" t="s">
        <v>67</v>
      </c>
      <c r="H54" s="129" t="s">
        <v>24</v>
      </c>
      <c r="I54" s="129">
        <v>910</v>
      </c>
      <c r="J54" s="74">
        <f>'Прил 5'!J96</f>
        <v>68.8</v>
      </c>
      <c r="K54" s="74">
        <f>'Прил 5'!K96</f>
        <v>52.2</v>
      </c>
      <c r="L54" s="74">
        <f>'Прил 5'!L96</f>
        <v>34.9</v>
      </c>
    </row>
    <row r="55" spans="1:53" ht="52.15" customHeight="1">
      <c r="A55" s="222" t="s">
        <v>315</v>
      </c>
      <c r="B55" s="128">
        <v>89</v>
      </c>
      <c r="C55" s="129" t="s">
        <v>36</v>
      </c>
      <c r="D55" s="129" t="s">
        <v>74</v>
      </c>
      <c r="E55" s="138" t="s">
        <v>312</v>
      </c>
      <c r="F55" s="129"/>
      <c r="G55" s="132"/>
      <c r="H55" s="129"/>
      <c r="I55" s="132"/>
      <c r="J55" s="74">
        <f>J56</f>
        <v>3</v>
      </c>
      <c r="K55" s="74">
        <f t="shared" ref="K55:L59" si="20">K56</f>
        <v>0</v>
      </c>
      <c r="L55" s="74">
        <f t="shared" si="20"/>
        <v>0</v>
      </c>
    </row>
    <row r="56" spans="1:53" ht="29.25" customHeight="1">
      <c r="A56" s="222" t="s">
        <v>165</v>
      </c>
      <c r="B56" s="128" t="s">
        <v>85</v>
      </c>
      <c r="C56" s="129" t="s">
        <v>36</v>
      </c>
      <c r="D56" s="129" t="s">
        <v>74</v>
      </c>
      <c r="E56" s="138" t="s">
        <v>312</v>
      </c>
      <c r="F56" s="129" t="s">
        <v>166</v>
      </c>
      <c r="G56" s="132"/>
      <c r="H56" s="129"/>
      <c r="I56" s="132"/>
      <c r="J56" s="74">
        <f>J57</f>
        <v>3</v>
      </c>
      <c r="K56" s="74">
        <f t="shared" si="20"/>
        <v>0</v>
      </c>
      <c r="L56" s="74">
        <f t="shared" si="20"/>
        <v>0</v>
      </c>
    </row>
    <row r="57" spans="1:53" ht="23.25" customHeight="1">
      <c r="A57" s="135" t="s">
        <v>313</v>
      </c>
      <c r="B57" s="128" t="s">
        <v>85</v>
      </c>
      <c r="C57" s="129" t="s">
        <v>36</v>
      </c>
      <c r="D57" s="129" t="s">
        <v>74</v>
      </c>
      <c r="E57" s="138" t="s">
        <v>312</v>
      </c>
      <c r="F57" s="129" t="s">
        <v>314</v>
      </c>
      <c r="G57" s="132"/>
      <c r="H57" s="129"/>
      <c r="I57" s="132"/>
      <c r="J57" s="74">
        <f>J58</f>
        <v>3</v>
      </c>
      <c r="K57" s="74">
        <f t="shared" si="20"/>
        <v>0</v>
      </c>
      <c r="L57" s="74">
        <f t="shared" si="20"/>
        <v>0</v>
      </c>
    </row>
    <row r="58" spans="1:53" ht="24" customHeight="1">
      <c r="A58" s="222" t="s">
        <v>23</v>
      </c>
      <c r="B58" s="128" t="s">
        <v>85</v>
      </c>
      <c r="C58" s="129" t="s">
        <v>36</v>
      </c>
      <c r="D58" s="129" t="s">
        <v>74</v>
      </c>
      <c r="E58" s="138" t="s">
        <v>312</v>
      </c>
      <c r="F58" s="129" t="s">
        <v>314</v>
      </c>
      <c r="G58" s="132" t="s">
        <v>24</v>
      </c>
      <c r="H58" s="129"/>
      <c r="I58" s="132"/>
      <c r="J58" s="74">
        <f>J59</f>
        <v>3</v>
      </c>
      <c r="K58" s="74">
        <f t="shared" si="20"/>
        <v>0</v>
      </c>
      <c r="L58" s="74">
        <f t="shared" si="20"/>
        <v>0</v>
      </c>
    </row>
    <row r="59" spans="1:53" ht="21.75" customHeight="1">
      <c r="A59" s="222" t="s">
        <v>310</v>
      </c>
      <c r="B59" s="128" t="s">
        <v>85</v>
      </c>
      <c r="C59" s="129" t="s">
        <v>36</v>
      </c>
      <c r="D59" s="129" t="s">
        <v>74</v>
      </c>
      <c r="E59" s="138" t="s">
        <v>312</v>
      </c>
      <c r="F59" s="129" t="s">
        <v>314</v>
      </c>
      <c r="G59" s="132" t="s">
        <v>24</v>
      </c>
      <c r="H59" s="129" t="s">
        <v>311</v>
      </c>
      <c r="I59" s="132"/>
      <c r="J59" s="74">
        <f>J60</f>
        <v>3</v>
      </c>
      <c r="K59" s="74">
        <f t="shared" si="20"/>
        <v>0</v>
      </c>
      <c r="L59" s="74">
        <f t="shared" si="20"/>
        <v>0</v>
      </c>
    </row>
    <row r="60" spans="1:53" ht="52.15" customHeight="1">
      <c r="A60" s="222" t="s">
        <v>258</v>
      </c>
      <c r="B60" s="128" t="s">
        <v>85</v>
      </c>
      <c r="C60" s="129" t="s">
        <v>36</v>
      </c>
      <c r="D60" s="129" t="s">
        <v>74</v>
      </c>
      <c r="E60" s="138" t="s">
        <v>312</v>
      </c>
      <c r="F60" s="129" t="s">
        <v>314</v>
      </c>
      <c r="G60" s="132" t="s">
        <v>24</v>
      </c>
      <c r="H60" s="129" t="s">
        <v>311</v>
      </c>
      <c r="I60" s="132" t="s">
        <v>278</v>
      </c>
      <c r="J60" s="74">
        <f>'Прил 5'!J44</f>
        <v>3</v>
      </c>
      <c r="K60" s="74">
        <f>'Прил 5'!K44</f>
        <v>0</v>
      </c>
      <c r="L60" s="74">
        <f>'Прил 5'!L44</f>
        <v>0</v>
      </c>
    </row>
    <row r="61" spans="1:53" ht="52.9" customHeight="1">
      <c r="A61" s="135" t="s">
        <v>268</v>
      </c>
      <c r="B61" s="128">
        <v>89</v>
      </c>
      <c r="C61" s="129" t="s">
        <v>36</v>
      </c>
      <c r="D61" s="129" t="s">
        <v>74</v>
      </c>
      <c r="E61" s="138" t="s">
        <v>83</v>
      </c>
      <c r="F61" s="129"/>
      <c r="G61" s="132"/>
      <c r="H61" s="129"/>
      <c r="I61" s="132"/>
      <c r="J61" s="74">
        <f>J64</f>
        <v>1</v>
      </c>
      <c r="K61" s="74">
        <f>K64</f>
        <v>1</v>
      </c>
      <c r="L61" s="168">
        <f>L64</f>
        <v>1</v>
      </c>
    </row>
    <row r="62" spans="1:53" s="64" customFormat="1" ht="21.6" customHeight="1">
      <c r="A62" s="133" t="s">
        <v>165</v>
      </c>
      <c r="B62" s="128" t="s">
        <v>85</v>
      </c>
      <c r="C62" s="129" t="s">
        <v>36</v>
      </c>
      <c r="D62" s="129" t="s">
        <v>74</v>
      </c>
      <c r="E62" s="138" t="s">
        <v>83</v>
      </c>
      <c r="F62" s="129" t="s">
        <v>166</v>
      </c>
      <c r="G62" s="132"/>
      <c r="H62" s="129"/>
      <c r="I62" s="132"/>
      <c r="J62" s="74">
        <f>J63</f>
        <v>1</v>
      </c>
      <c r="K62" s="74">
        <f t="shared" ref="K62:L62" si="21">K63</f>
        <v>1</v>
      </c>
      <c r="L62" s="74">
        <f t="shared" si="21"/>
        <v>1</v>
      </c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</row>
    <row r="63" spans="1:53" s="64" customFormat="1" ht="22.15" customHeight="1">
      <c r="A63" s="135" t="s">
        <v>84</v>
      </c>
      <c r="B63" s="128" t="s">
        <v>85</v>
      </c>
      <c r="C63" s="129" t="s">
        <v>36</v>
      </c>
      <c r="D63" s="129" t="s">
        <v>74</v>
      </c>
      <c r="E63" s="138" t="s">
        <v>83</v>
      </c>
      <c r="F63" s="129" t="s">
        <v>86</v>
      </c>
      <c r="G63" s="132"/>
      <c r="H63" s="129"/>
      <c r="I63" s="132"/>
      <c r="J63" s="74">
        <f>J64</f>
        <v>1</v>
      </c>
      <c r="K63" s="74">
        <f t="shared" ref="K63:L63" si="22">K64</f>
        <v>1</v>
      </c>
      <c r="L63" s="74">
        <f t="shared" si="22"/>
        <v>1</v>
      </c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</row>
    <row r="64" spans="1:53" ht="15.75">
      <c r="A64" s="141" t="s">
        <v>23</v>
      </c>
      <c r="B64" s="128" t="s">
        <v>85</v>
      </c>
      <c r="C64" s="129" t="s">
        <v>36</v>
      </c>
      <c r="D64" s="129" t="s">
        <v>74</v>
      </c>
      <c r="E64" s="138" t="s">
        <v>83</v>
      </c>
      <c r="F64" s="129" t="s">
        <v>86</v>
      </c>
      <c r="G64" s="132" t="s">
        <v>24</v>
      </c>
      <c r="H64" s="129"/>
      <c r="I64" s="132"/>
      <c r="J64" s="74">
        <f>J65</f>
        <v>1</v>
      </c>
      <c r="K64" s="74">
        <f t="shared" ref="K64:L65" si="23">K65</f>
        <v>1</v>
      </c>
      <c r="L64" s="168">
        <f t="shared" si="23"/>
        <v>1</v>
      </c>
    </row>
    <row r="65" spans="1:12" ht="15.75">
      <c r="A65" s="141" t="s">
        <v>115</v>
      </c>
      <c r="B65" s="128" t="s">
        <v>85</v>
      </c>
      <c r="C65" s="129" t="s">
        <v>36</v>
      </c>
      <c r="D65" s="129" t="s">
        <v>74</v>
      </c>
      <c r="E65" s="138" t="s">
        <v>83</v>
      </c>
      <c r="F65" s="129" t="s">
        <v>86</v>
      </c>
      <c r="G65" s="132" t="s">
        <v>24</v>
      </c>
      <c r="H65" s="129" t="s">
        <v>82</v>
      </c>
      <c r="I65" s="129"/>
      <c r="J65" s="74">
        <f>J66</f>
        <v>1</v>
      </c>
      <c r="K65" s="74">
        <f t="shared" si="23"/>
        <v>1</v>
      </c>
      <c r="L65" s="168">
        <f t="shared" si="23"/>
        <v>1</v>
      </c>
    </row>
    <row r="66" spans="1:12" ht="47.25">
      <c r="A66" s="222" t="s">
        <v>258</v>
      </c>
      <c r="B66" s="165">
        <v>89</v>
      </c>
      <c r="C66" s="164" t="s">
        <v>36</v>
      </c>
      <c r="D66" s="129" t="s">
        <v>74</v>
      </c>
      <c r="E66" s="138" t="s">
        <v>83</v>
      </c>
      <c r="F66" s="129" t="s">
        <v>86</v>
      </c>
      <c r="G66" s="132" t="s">
        <v>24</v>
      </c>
      <c r="H66" s="129" t="s">
        <v>82</v>
      </c>
      <c r="I66" s="162">
        <v>910</v>
      </c>
      <c r="J66" s="74">
        <f>'Прил 5'!J50</f>
        <v>1</v>
      </c>
      <c r="K66" s="74">
        <f>'Прил 5'!K50</f>
        <v>1</v>
      </c>
      <c r="L66" s="74">
        <f>'Прил 5'!L50</f>
        <v>1</v>
      </c>
    </row>
    <row r="67" spans="1:12" ht="15.75">
      <c r="A67" s="141" t="s">
        <v>111</v>
      </c>
      <c r="B67" s="167">
        <v>89</v>
      </c>
      <c r="C67" s="129">
        <v>1</v>
      </c>
      <c r="D67" s="129" t="s">
        <v>74</v>
      </c>
      <c r="E67" s="138">
        <v>41240</v>
      </c>
      <c r="F67" s="129"/>
      <c r="G67" s="132"/>
      <c r="H67" s="129"/>
      <c r="I67" s="129"/>
      <c r="J67" s="74">
        <f>J70</f>
        <v>1</v>
      </c>
      <c r="K67" s="74">
        <f>K70</f>
        <v>1</v>
      </c>
      <c r="L67" s="168">
        <f>L70</f>
        <v>1</v>
      </c>
    </row>
    <row r="68" spans="1:12" ht="31.5">
      <c r="A68" s="135" t="s">
        <v>150</v>
      </c>
      <c r="B68" s="167">
        <v>89</v>
      </c>
      <c r="C68" s="129">
        <v>1</v>
      </c>
      <c r="D68" s="129" t="s">
        <v>74</v>
      </c>
      <c r="E68" s="138" t="s">
        <v>116</v>
      </c>
      <c r="F68" s="129" t="s">
        <v>151</v>
      </c>
      <c r="G68" s="132"/>
      <c r="H68" s="129"/>
      <c r="I68" s="129"/>
      <c r="J68" s="74">
        <f>J69</f>
        <v>1</v>
      </c>
      <c r="K68" s="74">
        <f t="shared" ref="K68:L68" si="24">K69</f>
        <v>1</v>
      </c>
      <c r="L68" s="74">
        <f t="shared" si="24"/>
        <v>1</v>
      </c>
    </row>
    <row r="69" spans="1:12" ht="15.75">
      <c r="A69" s="133" t="s">
        <v>112</v>
      </c>
      <c r="B69" s="167">
        <v>89</v>
      </c>
      <c r="C69" s="129">
        <v>1</v>
      </c>
      <c r="D69" s="129" t="s">
        <v>74</v>
      </c>
      <c r="E69" s="138" t="s">
        <v>116</v>
      </c>
      <c r="F69" s="129" t="s">
        <v>255</v>
      </c>
      <c r="G69" s="132"/>
      <c r="H69" s="129"/>
      <c r="I69" s="129"/>
      <c r="J69" s="74">
        <f>J70</f>
        <v>1</v>
      </c>
      <c r="K69" s="74">
        <f t="shared" ref="K69:L69" si="25">K70</f>
        <v>1</v>
      </c>
      <c r="L69" s="74">
        <f t="shared" si="25"/>
        <v>1</v>
      </c>
    </row>
    <row r="70" spans="1:12" ht="31.5">
      <c r="A70" s="141" t="s">
        <v>26</v>
      </c>
      <c r="B70" s="167">
        <v>89</v>
      </c>
      <c r="C70" s="129">
        <v>1</v>
      </c>
      <c r="D70" s="129" t="s">
        <v>74</v>
      </c>
      <c r="E70" s="138" t="s">
        <v>116</v>
      </c>
      <c r="F70" s="129" t="s">
        <v>255</v>
      </c>
      <c r="G70" s="132" t="s">
        <v>68</v>
      </c>
      <c r="H70" s="129"/>
      <c r="I70" s="129"/>
      <c r="J70" s="74">
        <f>J71</f>
        <v>1</v>
      </c>
      <c r="K70" s="74">
        <f t="shared" ref="K70:L71" si="26">K71</f>
        <v>1</v>
      </c>
      <c r="L70" s="168">
        <f t="shared" si="26"/>
        <v>1</v>
      </c>
    </row>
    <row r="71" spans="1:12" ht="31.5">
      <c r="A71" s="141" t="s">
        <v>110</v>
      </c>
      <c r="B71" s="167">
        <v>89</v>
      </c>
      <c r="C71" s="129">
        <v>1</v>
      </c>
      <c r="D71" s="129" t="s">
        <v>74</v>
      </c>
      <c r="E71" s="138" t="s">
        <v>116</v>
      </c>
      <c r="F71" s="129" t="s">
        <v>255</v>
      </c>
      <c r="G71" s="132" t="s">
        <v>68</v>
      </c>
      <c r="H71" s="129" t="s">
        <v>24</v>
      </c>
      <c r="I71" s="129"/>
      <c r="J71" s="74">
        <f>J72</f>
        <v>1</v>
      </c>
      <c r="K71" s="74">
        <f t="shared" si="26"/>
        <v>1</v>
      </c>
      <c r="L71" s="168">
        <f t="shared" si="26"/>
        <v>1</v>
      </c>
    </row>
    <row r="72" spans="1:12" ht="47.25">
      <c r="A72" s="222" t="s">
        <v>258</v>
      </c>
      <c r="B72" s="132">
        <v>89</v>
      </c>
      <c r="C72" s="129">
        <v>1</v>
      </c>
      <c r="D72" s="129" t="s">
        <v>74</v>
      </c>
      <c r="E72" s="138" t="s">
        <v>116</v>
      </c>
      <c r="F72" s="129" t="s">
        <v>255</v>
      </c>
      <c r="G72" s="132" t="s">
        <v>68</v>
      </c>
      <c r="H72" s="129" t="s">
        <v>24</v>
      </c>
      <c r="I72" s="129">
        <v>910</v>
      </c>
      <c r="J72" s="74">
        <f>'Прил 5'!J103</f>
        <v>1</v>
      </c>
      <c r="K72" s="74">
        <f>'Прил 5'!K103</f>
        <v>1</v>
      </c>
      <c r="L72" s="74">
        <f>'Прил 5'!L103</f>
        <v>1</v>
      </c>
    </row>
    <row r="73" spans="1:12" ht="15.75">
      <c r="A73" s="133" t="s">
        <v>279</v>
      </c>
      <c r="B73" s="7">
        <v>89</v>
      </c>
      <c r="C73" s="129" t="s">
        <v>36</v>
      </c>
      <c r="D73" s="129" t="s">
        <v>74</v>
      </c>
      <c r="E73" s="129" t="s">
        <v>281</v>
      </c>
      <c r="F73" s="129"/>
      <c r="G73" s="129"/>
      <c r="H73" s="129"/>
      <c r="I73" s="129"/>
      <c r="J73" s="74"/>
      <c r="K73" s="74">
        <f t="shared" ref="K73:L77" si="27">K74</f>
        <v>19</v>
      </c>
      <c r="L73" s="74">
        <f t="shared" si="27"/>
        <v>38.9</v>
      </c>
    </row>
    <row r="74" spans="1:12" ht="15.75">
      <c r="A74" s="133" t="s">
        <v>165</v>
      </c>
      <c r="B74" s="260">
        <v>89</v>
      </c>
      <c r="C74" s="129" t="s">
        <v>36</v>
      </c>
      <c r="D74" s="129" t="s">
        <v>74</v>
      </c>
      <c r="E74" s="129" t="s">
        <v>281</v>
      </c>
      <c r="F74" s="129" t="s">
        <v>166</v>
      </c>
      <c r="G74" s="129"/>
      <c r="H74" s="129"/>
      <c r="I74" s="129"/>
      <c r="J74" s="74"/>
      <c r="K74" s="74">
        <f t="shared" si="27"/>
        <v>19</v>
      </c>
      <c r="L74" s="74">
        <f t="shared" si="27"/>
        <v>38.9</v>
      </c>
    </row>
    <row r="75" spans="1:12" ht="15.75">
      <c r="A75" s="133" t="s">
        <v>84</v>
      </c>
      <c r="B75" s="260">
        <v>89</v>
      </c>
      <c r="C75" s="129" t="s">
        <v>36</v>
      </c>
      <c r="D75" s="129" t="s">
        <v>74</v>
      </c>
      <c r="E75" s="129" t="s">
        <v>281</v>
      </c>
      <c r="F75" s="129" t="s">
        <v>86</v>
      </c>
      <c r="G75" s="129"/>
      <c r="H75" s="129"/>
      <c r="I75" s="129"/>
      <c r="J75" s="74"/>
      <c r="K75" s="74">
        <f t="shared" si="27"/>
        <v>19</v>
      </c>
      <c r="L75" s="74">
        <f t="shared" si="27"/>
        <v>38.9</v>
      </c>
    </row>
    <row r="76" spans="1:12" ht="15.75">
      <c r="A76" s="133" t="s">
        <v>279</v>
      </c>
      <c r="B76" s="260">
        <v>89</v>
      </c>
      <c r="C76" s="129" t="s">
        <v>36</v>
      </c>
      <c r="D76" s="129" t="s">
        <v>74</v>
      </c>
      <c r="E76" s="129" t="s">
        <v>281</v>
      </c>
      <c r="F76" s="129" t="s">
        <v>86</v>
      </c>
      <c r="G76" s="129" t="s">
        <v>280</v>
      </c>
      <c r="H76" s="129"/>
      <c r="I76" s="129"/>
      <c r="J76" s="74"/>
      <c r="K76" s="74">
        <f t="shared" si="27"/>
        <v>19</v>
      </c>
      <c r="L76" s="74">
        <f t="shared" si="27"/>
        <v>38.9</v>
      </c>
    </row>
    <row r="77" spans="1:12" ht="15.75">
      <c r="A77" s="133" t="s">
        <v>279</v>
      </c>
      <c r="B77" s="260">
        <v>89</v>
      </c>
      <c r="C77" s="129" t="s">
        <v>36</v>
      </c>
      <c r="D77" s="129" t="s">
        <v>74</v>
      </c>
      <c r="E77" s="129" t="s">
        <v>281</v>
      </c>
      <c r="F77" s="129" t="s">
        <v>86</v>
      </c>
      <c r="G77" s="129" t="s">
        <v>280</v>
      </c>
      <c r="H77" s="129" t="s">
        <v>280</v>
      </c>
      <c r="I77" s="129"/>
      <c r="J77" s="74"/>
      <c r="K77" s="74">
        <f t="shared" si="27"/>
        <v>19</v>
      </c>
      <c r="L77" s="74">
        <f t="shared" si="27"/>
        <v>38.9</v>
      </c>
    </row>
    <row r="78" spans="1:12" ht="47.25">
      <c r="A78" s="222" t="s">
        <v>258</v>
      </c>
      <c r="B78" s="260">
        <v>89</v>
      </c>
      <c r="C78" s="129" t="s">
        <v>36</v>
      </c>
      <c r="D78" s="129" t="s">
        <v>74</v>
      </c>
      <c r="E78" s="129" t="s">
        <v>281</v>
      </c>
      <c r="F78" s="129" t="s">
        <v>86</v>
      </c>
      <c r="G78" s="129" t="s">
        <v>280</v>
      </c>
      <c r="H78" s="129" t="s">
        <v>280</v>
      </c>
      <c r="I78" s="129" t="s">
        <v>278</v>
      </c>
      <c r="J78" s="181"/>
      <c r="K78" s="74">
        <f>'Прил 5'!K110</f>
        <v>19</v>
      </c>
      <c r="L78" s="74">
        <f>'Прил 5'!L110</f>
        <v>38.9</v>
      </c>
    </row>
    <row r="79" spans="1:12" ht="31.5">
      <c r="A79" s="222" t="s">
        <v>92</v>
      </c>
      <c r="B79" s="260">
        <v>89</v>
      </c>
      <c r="C79" s="129" t="s">
        <v>36</v>
      </c>
      <c r="D79" s="129" t="s">
        <v>74</v>
      </c>
      <c r="E79" s="138" t="s">
        <v>93</v>
      </c>
      <c r="F79" s="129"/>
      <c r="G79" s="132"/>
      <c r="H79" s="129"/>
      <c r="I79" s="129"/>
      <c r="J79" s="74">
        <f>J80</f>
        <v>18.600000000000001</v>
      </c>
      <c r="K79" s="74">
        <f t="shared" ref="K79:L83" si="28">K80</f>
        <v>0</v>
      </c>
      <c r="L79" s="74">
        <f t="shared" si="28"/>
        <v>0</v>
      </c>
    </row>
    <row r="80" spans="1:12" ht="47.25">
      <c r="A80" s="135" t="s">
        <v>158</v>
      </c>
      <c r="B80" s="7" t="s">
        <v>85</v>
      </c>
      <c r="C80" s="162">
        <v>0</v>
      </c>
      <c r="D80" s="129" t="s">
        <v>74</v>
      </c>
      <c r="E80" s="166">
        <v>43010</v>
      </c>
      <c r="F80" s="162">
        <v>200</v>
      </c>
      <c r="G80" s="223"/>
      <c r="H80" s="164"/>
      <c r="I80" s="164"/>
      <c r="J80" s="74">
        <f>J81</f>
        <v>18.600000000000001</v>
      </c>
      <c r="K80" s="74">
        <f t="shared" si="28"/>
        <v>0</v>
      </c>
      <c r="L80" s="74">
        <f t="shared" si="28"/>
        <v>0</v>
      </c>
    </row>
    <row r="81" spans="1:12" ht="15.75">
      <c r="A81" s="135" t="s">
        <v>79</v>
      </c>
      <c r="B81" s="7" t="s">
        <v>85</v>
      </c>
      <c r="C81" s="162">
        <v>0</v>
      </c>
      <c r="D81" s="129" t="s">
        <v>74</v>
      </c>
      <c r="E81" s="166">
        <v>43010</v>
      </c>
      <c r="F81" s="162">
        <v>240</v>
      </c>
      <c r="G81" s="223"/>
      <c r="H81" s="164"/>
      <c r="I81" s="164"/>
      <c r="J81" s="74">
        <f>J82</f>
        <v>18.600000000000001</v>
      </c>
      <c r="K81" s="74">
        <f t="shared" si="28"/>
        <v>0</v>
      </c>
      <c r="L81" s="74">
        <f t="shared" si="28"/>
        <v>0</v>
      </c>
    </row>
    <row r="82" spans="1:12" ht="31.5">
      <c r="A82" s="141" t="s">
        <v>307</v>
      </c>
      <c r="B82" s="7" t="s">
        <v>85</v>
      </c>
      <c r="C82" s="162">
        <v>0</v>
      </c>
      <c r="D82" s="129" t="s">
        <v>74</v>
      </c>
      <c r="E82" s="166">
        <v>43010</v>
      </c>
      <c r="F82" s="162">
        <v>240</v>
      </c>
      <c r="G82" s="223" t="s">
        <v>64</v>
      </c>
      <c r="H82" s="164"/>
      <c r="I82" s="164"/>
      <c r="J82" s="74">
        <f>J83</f>
        <v>18.600000000000001</v>
      </c>
      <c r="K82" s="74">
        <f t="shared" si="28"/>
        <v>0</v>
      </c>
      <c r="L82" s="74">
        <f t="shared" si="28"/>
        <v>0</v>
      </c>
    </row>
    <row r="83" spans="1:12" ht="47.25">
      <c r="A83" s="161" t="s">
        <v>308</v>
      </c>
      <c r="B83" s="7" t="s">
        <v>85</v>
      </c>
      <c r="C83" s="162">
        <v>0</v>
      </c>
      <c r="D83" s="129" t="s">
        <v>74</v>
      </c>
      <c r="E83" s="166">
        <v>43010</v>
      </c>
      <c r="F83" s="162">
        <v>240</v>
      </c>
      <c r="G83" s="223" t="s">
        <v>64</v>
      </c>
      <c r="H83" s="164" t="s">
        <v>67</v>
      </c>
      <c r="I83" s="164"/>
      <c r="J83" s="74">
        <f>J84</f>
        <v>18.600000000000001</v>
      </c>
      <c r="K83" s="74">
        <f t="shared" si="28"/>
        <v>0</v>
      </c>
      <c r="L83" s="74">
        <f t="shared" si="28"/>
        <v>0</v>
      </c>
    </row>
    <row r="84" spans="1:12" ht="47.25">
      <c r="A84" s="222" t="s">
        <v>258</v>
      </c>
      <c r="B84" s="7" t="s">
        <v>85</v>
      </c>
      <c r="C84" s="162">
        <v>0</v>
      </c>
      <c r="D84" s="129" t="s">
        <v>74</v>
      </c>
      <c r="E84" s="166">
        <v>43010</v>
      </c>
      <c r="F84" s="162">
        <v>240</v>
      </c>
      <c r="G84" s="223" t="s">
        <v>64</v>
      </c>
      <c r="H84" s="164" t="s">
        <v>67</v>
      </c>
      <c r="I84" s="164">
        <v>910</v>
      </c>
      <c r="J84" s="74">
        <f>'Прил 5'!J66</f>
        <v>18.600000000000001</v>
      </c>
      <c r="K84" s="74">
        <f>'Прил 5'!K66</f>
        <v>0</v>
      </c>
      <c r="L84" s="74">
        <f>'Прил 5'!L66</f>
        <v>0</v>
      </c>
    </row>
    <row r="85" spans="1:12" ht="15.75">
      <c r="A85" s="135" t="s">
        <v>106</v>
      </c>
      <c r="B85" s="7" t="s">
        <v>85</v>
      </c>
      <c r="C85" s="162">
        <v>0</v>
      </c>
      <c r="D85" s="129" t="s">
        <v>74</v>
      </c>
      <c r="E85" s="166">
        <v>43010</v>
      </c>
      <c r="F85" s="162"/>
      <c r="G85" s="223"/>
      <c r="H85" s="164"/>
      <c r="I85" s="164"/>
      <c r="J85" s="74">
        <f>J88</f>
        <v>32.200000000000003</v>
      </c>
      <c r="K85" s="74">
        <f>K88</f>
        <v>11.8</v>
      </c>
      <c r="L85" s="168">
        <f>L88</f>
        <v>12.1</v>
      </c>
    </row>
    <row r="86" spans="1:12" ht="31.5" customHeight="1">
      <c r="A86" s="135" t="s">
        <v>158</v>
      </c>
      <c r="B86" s="7" t="s">
        <v>85</v>
      </c>
      <c r="C86" s="162">
        <v>0</v>
      </c>
      <c r="D86" s="129" t="s">
        <v>74</v>
      </c>
      <c r="E86" s="166">
        <v>43010</v>
      </c>
      <c r="F86" s="162">
        <v>200</v>
      </c>
      <c r="G86" s="223"/>
      <c r="H86" s="164"/>
      <c r="I86" s="164"/>
      <c r="J86" s="74">
        <f>J87</f>
        <v>32.200000000000003</v>
      </c>
      <c r="K86" s="74">
        <f t="shared" ref="K86:L86" si="29">K87</f>
        <v>11.8</v>
      </c>
      <c r="L86" s="74">
        <f t="shared" si="29"/>
        <v>12.1</v>
      </c>
    </row>
    <row r="87" spans="1:12" ht="15.75">
      <c r="A87" s="135" t="s">
        <v>79</v>
      </c>
      <c r="B87" s="7" t="s">
        <v>85</v>
      </c>
      <c r="C87" s="162">
        <v>0</v>
      </c>
      <c r="D87" s="129" t="s">
        <v>74</v>
      </c>
      <c r="E87" s="166">
        <v>43010</v>
      </c>
      <c r="F87" s="162">
        <v>240</v>
      </c>
      <c r="G87" s="223"/>
      <c r="H87" s="164"/>
      <c r="I87" s="164"/>
      <c r="J87" s="74">
        <f>J88</f>
        <v>32.200000000000003</v>
      </c>
      <c r="K87" s="74">
        <f t="shared" ref="K87:L87" si="30">K88</f>
        <v>11.8</v>
      </c>
      <c r="L87" s="74">
        <f t="shared" si="30"/>
        <v>12.1</v>
      </c>
    </row>
    <row r="88" spans="1:12" ht="15.75">
      <c r="A88" s="141" t="s">
        <v>103</v>
      </c>
      <c r="B88" s="7" t="s">
        <v>85</v>
      </c>
      <c r="C88" s="162">
        <v>0</v>
      </c>
      <c r="D88" s="129" t="s">
        <v>74</v>
      </c>
      <c r="E88" s="166">
        <v>43010</v>
      </c>
      <c r="F88" s="162">
        <v>240</v>
      </c>
      <c r="G88" s="223" t="s">
        <v>27</v>
      </c>
      <c r="H88" s="164"/>
      <c r="I88" s="164"/>
      <c r="J88" s="74">
        <f>J89</f>
        <v>32.200000000000003</v>
      </c>
      <c r="K88" s="74">
        <f t="shared" ref="K88:L89" si="31">K89</f>
        <v>11.8</v>
      </c>
      <c r="L88" s="168">
        <f t="shared" si="31"/>
        <v>12.1</v>
      </c>
    </row>
    <row r="89" spans="1:12" ht="15.75">
      <c r="A89" s="161" t="s">
        <v>105</v>
      </c>
      <c r="B89" s="7" t="s">
        <v>85</v>
      </c>
      <c r="C89" s="162">
        <v>0</v>
      </c>
      <c r="D89" s="129" t="s">
        <v>74</v>
      </c>
      <c r="E89" s="166">
        <v>43010</v>
      </c>
      <c r="F89" s="162">
        <v>240</v>
      </c>
      <c r="G89" s="223" t="s">
        <v>27</v>
      </c>
      <c r="H89" s="164" t="s">
        <v>64</v>
      </c>
      <c r="I89" s="164"/>
      <c r="J89" s="74">
        <f>J90</f>
        <v>32.200000000000003</v>
      </c>
      <c r="K89" s="74">
        <f t="shared" si="31"/>
        <v>11.8</v>
      </c>
      <c r="L89" s="168">
        <f t="shared" si="31"/>
        <v>12.1</v>
      </c>
    </row>
    <row r="90" spans="1:12" ht="47.25">
      <c r="A90" s="222" t="s">
        <v>258</v>
      </c>
      <c r="B90" s="7" t="s">
        <v>85</v>
      </c>
      <c r="C90" s="162">
        <v>0</v>
      </c>
      <c r="D90" s="129" t="s">
        <v>74</v>
      </c>
      <c r="E90" s="166">
        <v>43010</v>
      </c>
      <c r="F90" s="162">
        <v>240</v>
      </c>
      <c r="G90" s="223" t="s">
        <v>27</v>
      </c>
      <c r="H90" s="164" t="s">
        <v>64</v>
      </c>
      <c r="I90" s="164">
        <v>910</v>
      </c>
      <c r="J90" s="74">
        <f>'Прил 5'!J86</f>
        <v>32.200000000000003</v>
      </c>
      <c r="K90" s="74">
        <f>'Прил 5'!K86</f>
        <v>11.8</v>
      </c>
      <c r="L90" s="74">
        <f>'Прил 5'!L86</f>
        <v>12.1</v>
      </c>
    </row>
    <row r="91" spans="1:12" ht="15.75">
      <c r="A91" s="135" t="s">
        <v>240</v>
      </c>
      <c r="B91" s="7" t="s">
        <v>85</v>
      </c>
      <c r="C91" s="162">
        <v>0</v>
      </c>
      <c r="D91" s="129" t="s">
        <v>74</v>
      </c>
      <c r="E91" s="166">
        <v>43040</v>
      </c>
      <c r="F91" s="162"/>
      <c r="G91" s="163"/>
      <c r="H91" s="164"/>
      <c r="I91" s="164"/>
      <c r="J91" s="74">
        <f>J94</f>
        <v>63.900000000000006</v>
      </c>
      <c r="K91" s="74">
        <f>K94</f>
        <v>3</v>
      </c>
      <c r="L91" s="168">
        <f>L94</f>
        <v>3</v>
      </c>
    </row>
    <row r="92" spans="1:12" ht="36" customHeight="1">
      <c r="A92" s="135" t="s">
        <v>158</v>
      </c>
      <c r="B92" s="7" t="s">
        <v>85</v>
      </c>
      <c r="C92" s="162">
        <v>0</v>
      </c>
      <c r="D92" s="129" t="s">
        <v>74</v>
      </c>
      <c r="E92" s="166">
        <v>43040</v>
      </c>
      <c r="F92" s="162">
        <v>200</v>
      </c>
      <c r="G92" s="163"/>
      <c r="H92" s="164"/>
      <c r="I92" s="164"/>
      <c r="J92" s="74">
        <f>J93</f>
        <v>63.900000000000006</v>
      </c>
      <c r="K92" s="74">
        <f t="shared" ref="K92:L92" si="32">K93</f>
        <v>3</v>
      </c>
      <c r="L92" s="74">
        <f t="shared" si="32"/>
        <v>3</v>
      </c>
    </row>
    <row r="93" spans="1:12" ht="15.75">
      <c r="A93" s="135" t="s">
        <v>79</v>
      </c>
      <c r="B93" s="7" t="s">
        <v>85</v>
      </c>
      <c r="C93" s="162">
        <v>0</v>
      </c>
      <c r="D93" s="129" t="s">
        <v>74</v>
      </c>
      <c r="E93" s="166">
        <v>43040</v>
      </c>
      <c r="F93" s="162">
        <v>240</v>
      </c>
      <c r="G93" s="163"/>
      <c r="H93" s="164"/>
      <c r="I93" s="164"/>
      <c r="J93" s="74">
        <f>J94</f>
        <v>63.900000000000006</v>
      </c>
      <c r="K93" s="74">
        <f t="shared" ref="K93:L93" si="33">K94</f>
        <v>3</v>
      </c>
      <c r="L93" s="74">
        <f t="shared" si="33"/>
        <v>3</v>
      </c>
    </row>
    <row r="94" spans="1:12" ht="15.75">
      <c r="A94" s="141" t="s">
        <v>103</v>
      </c>
      <c r="B94" s="7" t="s">
        <v>85</v>
      </c>
      <c r="C94" s="162">
        <v>0</v>
      </c>
      <c r="D94" s="129" t="s">
        <v>74</v>
      </c>
      <c r="E94" s="166">
        <v>43040</v>
      </c>
      <c r="F94" s="162">
        <v>240</v>
      </c>
      <c r="G94" s="132" t="s">
        <v>27</v>
      </c>
      <c r="H94" s="164"/>
      <c r="I94" s="164"/>
      <c r="J94" s="74">
        <f>J95</f>
        <v>63.900000000000006</v>
      </c>
      <c r="K94" s="74">
        <f t="shared" ref="K94:L95" si="34">K95</f>
        <v>3</v>
      </c>
      <c r="L94" s="168">
        <f t="shared" si="34"/>
        <v>3</v>
      </c>
    </row>
    <row r="95" spans="1:12" ht="15.75">
      <c r="A95" s="161" t="s">
        <v>105</v>
      </c>
      <c r="B95" s="7" t="s">
        <v>85</v>
      </c>
      <c r="C95" s="162">
        <v>0</v>
      </c>
      <c r="D95" s="129" t="s">
        <v>74</v>
      </c>
      <c r="E95" s="166">
        <v>43040</v>
      </c>
      <c r="F95" s="162">
        <v>240</v>
      </c>
      <c r="G95" s="132" t="s">
        <v>27</v>
      </c>
      <c r="H95" s="164" t="s">
        <v>64</v>
      </c>
      <c r="I95" s="164"/>
      <c r="J95" s="74">
        <f>J96</f>
        <v>63.900000000000006</v>
      </c>
      <c r="K95" s="74">
        <f t="shared" si="34"/>
        <v>3</v>
      </c>
      <c r="L95" s="168">
        <f t="shared" si="34"/>
        <v>3</v>
      </c>
    </row>
    <row r="96" spans="1:12" ht="55.5" customHeight="1">
      <c r="A96" s="222" t="s">
        <v>258</v>
      </c>
      <c r="B96" s="7" t="s">
        <v>85</v>
      </c>
      <c r="C96" s="162">
        <v>0</v>
      </c>
      <c r="D96" s="129" t="s">
        <v>74</v>
      </c>
      <c r="E96" s="166">
        <v>43040</v>
      </c>
      <c r="F96" s="162">
        <v>240</v>
      </c>
      <c r="G96" s="132" t="s">
        <v>27</v>
      </c>
      <c r="H96" s="164" t="s">
        <v>64</v>
      </c>
      <c r="I96" s="164">
        <v>910</v>
      </c>
      <c r="J96" s="74">
        <f>'Прил 5'!J89</f>
        <v>63.900000000000006</v>
      </c>
      <c r="K96" s="74">
        <f>'Прил 5'!K89</f>
        <v>3</v>
      </c>
      <c r="L96" s="74">
        <f>'Прил 5'!L89</f>
        <v>3</v>
      </c>
    </row>
    <row r="97" spans="1:19" ht="94.5">
      <c r="A97" s="161" t="s">
        <v>298</v>
      </c>
      <c r="B97" s="131">
        <v>89</v>
      </c>
      <c r="C97" s="7">
        <v>1</v>
      </c>
      <c r="D97" s="7" t="s">
        <v>74</v>
      </c>
      <c r="E97" s="130" t="s">
        <v>104</v>
      </c>
      <c r="F97" s="7"/>
      <c r="G97" s="132"/>
      <c r="H97" s="129"/>
      <c r="I97" s="129"/>
      <c r="J97" s="74">
        <f>J100</f>
        <v>33.476999999999997</v>
      </c>
      <c r="K97" s="74">
        <f>K100</f>
        <v>0.4</v>
      </c>
      <c r="L97" s="168">
        <f>L100</f>
        <v>0.4</v>
      </c>
      <c r="M97" s="306"/>
      <c r="N97" s="307"/>
      <c r="O97" s="307"/>
      <c r="P97" s="307"/>
      <c r="Q97" s="307"/>
      <c r="R97" s="307"/>
      <c r="S97" s="307"/>
    </row>
    <row r="98" spans="1:19" ht="47.25">
      <c r="A98" s="135" t="s">
        <v>158</v>
      </c>
      <c r="B98" s="131">
        <v>89</v>
      </c>
      <c r="C98" s="7">
        <v>1</v>
      </c>
      <c r="D98" s="7" t="s">
        <v>74</v>
      </c>
      <c r="E98" s="130" t="s">
        <v>104</v>
      </c>
      <c r="F98" s="7" t="s">
        <v>159</v>
      </c>
      <c r="G98" s="132"/>
      <c r="H98" s="129"/>
      <c r="I98" s="129"/>
      <c r="J98" s="74">
        <f>J99</f>
        <v>33.476999999999997</v>
      </c>
      <c r="K98" s="74">
        <f t="shared" ref="K98:L98" si="35">K99</f>
        <v>0.4</v>
      </c>
      <c r="L98" s="74">
        <f t="shared" si="35"/>
        <v>0.4</v>
      </c>
    </row>
    <row r="99" spans="1:19" ht="15.75">
      <c r="A99" s="135" t="s">
        <v>79</v>
      </c>
      <c r="B99" s="131">
        <v>89</v>
      </c>
      <c r="C99" s="7">
        <v>1</v>
      </c>
      <c r="D99" s="7" t="s">
        <v>74</v>
      </c>
      <c r="E99" s="130" t="s">
        <v>104</v>
      </c>
      <c r="F99" s="7" t="s">
        <v>160</v>
      </c>
      <c r="G99" s="132"/>
      <c r="H99" s="129"/>
      <c r="I99" s="129"/>
      <c r="J99" s="74">
        <f>J100</f>
        <v>33.476999999999997</v>
      </c>
      <c r="K99" s="74">
        <f t="shared" ref="K99:L99" si="36">K100</f>
        <v>0.4</v>
      </c>
      <c r="L99" s="74">
        <f t="shared" si="36"/>
        <v>0.4</v>
      </c>
    </row>
    <row r="100" spans="1:19" ht="15.75">
      <c r="A100" s="141" t="s">
        <v>28</v>
      </c>
      <c r="B100" s="131">
        <v>89</v>
      </c>
      <c r="C100" s="7">
        <v>1</v>
      </c>
      <c r="D100" s="7" t="s">
        <v>74</v>
      </c>
      <c r="E100" s="130" t="s">
        <v>104</v>
      </c>
      <c r="F100" s="7" t="s">
        <v>160</v>
      </c>
      <c r="G100" s="132" t="s">
        <v>27</v>
      </c>
      <c r="H100" s="129"/>
      <c r="I100" s="129"/>
      <c r="J100" s="74">
        <f>J101</f>
        <v>33.476999999999997</v>
      </c>
      <c r="K100" s="74">
        <f>K101</f>
        <v>0.4</v>
      </c>
      <c r="L100" s="168">
        <f>L101</f>
        <v>0.4</v>
      </c>
    </row>
    <row r="101" spans="1:19" ht="15.75">
      <c r="A101" s="141" t="s">
        <v>103</v>
      </c>
      <c r="B101" s="131">
        <v>89</v>
      </c>
      <c r="C101" s="7">
        <v>1</v>
      </c>
      <c r="D101" s="7" t="s">
        <v>74</v>
      </c>
      <c r="E101" s="130" t="s">
        <v>104</v>
      </c>
      <c r="F101" s="7" t="s">
        <v>160</v>
      </c>
      <c r="G101" s="132" t="s">
        <v>27</v>
      </c>
      <c r="H101" s="129" t="s">
        <v>63</v>
      </c>
      <c r="I101" s="129"/>
      <c r="J101" s="74">
        <f>J102</f>
        <v>33.476999999999997</v>
      </c>
      <c r="K101" s="74">
        <f t="shared" ref="K101:L101" si="37">K102</f>
        <v>0.4</v>
      </c>
      <c r="L101" s="168">
        <f t="shared" si="37"/>
        <v>0.4</v>
      </c>
    </row>
    <row r="102" spans="1:19" ht="47.25">
      <c r="A102" s="222" t="s">
        <v>258</v>
      </c>
      <c r="B102" s="131">
        <v>89</v>
      </c>
      <c r="C102" s="7">
        <v>1</v>
      </c>
      <c r="D102" s="7" t="s">
        <v>74</v>
      </c>
      <c r="E102" s="130" t="s">
        <v>104</v>
      </c>
      <c r="F102" s="7" t="s">
        <v>160</v>
      </c>
      <c r="G102" s="132" t="s">
        <v>27</v>
      </c>
      <c r="H102" s="129" t="s">
        <v>63</v>
      </c>
      <c r="I102" s="129">
        <v>910</v>
      </c>
      <c r="J102" s="74">
        <f>'Прил 5'!J80</f>
        <v>33.476999999999997</v>
      </c>
      <c r="K102" s="74">
        <f>'Прил 5'!K80</f>
        <v>0.4</v>
      </c>
      <c r="L102" s="74">
        <f>'Прил 5'!L80</f>
        <v>0.4</v>
      </c>
    </row>
    <row r="103" spans="1:19" ht="227.25" customHeight="1">
      <c r="A103" s="258" t="s">
        <v>299</v>
      </c>
      <c r="B103" s="129" t="s">
        <v>85</v>
      </c>
      <c r="C103" s="129" t="s">
        <v>36</v>
      </c>
      <c r="D103" s="129" t="s">
        <v>74</v>
      </c>
      <c r="E103" s="138" t="s">
        <v>102</v>
      </c>
      <c r="F103" s="129"/>
      <c r="G103" s="132"/>
      <c r="H103" s="129"/>
      <c r="I103" s="129"/>
      <c r="J103" s="74">
        <f>J106</f>
        <v>255.6</v>
      </c>
      <c r="K103" s="74">
        <f>K106</f>
        <v>272.60000000000002</v>
      </c>
      <c r="L103" s="168">
        <f>L106</f>
        <v>280.8</v>
      </c>
      <c r="M103" s="306"/>
      <c r="N103" s="307"/>
      <c r="O103" s="307"/>
      <c r="P103" s="307"/>
      <c r="Q103" s="307"/>
      <c r="R103" s="307"/>
      <c r="S103" s="307"/>
    </row>
    <row r="104" spans="1:19" ht="37.15" customHeight="1">
      <c r="A104" s="135" t="s">
        <v>158</v>
      </c>
      <c r="B104" s="129" t="s">
        <v>85</v>
      </c>
      <c r="C104" s="129" t="s">
        <v>36</v>
      </c>
      <c r="D104" s="129" t="s">
        <v>74</v>
      </c>
      <c r="E104" s="138" t="s">
        <v>102</v>
      </c>
      <c r="F104" s="129" t="s">
        <v>159</v>
      </c>
      <c r="G104" s="132"/>
      <c r="H104" s="129"/>
      <c r="I104" s="129"/>
      <c r="J104" s="74">
        <f>J105</f>
        <v>255.6</v>
      </c>
      <c r="K104" s="74">
        <f t="shared" ref="K104:L104" si="38">K105</f>
        <v>272.60000000000002</v>
      </c>
      <c r="L104" s="74">
        <f t="shared" si="38"/>
        <v>280.8</v>
      </c>
      <c r="M104" s="125"/>
      <c r="N104" s="125"/>
      <c r="O104" s="125"/>
      <c r="P104" s="125"/>
      <c r="Q104" s="125"/>
      <c r="R104" s="125"/>
      <c r="S104" s="125"/>
    </row>
    <row r="105" spans="1:19" ht="21" customHeight="1">
      <c r="A105" s="135" t="s">
        <v>79</v>
      </c>
      <c r="B105" s="129" t="s">
        <v>85</v>
      </c>
      <c r="C105" s="129" t="s">
        <v>36</v>
      </c>
      <c r="D105" s="129" t="s">
        <v>74</v>
      </c>
      <c r="E105" s="138" t="s">
        <v>102</v>
      </c>
      <c r="F105" s="129" t="s">
        <v>160</v>
      </c>
      <c r="G105" s="132"/>
      <c r="H105" s="129"/>
      <c r="I105" s="129"/>
      <c r="J105" s="74">
        <f>J106</f>
        <v>255.6</v>
      </c>
      <c r="K105" s="74">
        <f t="shared" ref="K105:L105" si="39">K106</f>
        <v>272.60000000000002</v>
      </c>
      <c r="L105" s="74">
        <f t="shared" si="39"/>
        <v>280.8</v>
      </c>
      <c r="M105" s="125"/>
      <c r="N105" s="125"/>
      <c r="O105" s="125"/>
      <c r="P105" s="125"/>
      <c r="Q105" s="125"/>
      <c r="R105" s="125"/>
      <c r="S105" s="125"/>
    </row>
    <row r="106" spans="1:19" ht="16.5" customHeight="1">
      <c r="A106" s="135" t="s">
        <v>100</v>
      </c>
      <c r="B106" s="129" t="s">
        <v>85</v>
      </c>
      <c r="C106" s="129" t="s">
        <v>36</v>
      </c>
      <c r="D106" s="129" t="s">
        <v>74</v>
      </c>
      <c r="E106" s="138" t="s">
        <v>102</v>
      </c>
      <c r="F106" s="129" t="s">
        <v>160</v>
      </c>
      <c r="G106" s="132" t="s">
        <v>25</v>
      </c>
      <c r="H106" s="129"/>
      <c r="I106" s="129"/>
      <c r="J106" s="74">
        <f>J107</f>
        <v>255.6</v>
      </c>
      <c r="K106" s="74">
        <f t="shared" ref="K106:L107" si="40">K107</f>
        <v>272.60000000000002</v>
      </c>
      <c r="L106" s="168">
        <f t="shared" si="40"/>
        <v>280.8</v>
      </c>
    </row>
    <row r="107" spans="1:19" ht="18.75" customHeight="1">
      <c r="A107" s="135" t="s">
        <v>101</v>
      </c>
      <c r="B107" s="129" t="s">
        <v>85</v>
      </c>
      <c r="C107" s="129" t="s">
        <v>36</v>
      </c>
      <c r="D107" s="129" t="s">
        <v>74</v>
      </c>
      <c r="E107" s="138" t="s">
        <v>102</v>
      </c>
      <c r="F107" s="129" t="s">
        <v>160</v>
      </c>
      <c r="G107" s="132" t="s">
        <v>25</v>
      </c>
      <c r="H107" s="129" t="s">
        <v>66</v>
      </c>
      <c r="I107" s="129"/>
      <c r="J107" s="74">
        <f>J108</f>
        <v>255.6</v>
      </c>
      <c r="K107" s="74">
        <f t="shared" si="40"/>
        <v>272.60000000000002</v>
      </c>
      <c r="L107" s="168">
        <f t="shared" si="40"/>
        <v>280.8</v>
      </c>
    </row>
    <row r="108" spans="1:19" ht="55.5" customHeight="1">
      <c r="A108" s="222" t="s">
        <v>258</v>
      </c>
      <c r="B108" s="129" t="s">
        <v>85</v>
      </c>
      <c r="C108" s="129" t="s">
        <v>36</v>
      </c>
      <c r="D108" s="129" t="s">
        <v>74</v>
      </c>
      <c r="E108" s="138" t="s">
        <v>102</v>
      </c>
      <c r="F108" s="129" t="s">
        <v>160</v>
      </c>
      <c r="G108" s="132" t="s">
        <v>25</v>
      </c>
      <c r="H108" s="129" t="s">
        <v>66</v>
      </c>
      <c r="I108" s="129">
        <v>910</v>
      </c>
      <c r="J108" s="74">
        <f>'Прил 5'!J73</f>
        <v>255.6</v>
      </c>
      <c r="K108" s="74">
        <f>'Прил 5'!K73</f>
        <v>272.60000000000002</v>
      </c>
      <c r="L108" s="74">
        <f>'Прил 5'!L73</f>
        <v>280.8</v>
      </c>
    </row>
    <row r="109" spans="1:19" ht="63">
      <c r="A109" s="197" t="s">
        <v>290</v>
      </c>
      <c r="B109" s="165">
        <v>89</v>
      </c>
      <c r="C109" s="164" t="s">
        <v>36</v>
      </c>
      <c r="D109" s="129" t="s">
        <v>74</v>
      </c>
      <c r="E109" s="138" t="s">
        <v>99</v>
      </c>
      <c r="F109" s="129"/>
      <c r="G109" s="132"/>
      <c r="H109" s="129"/>
      <c r="I109" s="162"/>
      <c r="J109" s="74">
        <f>J112+J115</f>
        <v>86.800000000000011</v>
      </c>
      <c r="K109" s="74">
        <f t="shared" ref="K109:L109" si="41">K112+K115</f>
        <v>87.4</v>
      </c>
      <c r="L109" s="74">
        <f t="shared" si="41"/>
        <v>90.1</v>
      </c>
    </row>
    <row r="110" spans="1:19" ht="78.75">
      <c r="A110" s="144" t="s">
        <v>161</v>
      </c>
      <c r="B110" s="165">
        <v>89</v>
      </c>
      <c r="C110" s="164" t="s">
        <v>36</v>
      </c>
      <c r="D110" s="129" t="s">
        <v>74</v>
      </c>
      <c r="E110" s="138" t="s">
        <v>99</v>
      </c>
      <c r="F110" s="129" t="s">
        <v>163</v>
      </c>
      <c r="G110" s="132"/>
      <c r="H110" s="129"/>
      <c r="I110" s="162"/>
      <c r="J110" s="74">
        <f>J111</f>
        <v>82.9</v>
      </c>
      <c r="K110" s="74">
        <f t="shared" ref="K110:L110" si="42">K111</f>
        <v>83.4</v>
      </c>
      <c r="L110" s="74">
        <f t="shared" si="42"/>
        <v>86.1</v>
      </c>
    </row>
    <row r="111" spans="1:19" ht="31.5">
      <c r="A111" s="144" t="s">
        <v>162</v>
      </c>
      <c r="B111" s="165">
        <v>89</v>
      </c>
      <c r="C111" s="164" t="s">
        <v>36</v>
      </c>
      <c r="D111" s="129" t="s">
        <v>74</v>
      </c>
      <c r="E111" s="138" t="s">
        <v>99</v>
      </c>
      <c r="F111" s="129" t="s">
        <v>164</v>
      </c>
      <c r="G111" s="132"/>
      <c r="H111" s="129"/>
      <c r="I111" s="162"/>
      <c r="J111" s="74">
        <f>J112</f>
        <v>82.9</v>
      </c>
      <c r="K111" s="74">
        <f t="shared" ref="K111:L111" si="43">K112</f>
        <v>83.4</v>
      </c>
      <c r="L111" s="74">
        <f t="shared" si="43"/>
        <v>86.1</v>
      </c>
    </row>
    <row r="112" spans="1:19" ht="15.75">
      <c r="A112" s="141" t="s">
        <v>97</v>
      </c>
      <c r="B112" s="165">
        <v>89</v>
      </c>
      <c r="C112" s="164" t="s">
        <v>36</v>
      </c>
      <c r="D112" s="129" t="s">
        <v>74</v>
      </c>
      <c r="E112" s="138" t="s">
        <v>99</v>
      </c>
      <c r="F112" s="129" t="s">
        <v>164</v>
      </c>
      <c r="G112" s="132" t="s">
        <v>63</v>
      </c>
      <c r="H112" s="129"/>
      <c r="I112" s="162"/>
      <c r="J112" s="74">
        <f>J113</f>
        <v>82.9</v>
      </c>
      <c r="K112" s="74">
        <f t="shared" ref="K112:L113" si="44">K113</f>
        <v>83.4</v>
      </c>
      <c r="L112" s="168">
        <f t="shared" si="44"/>
        <v>86.1</v>
      </c>
    </row>
    <row r="113" spans="1:12" ht="21.75" customHeight="1">
      <c r="A113" s="141" t="s">
        <v>98</v>
      </c>
      <c r="B113" s="165">
        <v>89</v>
      </c>
      <c r="C113" s="164" t="s">
        <v>36</v>
      </c>
      <c r="D113" s="129" t="s">
        <v>74</v>
      </c>
      <c r="E113" s="138" t="s">
        <v>99</v>
      </c>
      <c r="F113" s="129" t="s">
        <v>164</v>
      </c>
      <c r="G113" s="132" t="s">
        <v>63</v>
      </c>
      <c r="H113" s="129" t="s">
        <v>64</v>
      </c>
      <c r="I113" s="162"/>
      <c r="J113" s="74">
        <f>J114</f>
        <v>82.9</v>
      </c>
      <c r="K113" s="74">
        <f t="shared" si="44"/>
        <v>83.4</v>
      </c>
      <c r="L113" s="168">
        <f t="shared" si="44"/>
        <v>86.1</v>
      </c>
    </row>
    <row r="114" spans="1:12" ht="47.25">
      <c r="A114" s="222" t="s">
        <v>258</v>
      </c>
      <c r="B114" s="132">
        <v>89</v>
      </c>
      <c r="C114" s="129">
        <v>1</v>
      </c>
      <c r="D114" s="129" t="s">
        <v>74</v>
      </c>
      <c r="E114" s="138" t="s">
        <v>99</v>
      </c>
      <c r="F114" s="129" t="s">
        <v>164</v>
      </c>
      <c r="G114" s="132" t="s">
        <v>63</v>
      </c>
      <c r="H114" s="129" t="s">
        <v>64</v>
      </c>
      <c r="I114" s="129">
        <v>910</v>
      </c>
      <c r="J114" s="74">
        <f>'Прил 5'!J57</f>
        <v>82.9</v>
      </c>
      <c r="K114" s="74">
        <f>'Прил 5'!K57</f>
        <v>83.4</v>
      </c>
      <c r="L114" s="74">
        <f>'Прил 5'!L57</f>
        <v>86.1</v>
      </c>
    </row>
    <row r="115" spans="1:12" ht="78.75">
      <c r="A115" s="144" t="s">
        <v>161</v>
      </c>
      <c r="B115" s="165">
        <v>89</v>
      </c>
      <c r="C115" s="164" t="s">
        <v>36</v>
      </c>
      <c r="D115" s="129" t="s">
        <v>74</v>
      </c>
      <c r="E115" s="138" t="s">
        <v>99</v>
      </c>
      <c r="F115" s="129" t="s">
        <v>159</v>
      </c>
      <c r="G115" s="132"/>
      <c r="H115" s="129"/>
      <c r="I115" s="162"/>
      <c r="J115" s="74">
        <f>J116</f>
        <v>3.9</v>
      </c>
      <c r="K115" s="74">
        <f t="shared" ref="K115:L118" si="45">K116</f>
        <v>4</v>
      </c>
      <c r="L115" s="74">
        <f t="shared" ref="L115:L116" si="46">L116</f>
        <v>4</v>
      </c>
    </row>
    <row r="116" spans="1:12" ht="31.5">
      <c r="A116" s="144" t="s">
        <v>162</v>
      </c>
      <c r="B116" s="165">
        <v>89</v>
      </c>
      <c r="C116" s="164" t="s">
        <v>36</v>
      </c>
      <c r="D116" s="129" t="s">
        <v>74</v>
      </c>
      <c r="E116" s="138" t="s">
        <v>99</v>
      </c>
      <c r="F116" s="129" t="s">
        <v>160</v>
      </c>
      <c r="G116" s="132"/>
      <c r="H116" s="129"/>
      <c r="I116" s="162"/>
      <c r="J116" s="74">
        <f>J117</f>
        <v>3.9</v>
      </c>
      <c r="K116" s="74">
        <f t="shared" si="45"/>
        <v>4</v>
      </c>
      <c r="L116" s="74">
        <f t="shared" si="46"/>
        <v>4</v>
      </c>
    </row>
    <row r="117" spans="1:12" ht="15.75">
      <c r="A117" s="141" t="s">
        <v>97</v>
      </c>
      <c r="B117" s="165">
        <v>89</v>
      </c>
      <c r="C117" s="164" t="s">
        <v>36</v>
      </c>
      <c r="D117" s="129" t="s">
        <v>74</v>
      </c>
      <c r="E117" s="138" t="s">
        <v>99</v>
      </c>
      <c r="F117" s="129" t="s">
        <v>160</v>
      </c>
      <c r="G117" s="132" t="s">
        <v>63</v>
      </c>
      <c r="H117" s="129"/>
      <c r="I117" s="162"/>
      <c r="J117" s="74">
        <f>J118</f>
        <v>3.9</v>
      </c>
      <c r="K117" s="74">
        <f t="shared" si="45"/>
        <v>4</v>
      </c>
      <c r="L117" s="168">
        <f t="shared" si="45"/>
        <v>4</v>
      </c>
    </row>
    <row r="118" spans="1:12" ht="21.75" customHeight="1">
      <c r="A118" s="141" t="s">
        <v>98</v>
      </c>
      <c r="B118" s="165">
        <v>89</v>
      </c>
      <c r="C118" s="164" t="s">
        <v>36</v>
      </c>
      <c r="D118" s="129" t="s">
        <v>74</v>
      </c>
      <c r="E118" s="138" t="s">
        <v>99</v>
      </c>
      <c r="F118" s="129" t="s">
        <v>160</v>
      </c>
      <c r="G118" s="132" t="s">
        <v>63</v>
      </c>
      <c r="H118" s="129" t="s">
        <v>64</v>
      </c>
      <c r="I118" s="162"/>
      <c r="J118" s="74">
        <f>J119</f>
        <v>3.9</v>
      </c>
      <c r="K118" s="74">
        <f t="shared" si="45"/>
        <v>4</v>
      </c>
      <c r="L118" s="168">
        <f t="shared" si="45"/>
        <v>4</v>
      </c>
    </row>
    <row r="119" spans="1:12" ht="47.25">
      <c r="A119" s="222" t="s">
        <v>258</v>
      </c>
      <c r="B119" s="132">
        <v>89</v>
      </c>
      <c r="C119" s="129">
        <v>1</v>
      </c>
      <c r="D119" s="129" t="s">
        <v>74</v>
      </c>
      <c r="E119" s="138" t="s">
        <v>99</v>
      </c>
      <c r="F119" s="129" t="s">
        <v>160</v>
      </c>
      <c r="G119" s="132" t="s">
        <v>63</v>
      </c>
      <c r="H119" s="129" t="s">
        <v>64</v>
      </c>
      <c r="I119" s="129">
        <v>910</v>
      </c>
      <c r="J119" s="74">
        <f>'Прил 5'!J59</f>
        <v>3.9</v>
      </c>
      <c r="K119" s="74">
        <f>'Прил 5'!K59</f>
        <v>4</v>
      </c>
      <c r="L119" s="74">
        <f>'Прил 5'!L59</f>
        <v>4</v>
      </c>
    </row>
    <row r="120" spans="1:12" ht="115.9" customHeight="1">
      <c r="A120" s="141" t="s">
        <v>227</v>
      </c>
      <c r="B120" s="128">
        <v>89</v>
      </c>
      <c r="C120" s="129" t="s">
        <v>36</v>
      </c>
      <c r="D120" s="129" t="s">
        <v>74</v>
      </c>
      <c r="E120" s="138" t="s">
        <v>80</v>
      </c>
      <c r="F120" s="129"/>
      <c r="G120" s="132"/>
      <c r="H120" s="129"/>
      <c r="I120" s="132"/>
      <c r="J120" s="74">
        <f>J123</f>
        <v>0.1</v>
      </c>
      <c r="K120" s="74">
        <f>K123</f>
        <v>0.1</v>
      </c>
      <c r="L120" s="168">
        <f>L123</f>
        <v>0.1</v>
      </c>
    </row>
    <row r="121" spans="1:12" ht="35.450000000000003" customHeight="1">
      <c r="A121" s="135" t="s">
        <v>158</v>
      </c>
      <c r="B121" s="165">
        <v>89</v>
      </c>
      <c r="C121" s="129" t="s">
        <v>36</v>
      </c>
      <c r="D121" s="129" t="s">
        <v>74</v>
      </c>
      <c r="E121" s="138" t="s">
        <v>80</v>
      </c>
      <c r="F121" s="129" t="s">
        <v>159</v>
      </c>
      <c r="G121" s="132"/>
      <c r="H121" s="129"/>
      <c r="I121" s="132"/>
      <c r="J121" s="74">
        <f>J122</f>
        <v>0.1</v>
      </c>
      <c r="K121" s="74">
        <f t="shared" ref="K121:L121" si="47">K122</f>
        <v>0.1</v>
      </c>
      <c r="L121" s="74">
        <f t="shared" si="47"/>
        <v>0.1</v>
      </c>
    </row>
    <row r="122" spans="1:12" ht="22.15" customHeight="1">
      <c r="A122" s="135" t="s">
        <v>79</v>
      </c>
      <c r="B122" s="165">
        <v>89</v>
      </c>
      <c r="C122" s="129" t="s">
        <v>36</v>
      </c>
      <c r="D122" s="129" t="s">
        <v>74</v>
      </c>
      <c r="E122" s="138" t="s">
        <v>80</v>
      </c>
      <c r="F122" s="129" t="s">
        <v>160</v>
      </c>
      <c r="G122" s="132"/>
      <c r="H122" s="129"/>
      <c r="I122" s="132"/>
      <c r="J122" s="74">
        <f>J123</f>
        <v>0.1</v>
      </c>
      <c r="K122" s="74">
        <f t="shared" ref="K122:L122" si="48">K123</f>
        <v>0.1</v>
      </c>
      <c r="L122" s="74">
        <f t="shared" si="48"/>
        <v>0.1</v>
      </c>
    </row>
    <row r="123" spans="1:12" ht="15.75">
      <c r="A123" s="141" t="s">
        <v>23</v>
      </c>
      <c r="B123" s="165">
        <v>89</v>
      </c>
      <c r="C123" s="129" t="s">
        <v>36</v>
      </c>
      <c r="D123" s="129" t="s">
        <v>74</v>
      </c>
      <c r="E123" s="138" t="s">
        <v>80</v>
      </c>
      <c r="F123" s="129" t="s">
        <v>160</v>
      </c>
      <c r="G123" s="132" t="s">
        <v>24</v>
      </c>
      <c r="H123" s="129"/>
      <c r="I123" s="132"/>
      <c r="J123" s="74">
        <f>J124</f>
        <v>0.1</v>
      </c>
      <c r="K123" s="74">
        <f t="shared" ref="K123:L124" si="49">K124</f>
        <v>0.1</v>
      </c>
      <c r="L123" s="168">
        <f t="shared" si="49"/>
        <v>0.1</v>
      </c>
    </row>
    <row r="124" spans="1:12" ht="63.75" customHeight="1">
      <c r="A124" s="141" t="s">
        <v>114</v>
      </c>
      <c r="B124" s="165">
        <v>89</v>
      </c>
      <c r="C124" s="129" t="s">
        <v>36</v>
      </c>
      <c r="D124" s="129" t="s">
        <v>74</v>
      </c>
      <c r="E124" s="138" t="s">
        <v>80</v>
      </c>
      <c r="F124" s="129" t="s">
        <v>160</v>
      </c>
      <c r="G124" s="132" t="s">
        <v>24</v>
      </c>
      <c r="H124" s="129" t="s">
        <v>25</v>
      </c>
      <c r="I124" s="132"/>
      <c r="J124" s="74">
        <f>J125</f>
        <v>0.1</v>
      </c>
      <c r="K124" s="74">
        <f t="shared" si="49"/>
        <v>0.1</v>
      </c>
      <c r="L124" s="168">
        <f t="shared" si="49"/>
        <v>0.1</v>
      </c>
    </row>
    <row r="125" spans="1:12" ht="47.25">
      <c r="A125" s="222" t="s">
        <v>258</v>
      </c>
      <c r="B125" s="165">
        <v>89</v>
      </c>
      <c r="C125" s="129" t="s">
        <v>36</v>
      </c>
      <c r="D125" s="129" t="s">
        <v>74</v>
      </c>
      <c r="E125" s="138" t="s">
        <v>80</v>
      </c>
      <c r="F125" s="129" t="s">
        <v>160</v>
      </c>
      <c r="G125" s="132" t="s">
        <v>24</v>
      </c>
      <c r="H125" s="129" t="s">
        <v>25</v>
      </c>
      <c r="I125" s="132">
        <v>910</v>
      </c>
      <c r="J125" s="74">
        <f>'Прил 5'!J36</f>
        <v>0.1</v>
      </c>
      <c r="K125" s="74">
        <f>'Прил 5'!K36</f>
        <v>0.1</v>
      </c>
      <c r="L125" s="168">
        <f>'Прил 5'!L36</f>
        <v>0.1</v>
      </c>
    </row>
  </sheetData>
  <autoFilter ref="A8:L125"/>
  <mergeCells count="14">
    <mergeCell ref="M103:S103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7:S97"/>
    <mergeCell ref="I2:L2"/>
  </mergeCells>
  <conditionalFormatting sqref="D47:D48">
    <cfRule type="expression" dxfId="1" priority="50" stopIfTrue="1">
      <formula>$D47=""</formula>
    </cfRule>
    <cfRule type="expression" dxfId="0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7" zoomScaleNormal="55" zoomScaleSheetLayoutView="100" workbookViewId="0">
      <selection activeCell="C12" sqref="C12:C13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5"/>
      <c r="B1" s="320"/>
      <c r="C1" s="320"/>
      <c r="D1" s="283" t="s">
        <v>285</v>
      </c>
      <c r="E1" s="283"/>
    </row>
    <row r="2" spans="1:5" ht="96.75" customHeight="1">
      <c r="A2" s="228"/>
      <c r="B2" s="243"/>
      <c r="C2" s="285" t="s">
        <v>304</v>
      </c>
      <c r="D2" s="285"/>
      <c r="E2" s="285"/>
    </row>
    <row r="3" spans="1:5" ht="51" customHeight="1">
      <c r="A3" s="321" t="s">
        <v>294</v>
      </c>
      <c r="B3" s="321"/>
      <c r="C3" s="321"/>
      <c r="D3" s="321"/>
      <c r="E3" s="321"/>
    </row>
    <row r="4" spans="1:5">
      <c r="A4" s="230"/>
      <c r="B4" s="244"/>
      <c r="C4" s="245"/>
      <c r="D4" s="225"/>
      <c r="E4" s="246" t="s">
        <v>195</v>
      </c>
    </row>
    <row r="5" spans="1:5">
      <c r="A5" s="238" t="s">
        <v>181</v>
      </c>
      <c r="B5" s="247" t="s">
        <v>182</v>
      </c>
      <c r="C5" s="238" t="s">
        <v>230</v>
      </c>
      <c r="D5" s="238" t="s">
        <v>231</v>
      </c>
      <c r="E5" s="238" t="s">
        <v>288</v>
      </c>
    </row>
    <row r="6" spans="1:5">
      <c r="A6" s="248" t="s">
        <v>36</v>
      </c>
      <c r="B6" s="249" t="s">
        <v>37</v>
      </c>
      <c r="C6" s="250">
        <v>3</v>
      </c>
      <c r="D6" s="250">
        <v>4</v>
      </c>
      <c r="E6" s="250">
        <v>5</v>
      </c>
    </row>
    <row r="7" spans="1:5" ht="31.5">
      <c r="A7" s="105" t="s">
        <v>183</v>
      </c>
      <c r="B7" s="104" t="s">
        <v>184</v>
      </c>
      <c r="C7" s="81">
        <f>C8+C11+C15</f>
        <v>79.999999999999773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59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6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6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7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79.999999999999773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-1303.277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-1303.277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59" t="s">
        <v>302</v>
      </c>
      <c r="C18" s="90">
        <f>-('Прил 3'!C9+C10)</f>
        <v>-1303.277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1383.2769999999998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1383.2769999999998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1383.2769999999998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61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1"/>
      <c r="B1" s="322"/>
      <c r="C1" s="322"/>
      <c r="D1" s="323" t="s">
        <v>284</v>
      </c>
      <c r="E1" s="323"/>
    </row>
    <row r="2" spans="1:5" ht="111" customHeight="1">
      <c r="A2" s="252"/>
      <c r="B2" s="227"/>
      <c r="C2" s="285" t="s">
        <v>304</v>
      </c>
      <c r="D2" s="285"/>
      <c r="E2" s="285"/>
    </row>
    <row r="3" spans="1:5">
      <c r="A3" s="324" t="s">
        <v>295</v>
      </c>
      <c r="B3" s="324"/>
      <c r="C3" s="324"/>
      <c r="D3" s="324"/>
      <c r="E3" s="324"/>
    </row>
    <row r="4" spans="1:5">
      <c r="A4" s="324"/>
      <c r="B4" s="324"/>
      <c r="C4" s="324"/>
      <c r="D4" s="324"/>
      <c r="E4" s="324"/>
    </row>
    <row r="5" spans="1:5" ht="41.25" customHeight="1">
      <c r="A5" s="324"/>
      <c r="B5" s="324"/>
      <c r="C5" s="324"/>
      <c r="D5" s="324"/>
      <c r="E5" s="324"/>
    </row>
    <row r="6" spans="1:5">
      <c r="A6" s="253"/>
      <c r="B6" s="253"/>
      <c r="C6" s="254"/>
      <c r="D6" s="251"/>
      <c r="E6" s="255" t="s">
        <v>172</v>
      </c>
    </row>
    <row r="7" spans="1:5">
      <c r="A7" s="325" t="s">
        <v>173</v>
      </c>
      <c r="B7" s="326" t="s">
        <v>174</v>
      </c>
      <c r="C7" s="327" t="s">
        <v>113</v>
      </c>
      <c r="D7" s="327"/>
      <c r="E7" s="327"/>
    </row>
    <row r="8" spans="1:5">
      <c r="A8" s="325"/>
      <c r="B8" s="326"/>
      <c r="C8" s="209" t="s">
        <v>230</v>
      </c>
      <c r="D8" s="256" t="s">
        <v>231</v>
      </c>
      <c r="E8" s="256" t="s">
        <v>288</v>
      </c>
    </row>
    <row r="9" spans="1:5">
      <c r="A9" s="122">
        <v>1</v>
      </c>
      <c r="B9" s="123">
        <v>2</v>
      </c>
      <c r="C9" s="124">
        <v>3</v>
      </c>
      <c r="D9" s="120">
        <v>4</v>
      </c>
      <c r="E9" s="120">
        <v>5</v>
      </c>
    </row>
    <row r="10" spans="1:5" ht="31.5">
      <c r="A10" s="110" t="s">
        <v>175</v>
      </c>
      <c r="B10" s="111" t="s">
        <v>176</v>
      </c>
      <c r="C10" s="108">
        <f>C12</f>
        <v>10.4</v>
      </c>
      <c r="D10" s="108">
        <f>D12</f>
        <v>20.8</v>
      </c>
      <c r="E10" s="108">
        <f>E12</f>
        <v>31.2</v>
      </c>
    </row>
    <row r="11" spans="1:5">
      <c r="A11" s="112"/>
      <c r="B11" s="113" t="s">
        <v>253</v>
      </c>
      <c r="C11" s="114"/>
      <c r="D11" s="109"/>
      <c r="E11" s="109"/>
    </row>
    <row r="12" spans="1:5">
      <c r="A12" s="112">
        <v>1</v>
      </c>
      <c r="B12" s="113" t="s">
        <v>178</v>
      </c>
      <c r="C12" s="257">
        <v>10.4</v>
      </c>
      <c r="D12" s="257">
        <v>20.8</v>
      </c>
      <c r="E12" s="257">
        <v>31.2</v>
      </c>
    </row>
    <row r="13" spans="1:5" ht="31.5">
      <c r="A13" s="112">
        <v>2</v>
      </c>
      <c r="B13" s="116" t="s">
        <v>179</v>
      </c>
      <c r="C13" s="115"/>
      <c r="D13" s="115"/>
      <c r="E13" s="115"/>
    </row>
    <row r="14" spans="1:5" ht="31.5">
      <c r="A14" s="121" t="s">
        <v>252</v>
      </c>
      <c r="B14" s="117" t="s">
        <v>180</v>
      </c>
      <c r="C14" s="108">
        <f>C17</f>
        <v>-10.4</v>
      </c>
      <c r="D14" s="108">
        <f>D17</f>
        <v>-20.8</v>
      </c>
      <c r="E14" s="108">
        <f>E17</f>
        <v>-31.2</v>
      </c>
    </row>
    <row r="15" spans="1:5">
      <c r="A15" s="110"/>
      <c r="B15" s="113" t="s">
        <v>177</v>
      </c>
      <c r="C15" s="108"/>
      <c r="D15" s="108"/>
      <c r="E15" s="108"/>
    </row>
    <row r="16" spans="1:5">
      <c r="A16" s="112">
        <v>1</v>
      </c>
      <c r="B16" s="113" t="s">
        <v>178</v>
      </c>
      <c r="C16" s="108"/>
      <c r="D16" s="108"/>
      <c r="E16" s="108"/>
    </row>
    <row r="17" spans="1:5" ht="31.5">
      <c r="A17" s="112">
        <v>2</v>
      </c>
      <c r="B17" s="116" t="s">
        <v>179</v>
      </c>
      <c r="C17" s="109">
        <v>-10.4</v>
      </c>
      <c r="D17" s="118">
        <v>-20.8</v>
      </c>
      <c r="E17" s="118">
        <v>-31.2</v>
      </c>
    </row>
    <row r="18" spans="1:5">
      <c r="A18" s="112"/>
      <c r="B18" s="119" t="s">
        <v>31</v>
      </c>
      <c r="C18" s="115">
        <f>C12+C17</f>
        <v>0</v>
      </c>
      <c r="D18" s="115">
        <f>D12+D17</f>
        <v>0</v>
      </c>
      <c r="E18" s="115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60" priority="2" stopIfTrue="1">
      <formula>$F1&lt;&gt;""</formula>
    </cfRule>
  </conditionalFormatting>
  <conditionalFormatting sqref="D1">
    <cfRule type="expression" dxfId="59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2021-08-31T09:23:30Z</dcterms:modified>
</cp:coreProperties>
</file>