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7"/>
  </bookViews>
  <sheets>
    <sheet name="Прил 1" sheetId="3" r:id="rId1"/>
    <sheet name="Прил 2" sheetId="17" r:id="rId2"/>
    <sheet name="Прил 3" sheetId="1" r:id="rId3"/>
    <sheet name="Прил 4" sheetId="6" r:id="rId4"/>
    <sheet name="Прил 5 " sheetId="18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3'!$A$1:$C$28</definedName>
    <definedName name="_2Excel_BuiltIn_Print_Area_7_1_1" localSheetId="4">#REF!</definedName>
    <definedName name="_2Excel_BuiltIn_Print_Area_7_1_1">#REF!</definedName>
    <definedName name="_Toc105952698" localSheetId="4">'Прил 5 '!$A$2</definedName>
    <definedName name="_Toc105952698">#REF!</definedName>
    <definedName name="_xlnm._FilterDatabase" localSheetId="3" hidden="1">'Прил 4'!$A$6:$L$104</definedName>
    <definedName name="_xlnm._FilterDatabase" localSheetId="4" hidden="1">'Прил 5 '!$A$6:$K$103</definedName>
    <definedName name="_xlnm._FilterDatabase" localSheetId="5" hidden="1">'Прил 6'!$A$7:$L$127</definedName>
    <definedName name="Excel_BuiltIn_Print_Area_1">'Прил 3'!$A$1:$C$28</definedName>
    <definedName name="Excel_BuiltIn_Print_Area_1_1">'Прил 3'!$A$1:$C$28</definedName>
    <definedName name="Excel_BuiltIn_Print_Area_2" localSheetId="4">#REF!</definedName>
    <definedName name="Excel_BuiltIn_Print_Area_2">#REF!</definedName>
    <definedName name="Excel_BuiltIn_Print_Area_3">'Прил 1'!$A$1:$C$32</definedName>
    <definedName name="Excel_BuiltIn_Print_Area_3_1" localSheetId="4">#REF!</definedName>
    <definedName name="Excel_BuiltIn_Print_Area_3_1">#REF!</definedName>
    <definedName name="Excel_BuiltIn_Print_Area_4" localSheetId="4">#REF!</definedName>
    <definedName name="Excel_BuiltIn_Print_Area_4">#REF!</definedName>
    <definedName name="Excel_BuiltIn_Print_Area_5" localSheetId="4">'Прил 5 '!$A$1:$I$49</definedName>
    <definedName name="Excel_BuiltIn_Print_Area_5">#REF!</definedName>
    <definedName name="Excel_BuiltIn_Print_Area_5_1" localSheetId="4">'Прил 5 '!$A$1:$I$49</definedName>
    <definedName name="Excel_BuiltIn_Print_Area_5_1">#REF!</definedName>
    <definedName name="Excel_BuiltIn_Print_Area_6">'Прил 4'!$A$1:$G$52</definedName>
    <definedName name="Excel_BuiltIn_Print_Area_6_1">'Прил 4'!$A$1:$G$52</definedName>
    <definedName name="Excel_BuiltIn_Print_Area_7" localSheetId="4">#REF!</definedName>
    <definedName name="Excel_BuiltIn_Print_Area_7">#REF!</definedName>
    <definedName name="Excel_BuiltIn_Print_Area_7_1" localSheetId="4">#REF!</definedName>
    <definedName name="Excel_BuiltIn_Print_Area_7_1">#REF!</definedName>
    <definedName name="_xlnm.Print_Titles" localSheetId="3">'Прил 4'!$4:$4</definedName>
    <definedName name="_xlnm.Print_Area" localSheetId="0">'Прил 1'!$A$1:$C$37</definedName>
    <definedName name="_xlnm.Print_Area" localSheetId="2">'Прил 3'!$A$1:$E$28</definedName>
    <definedName name="_xlnm.Print_Area" localSheetId="3">'Прил 4'!$A$1:$L$104</definedName>
    <definedName name="_xlnm.Print_Area" localSheetId="4">'Прил 5 '!$A$1:$K$103</definedName>
    <definedName name="_xlnm.Print_Area" localSheetId="5">'Прил 6'!$A$1:$L$127</definedName>
    <definedName name="_xlnm.Print_Area" localSheetId="6">'Прил 7'!$A$1:$E$20</definedName>
    <definedName name="_xlnm.Print_Area" localSheetId="7">'Прил 8'!$A$1:$E$16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K90" i="6"/>
  <c r="D20" i="1" l="1"/>
  <c r="E20"/>
  <c r="C20"/>
  <c r="E28"/>
  <c r="D28"/>
  <c r="C28"/>
  <c r="K79" i="6" l="1"/>
  <c r="K92" i="9"/>
  <c r="K91" s="1"/>
  <c r="K90" s="1"/>
  <c r="K89" s="1"/>
  <c r="K88" s="1"/>
  <c r="K87" s="1"/>
  <c r="L92"/>
  <c r="L91" s="1"/>
  <c r="L90" s="1"/>
  <c r="L89" s="1"/>
  <c r="L88" s="1"/>
  <c r="L87" s="1"/>
  <c r="J92"/>
  <c r="J91" s="1"/>
  <c r="J90" s="1"/>
  <c r="J89" s="1"/>
  <c r="J88" s="1"/>
  <c r="J87" s="1"/>
  <c r="I103" i="18"/>
  <c r="B92" i="9"/>
  <c r="K103" i="6"/>
  <c r="K102" s="1"/>
  <c r="K101" s="1"/>
  <c r="K100" s="1"/>
  <c r="K99" s="1"/>
  <c r="K98" s="1"/>
  <c r="L103"/>
  <c r="L102" s="1"/>
  <c r="L101" s="1"/>
  <c r="L100" s="1"/>
  <c r="L99" s="1"/>
  <c r="L98" s="1"/>
  <c r="J103"/>
  <c r="J102" s="1"/>
  <c r="J101" s="1"/>
  <c r="J100" s="1"/>
  <c r="J99" s="1"/>
  <c r="J98" s="1"/>
  <c r="L90"/>
  <c r="C16" i="12" l="1"/>
  <c r="J103" i="18" l="1"/>
  <c r="J102" s="1"/>
  <c r="J101" s="1"/>
  <c r="J100" s="1"/>
  <c r="J99" s="1"/>
  <c r="J98" s="1"/>
  <c r="J97" s="1"/>
  <c r="K103"/>
  <c r="K102" s="1"/>
  <c r="K101" s="1"/>
  <c r="K100" s="1"/>
  <c r="K99" s="1"/>
  <c r="K98" s="1"/>
  <c r="K97" s="1"/>
  <c r="I102"/>
  <c r="I101" s="1"/>
  <c r="I100" s="1"/>
  <c r="I99" s="1"/>
  <c r="I98" s="1"/>
  <c r="I97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7" i="18"/>
  <c r="J46" s="1"/>
  <c r="J45" s="1"/>
  <c r="J44" s="1"/>
  <c r="K47"/>
  <c r="K46" s="1"/>
  <c r="K45" s="1"/>
  <c r="K44" s="1"/>
  <c r="J51"/>
  <c r="J50" s="1"/>
  <c r="J49" s="1"/>
  <c r="J48" s="1"/>
  <c r="K51"/>
  <c r="K50" s="1"/>
  <c r="K49" s="1"/>
  <c r="K48" s="1"/>
  <c r="I47"/>
  <c r="I46" s="1"/>
  <c r="I45" s="1"/>
  <c r="I44" s="1"/>
  <c r="I51"/>
  <c r="I50" s="1"/>
  <c r="I49" s="1"/>
  <c r="I48" s="1"/>
  <c r="K51" i="6"/>
  <c r="K50" s="1"/>
  <c r="K49" s="1"/>
  <c r="L51"/>
  <c r="L50" s="1"/>
  <c r="L49" s="1"/>
  <c r="J51"/>
  <c r="J50" s="1"/>
  <c r="J49" s="1"/>
  <c r="K47"/>
  <c r="K46" s="1"/>
  <c r="K45" s="1"/>
  <c r="K44" s="1"/>
  <c r="L47"/>
  <c r="L46" s="1"/>
  <c r="L45" s="1"/>
  <c r="J47"/>
  <c r="J46" s="1"/>
  <c r="J45" s="1"/>
  <c r="I23" i="18"/>
  <c r="I22" s="1"/>
  <c r="I21" s="1"/>
  <c r="I26"/>
  <c r="I25" s="1"/>
  <c r="I28"/>
  <c r="I27" s="1"/>
  <c r="I31"/>
  <c r="I30" s="1"/>
  <c r="I29" s="1"/>
  <c r="I36"/>
  <c r="I35" s="1"/>
  <c r="I34" s="1"/>
  <c r="I33" s="1"/>
  <c r="I32" s="1"/>
  <c r="I42"/>
  <c r="I41" s="1"/>
  <c r="I40" s="1"/>
  <c r="I39" s="1"/>
  <c r="I38" s="1"/>
  <c r="I37" s="1"/>
  <c r="J31"/>
  <c r="J30" s="1"/>
  <c r="J29" s="1"/>
  <c r="K31"/>
  <c r="K30" s="1"/>
  <c r="K29" s="1"/>
  <c r="I43" l="1"/>
  <c r="J43"/>
  <c r="K43"/>
  <c r="J44" i="6"/>
  <c r="L44"/>
  <c r="I24" i="18"/>
  <c r="K66" i="9"/>
  <c r="K65" s="1"/>
  <c r="K64" s="1"/>
  <c r="K63" s="1"/>
  <c r="K62" s="1"/>
  <c r="K61" s="1"/>
  <c r="L66"/>
  <c r="L65" s="1"/>
  <c r="L64" s="1"/>
  <c r="L63" s="1"/>
  <c r="L62" s="1"/>
  <c r="L61" s="1"/>
  <c r="J66"/>
  <c r="J65" s="1"/>
  <c r="J64" s="1"/>
  <c r="J63" s="1"/>
  <c r="J62" s="1"/>
  <c r="J61" s="1"/>
  <c r="K42"/>
  <c r="K41" s="1"/>
  <c r="K40" s="1"/>
  <c r="K39" s="1"/>
  <c r="K38" s="1"/>
  <c r="K37" s="1"/>
  <c r="L42"/>
  <c r="L41" s="1"/>
  <c r="L40" s="1"/>
  <c r="L39" s="1"/>
  <c r="L38" s="1"/>
  <c r="L37" s="1"/>
  <c r="J42"/>
  <c r="J41" s="1"/>
  <c r="J40" s="1"/>
  <c r="J39" s="1"/>
  <c r="J38" s="1"/>
  <c r="J37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1"/>
  <c r="K30" s="1"/>
  <c r="L31"/>
  <c r="L30" s="1"/>
  <c r="J31"/>
  <c r="J30" s="1"/>
  <c r="I20" i="18" l="1"/>
  <c r="D22" i="1" l="1"/>
  <c r="E22"/>
  <c r="C22"/>
  <c r="J28" i="18" l="1"/>
  <c r="L79" i="6"/>
  <c r="L78" s="1"/>
  <c r="K78"/>
  <c r="J79"/>
  <c r="J78" s="1"/>
  <c r="J89" i="18"/>
  <c r="J88" s="1"/>
  <c r="J87" s="1"/>
  <c r="J86" s="1"/>
  <c r="J85" s="1"/>
  <c r="J84" s="1"/>
  <c r="J83" s="1"/>
  <c r="K89"/>
  <c r="I89"/>
  <c r="I88" s="1"/>
  <c r="I87" s="1"/>
  <c r="I86" s="1"/>
  <c r="I85" s="1"/>
  <c r="I84" s="1"/>
  <c r="J82"/>
  <c r="J81" s="1"/>
  <c r="J80" s="1"/>
  <c r="K82"/>
  <c r="K81" s="1"/>
  <c r="K80" s="1"/>
  <c r="I82"/>
  <c r="I81" s="1"/>
  <c r="I80" s="1"/>
  <c r="J79"/>
  <c r="J78" s="1"/>
  <c r="J77" s="1"/>
  <c r="K79"/>
  <c r="K78" s="1"/>
  <c r="K77" s="1"/>
  <c r="I79"/>
  <c r="I78" s="1"/>
  <c r="I77" s="1"/>
  <c r="J73"/>
  <c r="J72" s="1"/>
  <c r="J71" s="1"/>
  <c r="J70" s="1"/>
  <c r="J69" s="1"/>
  <c r="J68" s="1"/>
  <c r="K73"/>
  <c r="K72" s="1"/>
  <c r="K71" s="1"/>
  <c r="K70" s="1"/>
  <c r="K69" s="1"/>
  <c r="K68" s="1"/>
  <c r="I73"/>
  <c r="I72" s="1"/>
  <c r="I71" s="1"/>
  <c r="I70" s="1"/>
  <c r="J66"/>
  <c r="J65" s="1"/>
  <c r="J64" s="1"/>
  <c r="J63" s="1"/>
  <c r="J62" s="1"/>
  <c r="J61" s="1"/>
  <c r="K66"/>
  <c r="K65" s="1"/>
  <c r="K64" s="1"/>
  <c r="K63" s="1"/>
  <c r="K62" s="1"/>
  <c r="K61" s="1"/>
  <c r="I66"/>
  <c r="I65" s="1"/>
  <c r="I64" s="1"/>
  <c r="I63" s="1"/>
  <c r="J60"/>
  <c r="J59" s="1"/>
  <c r="K60"/>
  <c r="K59" s="1"/>
  <c r="I60"/>
  <c r="I59" s="1"/>
  <c r="J58"/>
  <c r="K58"/>
  <c r="I58"/>
  <c r="J58" i="6"/>
  <c r="J36" i="18"/>
  <c r="J35" s="1"/>
  <c r="J34" s="1"/>
  <c r="J33" s="1"/>
  <c r="J32" s="1"/>
  <c r="K36"/>
  <c r="K28"/>
  <c r="J26"/>
  <c r="J25" s="1"/>
  <c r="K26"/>
  <c r="K25" s="1"/>
  <c r="J23"/>
  <c r="K23"/>
  <c r="J14"/>
  <c r="K14"/>
  <c r="I14"/>
  <c r="K36" i="9"/>
  <c r="L36"/>
  <c r="K86"/>
  <c r="L86"/>
  <c r="J86"/>
  <c r="K80"/>
  <c r="L80"/>
  <c r="J80"/>
  <c r="J36"/>
  <c r="K96" i="18"/>
  <c r="K95" s="1"/>
  <c r="K94" s="1"/>
  <c r="K93" s="1"/>
  <c r="K92" s="1"/>
  <c r="K91" s="1"/>
  <c r="K90" s="1"/>
  <c r="J96"/>
  <c r="J95" s="1"/>
  <c r="J94" s="1"/>
  <c r="J93" s="1"/>
  <c r="J92" s="1"/>
  <c r="J91" s="1"/>
  <c r="J90" s="1"/>
  <c r="I96"/>
  <c r="I95" s="1"/>
  <c r="I94" s="1"/>
  <c r="I93" s="1"/>
  <c r="I92" s="1"/>
  <c r="I91" s="1"/>
  <c r="I90" s="1"/>
  <c r="K42"/>
  <c r="K41" s="1"/>
  <c r="K40" s="1"/>
  <c r="K39" s="1"/>
  <c r="K38" s="1"/>
  <c r="K37" s="1"/>
  <c r="J42"/>
  <c r="J41" s="1"/>
  <c r="J40" s="1"/>
  <c r="J39" s="1"/>
  <c r="J38" s="1"/>
  <c r="J37" s="1"/>
  <c r="J26" i="6"/>
  <c r="C24" i="1"/>
  <c r="D24"/>
  <c r="E2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55" i="9" s="1"/>
  <c r="L26" i="6"/>
  <c r="L55" i="9" s="1"/>
  <c r="L23" i="6"/>
  <c r="K23"/>
  <c r="J23"/>
  <c r="L14"/>
  <c r="L13" s="1"/>
  <c r="L12" s="1"/>
  <c r="K14"/>
  <c r="K13" s="1"/>
  <c r="K12" s="1"/>
  <c r="J14"/>
  <c r="J13" s="1"/>
  <c r="J12" s="1"/>
  <c r="K28"/>
  <c r="K60" i="9" s="1"/>
  <c r="K59" s="1"/>
  <c r="K58" s="1"/>
  <c r="K57" s="1"/>
  <c r="K56" s="1"/>
  <c r="L36" i="6"/>
  <c r="L35" s="1"/>
  <c r="K36"/>
  <c r="K35" s="1"/>
  <c r="J36"/>
  <c r="J35" s="1"/>
  <c r="J28"/>
  <c r="J60" i="9" s="1"/>
  <c r="J59" s="1"/>
  <c r="J58" s="1"/>
  <c r="L42" i="6"/>
  <c r="L41" s="1"/>
  <c r="K42"/>
  <c r="K41" s="1"/>
  <c r="J42"/>
  <c r="J41" s="1"/>
  <c r="L60"/>
  <c r="K60"/>
  <c r="J60"/>
  <c r="L58"/>
  <c r="K58"/>
  <c r="K66"/>
  <c r="K65" s="1"/>
  <c r="L66"/>
  <c r="L65" s="1"/>
  <c r="J66"/>
  <c r="J65" s="1"/>
  <c r="K73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K82"/>
  <c r="K81" s="1"/>
  <c r="L82"/>
  <c r="L81" s="1"/>
  <c r="L77" s="1"/>
  <c r="J82"/>
  <c r="J81" s="1"/>
  <c r="J77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0" i="1"/>
  <c r="D9" s="1"/>
  <c r="E10"/>
  <c r="E9" s="1"/>
  <c r="D12"/>
  <c r="E12"/>
  <c r="D14"/>
  <c r="E14"/>
  <c r="E8" s="1"/>
  <c r="D17"/>
  <c r="E17"/>
  <c r="C17"/>
  <c r="C14"/>
  <c r="C8" s="1"/>
  <c r="C12"/>
  <c r="C10"/>
  <c r="C9" s="1"/>
  <c r="D8" l="1"/>
  <c r="J76" i="18"/>
  <c r="I76"/>
  <c r="I75" s="1"/>
  <c r="I74" s="1"/>
  <c r="K76"/>
  <c r="K75" s="1"/>
  <c r="K74" s="1"/>
  <c r="K67" s="1"/>
  <c r="K77" i="6"/>
  <c r="K76" s="1"/>
  <c r="K75" s="1"/>
  <c r="K68" s="1"/>
  <c r="J22"/>
  <c r="J76"/>
  <c r="J75" s="1"/>
  <c r="L76"/>
  <c r="L75" s="1"/>
  <c r="J55" i="9"/>
  <c r="J25" i="6"/>
  <c r="J21" s="1"/>
  <c r="K88" i="18"/>
  <c r="K87" s="1"/>
  <c r="K86" s="1"/>
  <c r="K85" s="1"/>
  <c r="K84" s="1"/>
  <c r="K83" s="1"/>
  <c r="K35"/>
  <c r="K34" s="1"/>
  <c r="K33" s="1"/>
  <c r="K32" s="1"/>
  <c r="K85" i="9"/>
  <c r="K84" s="1"/>
  <c r="K81" s="1"/>
  <c r="K79"/>
  <c r="K78" s="1"/>
  <c r="K75" s="1"/>
  <c r="K49"/>
  <c r="K48" s="1"/>
  <c r="K47" s="1"/>
  <c r="K98"/>
  <c r="K97" s="1"/>
  <c r="K96" s="1"/>
  <c r="K93" s="1"/>
  <c r="J110"/>
  <c r="J109" s="1"/>
  <c r="J108" s="1"/>
  <c r="L116"/>
  <c r="L115" s="1"/>
  <c r="L114" s="1"/>
  <c r="K121"/>
  <c r="K120" s="1"/>
  <c r="K119" s="1"/>
  <c r="K118" s="1"/>
  <c r="K117" s="1"/>
  <c r="L28" i="6"/>
  <c r="L60" i="9" s="1"/>
  <c r="L59" s="1"/>
  <c r="L58" s="1"/>
  <c r="L57" s="1"/>
  <c r="L56" s="1"/>
  <c r="L49"/>
  <c r="L48" s="1"/>
  <c r="L47" s="1"/>
  <c r="K74"/>
  <c r="L98"/>
  <c r="L97" s="1"/>
  <c r="L96" s="1"/>
  <c r="L93" s="1"/>
  <c r="K104"/>
  <c r="K103" s="1"/>
  <c r="K102" s="1"/>
  <c r="K99" s="1"/>
  <c r="J116"/>
  <c r="J115" s="1"/>
  <c r="J114" s="1"/>
  <c r="L121"/>
  <c r="L120" s="1"/>
  <c r="L119" s="1"/>
  <c r="L118" s="1"/>
  <c r="L117" s="1"/>
  <c r="J49"/>
  <c r="J48" s="1"/>
  <c r="J47" s="1"/>
  <c r="J46" s="1"/>
  <c r="J45" s="1"/>
  <c r="J44" s="1"/>
  <c r="L74"/>
  <c r="J98"/>
  <c r="L104"/>
  <c r="L103" s="1"/>
  <c r="L102" s="1"/>
  <c r="L99" s="1"/>
  <c r="K110"/>
  <c r="K109" s="1"/>
  <c r="K108" s="1"/>
  <c r="J121"/>
  <c r="J74"/>
  <c r="J104"/>
  <c r="J103" s="1"/>
  <c r="J102" s="1"/>
  <c r="J99" s="1"/>
  <c r="L110"/>
  <c r="L109" s="1"/>
  <c r="L108" s="1"/>
  <c r="K116"/>
  <c r="K115" s="1"/>
  <c r="K114" s="1"/>
  <c r="L35"/>
  <c r="L34" s="1"/>
  <c r="L31" s="1"/>
  <c r="L30" s="1"/>
  <c r="J85"/>
  <c r="J84" s="1"/>
  <c r="J81" s="1"/>
  <c r="J57"/>
  <c r="J56" s="1"/>
  <c r="I69" i="18"/>
  <c r="I68" s="1"/>
  <c r="J75"/>
  <c r="J74" s="1"/>
  <c r="J67" s="1"/>
  <c r="I83"/>
  <c r="I57"/>
  <c r="I56" s="1"/>
  <c r="I62"/>
  <c r="I61" s="1"/>
  <c r="I13"/>
  <c r="I12" s="1"/>
  <c r="K57"/>
  <c r="K56" s="1"/>
  <c r="K55" s="1"/>
  <c r="K54" s="1"/>
  <c r="K53" s="1"/>
  <c r="K52" s="1"/>
  <c r="K13"/>
  <c r="K12" s="1"/>
  <c r="K27"/>
  <c r="K24" s="1"/>
  <c r="J22"/>
  <c r="J21" s="1"/>
  <c r="J13"/>
  <c r="J12" s="1"/>
  <c r="J27"/>
  <c r="J24" s="1"/>
  <c r="J57"/>
  <c r="J56" s="1"/>
  <c r="J55" s="1"/>
  <c r="J54" s="1"/>
  <c r="J53" s="1"/>
  <c r="J52" s="1"/>
  <c r="K22"/>
  <c r="K21" s="1"/>
  <c r="L57" i="6"/>
  <c r="L56" s="1"/>
  <c r="L55" s="1"/>
  <c r="K22"/>
  <c r="K57"/>
  <c r="K56" s="1"/>
  <c r="K55" s="1"/>
  <c r="E10" i="13"/>
  <c r="D10"/>
  <c r="L22" i="6"/>
  <c r="J94"/>
  <c r="J93" s="1"/>
  <c r="J92" s="1"/>
  <c r="J91" s="1"/>
  <c r="J57"/>
  <c r="J56" s="1"/>
  <c r="J55" s="1"/>
  <c r="L64"/>
  <c r="L63" s="1"/>
  <c r="L62" s="1"/>
  <c r="L34"/>
  <c r="L33" s="1"/>
  <c r="L127" i="9"/>
  <c r="L126" s="1"/>
  <c r="L125" s="1"/>
  <c r="J35"/>
  <c r="J34" s="1"/>
  <c r="J11" i="6"/>
  <c r="J10" s="1"/>
  <c r="L94"/>
  <c r="L93" s="1"/>
  <c r="L92" s="1"/>
  <c r="L91" s="1"/>
  <c r="K87"/>
  <c r="K86" s="1"/>
  <c r="K85" s="1"/>
  <c r="K84" s="1"/>
  <c r="J64"/>
  <c r="J63" s="1"/>
  <c r="J62" s="1"/>
  <c r="K64"/>
  <c r="K63" s="1"/>
  <c r="K62" s="1"/>
  <c r="L40"/>
  <c r="L39" s="1"/>
  <c r="L38" s="1"/>
  <c r="L79" i="9"/>
  <c r="L78" s="1"/>
  <c r="J34" i="6"/>
  <c r="J33" s="1"/>
  <c r="J127" i="9"/>
  <c r="J126" s="1"/>
  <c r="J125" s="1"/>
  <c r="K127"/>
  <c r="K126" s="1"/>
  <c r="K125" s="1"/>
  <c r="K34" i="6"/>
  <c r="K33" s="1"/>
  <c r="K35" i="9"/>
  <c r="K34" s="1"/>
  <c r="K11" i="6"/>
  <c r="K10" s="1"/>
  <c r="K25"/>
  <c r="K21" s="1"/>
  <c r="L87"/>
  <c r="L86" s="1"/>
  <c r="L85" s="1"/>
  <c r="L84" s="1"/>
  <c r="J79" i="9"/>
  <c r="J78" s="1"/>
  <c r="J40" i="6"/>
  <c r="J39" s="1"/>
  <c r="J38" s="1"/>
  <c r="K40"/>
  <c r="K39" s="1"/>
  <c r="K38" s="1"/>
  <c r="L11"/>
  <c r="L10" s="1"/>
  <c r="K94"/>
  <c r="K93" s="1"/>
  <c r="K92" s="1"/>
  <c r="K91" s="1"/>
  <c r="K68" i="9" l="1"/>
  <c r="K67" s="1"/>
  <c r="L68"/>
  <c r="L67" s="1"/>
  <c r="J97"/>
  <c r="J96" s="1"/>
  <c r="J93" s="1"/>
  <c r="J68"/>
  <c r="L25" i="6"/>
  <c r="J20" i="18"/>
  <c r="J19" s="1"/>
  <c r="J18" s="1"/>
  <c r="K20"/>
  <c r="K19" s="1"/>
  <c r="K18" s="1"/>
  <c r="J120" i="9"/>
  <c r="J119" s="1"/>
  <c r="J118" s="1"/>
  <c r="J117" s="1"/>
  <c r="J111" s="1"/>
  <c r="J11" i="18"/>
  <c r="J10" s="1"/>
  <c r="J9" s="1"/>
  <c r="K11"/>
  <c r="K10" s="1"/>
  <c r="K9" s="1"/>
  <c r="I11"/>
  <c r="I10" s="1"/>
  <c r="I9" s="1"/>
  <c r="K101" i="9"/>
  <c r="K100" s="1"/>
  <c r="J73"/>
  <c r="J72" s="1"/>
  <c r="J71" s="1"/>
  <c r="J70" s="1"/>
  <c r="L73"/>
  <c r="L72" s="1"/>
  <c r="L69" s="1"/>
  <c r="L111"/>
  <c r="L54" i="6"/>
  <c r="L53" s="1"/>
  <c r="L101" i="9"/>
  <c r="L100" s="1"/>
  <c r="K111"/>
  <c r="K54" i="6"/>
  <c r="K53" s="1"/>
  <c r="K83" i="9"/>
  <c r="K82" s="1"/>
  <c r="K95"/>
  <c r="K94" s="1"/>
  <c r="I19" i="18"/>
  <c r="I18" s="1"/>
  <c r="K105" i="9"/>
  <c r="K107"/>
  <c r="K106" s="1"/>
  <c r="K77"/>
  <c r="K76" s="1"/>
  <c r="L105"/>
  <c r="L107"/>
  <c r="L106" s="1"/>
  <c r="J105"/>
  <c r="J107"/>
  <c r="J106" s="1"/>
  <c r="I67" i="18"/>
  <c r="J83" i="9"/>
  <c r="J82" s="1"/>
  <c r="L95"/>
  <c r="L94" s="1"/>
  <c r="J101"/>
  <c r="J100" s="1"/>
  <c r="L33"/>
  <c r="L32" s="1"/>
  <c r="K31"/>
  <c r="K30" s="1"/>
  <c r="K33"/>
  <c r="K32" s="1"/>
  <c r="K122"/>
  <c r="K124"/>
  <c r="K123" s="1"/>
  <c r="J31"/>
  <c r="J30" s="1"/>
  <c r="J33"/>
  <c r="J32" s="1"/>
  <c r="J122"/>
  <c r="J124"/>
  <c r="J123" s="1"/>
  <c r="L122"/>
  <c r="L124"/>
  <c r="L123" s="1"/>
  <c r="K113"/>
  <c r="K112" s="1"/>
  <c r="L113"/>
  <c r="L112" s="1"/>
  <c r="J113"/>
  <c r="J112" s="1"/>
  <c r="J75"/>
  <c r="J77"/>
  <c r="J76" s="1"/>
  <c r="L75"/>
  <c r="L77"/>
  <c r="L76" s="1"/>
  <c r="L44"/>
  <c r="L46"/>
  <c r="L45" s="1"/>
  <c r="K44"/>
  <c r="K46"/>
  <c r="K45" s="1"/>
  <c r="K73"/>
  <c r="K72" s="1"/>
  <c r="I55" i="18"/>
  <c r="I54" s="1"/>
  <c r="I53" s="1"/>
  <c r="I52" s="1"/>
  <c r="L68" i="6"/>
  <c r="C27" i="1"/>
  <c r="C19" s="1"/>
  <c r="D27"/>
  <c r="D19" s="1"/>
  <c r="E27"/>
  <c r="E19" s="1"/>
  <c r="L85" i="9"/>
  <c r="L84" s="1"/>
  <c r="J54" i="6"/>
  <c r="J53" s="1"/>
  <c r="J68"/>
  <c r="K54" i="9"/>
  <c r="K53" s="1"/>
  <c r="K50" s="1"/>
  <c r="K20" i="6"/>
  <c r="K19" s="1"/>
  <c r="K9" s="1"/>
  <c r="J20"/>
  <c r="J19" s="1"/>
  <c r="J9" s="1"/>
  <c r="J54" i="9"/>
  <c r="J53" s="1"/>
  <c r="J50" s="1"/>
  <c r="J43" s="1"/>
  <c r="L54"/>
  <c r="L53" s="1"/>
  <c r="L50" s="1"/>
  <c r="J95" l="1"/>
  <c r="J94" s="1"/>
  <c r="K8" i="6"/>
  <c r="K7" s="1"/>
  <c r="K43" i="9"/>
  <c r="K29" s="1"/>
  <c r="K7" s="1"/>
  <c r="L43"/>
  <c r="L29" s="1"/>
  <c r="L7" s="1"/>
  <c r="L21" i="6"/>
  <c r="L20" s="1"/>
  <c r="L19" s="1"/>
  <c r="L9" s="1"/>
  <c r="L8" s="1"/>
  <c r="I8" i="18"/>
  <c r="I7" s="1"/>
  <c r="C20" i="13" s="1"/>
  <c r="J8" i="18"/>
  <c r="K8"/>
  <c r="L71" i="9"/>
  <c r="L70" s="1"/>
  <c r="J69"/>
  <c r="E7" i="1"/>
  <c r="D7"/>
  <c r="C7"/>
  <c r="L81" i="9"/>
  <c r="L83"/>
  <c r="L82" s="1"/>
  <c r="K69"/>
  <c r="K71"/>
  <c r="K70" s="1"/>
  <c r="L52"/>
  <c r="L51" s="1"/>
  <c r="J29"/>
  <c r="J52"/>
  <c r="J51" s="1"/>
  <c r="K52"/>
  <c r="K51" s="1"/>
  <c r="J67"/>
  <c r="J8" i="6"/>
  <c r="J7" s="1"/>
  <c r="L7" l="1"/>
  <c r="E17" i="13"/>
  <c r="E16" s="1"/>
  <c r="E15" s="1"/>
  <c r="D17"/>
  <c r="D16" s="1"/>
  <c r="D15" s="1"/>
  <c r="J7" i="9"/>
  <c r="J7" i="18"/>
  <c r="K7"/>
  <c r="E20" i="13" s="1"/>
  <c r="C17"/>
  <c r="C16" s="1"/>
  <c r="C15" s="1"/>
  <c r="C19"/>
  <c r="D20" l="1"/>
  <c r="D19" s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<sst xmlns="http://schemas.openxmlformats.org/spreadsheetml/2006/main" count="1907" uniqueCount="292">
  <si>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</si>
  <si>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</si>
  <si>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</si>
  <si>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</si>
  <si>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</si>
  <si>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</si>
  <si>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</si>
  <si>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</si>
  <si>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</si>
  <si>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</si>
  <si>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</si>
  <si>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</si>
  <si>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1 11 05035 10 0000 120</t>
  </si>
  <si>
    <t>1 17 01050 10 0000 180</t>
  </si>
  <si>
    <t>1 17 05050 10 0000 180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</si>
  <si>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</si>
  <si>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</si>
  <si>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</si>
  <si>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</si>
  <si>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</si>
  <si>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</si>
  <si>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</si>
  <si>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</si>
  <si>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</si>
  <si>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</si>
  <si>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</si>
  <si>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</si>
  <si>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</si>
  <si>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</si>
  <si>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</si>
  <si>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</si>
  <si>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</si>
  <si>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</si>
  <si>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</si>
  <si>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</si>
  <si>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</si>
  <si>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</si>
  <si>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</si>
  <si>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</si>
  <si>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</si>
  <si>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</si>
  <si>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</si>
  <si>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</si>
  <si>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</si>
  <si>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</si>
  <si>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</si>
  <si>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</si>
  <si>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</si>
  <si>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</si>
  <si>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</si>
  <si>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</si>
  <si>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</si>
  <si>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</si>
  <si>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</si>
  <si>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</si>
  <si>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</si>
  <si>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</si>
  <si>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</si>
  <si>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</si>
  <si>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</si>
  <si>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</si>
  <si>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</si>
  <si>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</si>
  <si>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</si>
  <si>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</si>
  <si>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</si>
  <si>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</si>
  <si>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</si>
  <si>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</si>
  <si>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</si>
  <si>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</si>
  <si>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</si>
  <si>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</si>
  <si>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</si>
  <si>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</si>
  <si>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</si>
  <si>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</si>
  <si>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</si>
  <si>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</si>
  <si>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</si>
  <si>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</si>
  <si>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</si>
  <si>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</si>
  <si>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</si>
  <si>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</si>
  <si>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</si>
  <si>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</si>
  <si>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</si>
  <si>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</si>
  <si>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</si>
  <si>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</si>
  <si>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</si>
  <si>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</si>
  <si>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</si>
  <si>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</si>
  <si>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</si>
  <si>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</si>
  <si>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</si>
  <si>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</si>
  <si>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</si>
  <si>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</si>
  <si>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</si>
  <si>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</si>
  <si>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</si>
  <si>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</si>
  <si>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</si>
  <si>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</si>
  <si>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</si>
  <si>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</si>
  <si>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</si>
  <si>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</si>
  <si>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</si>
  <si>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</si>
  <si>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</si>
  <si>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</si>
  <si>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</si>
  <si>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</si>
  <si>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</si>
  <si>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</si>
  <si>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</si>
  <si>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</si>
  <si>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</si>
  <si>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</si>
  <si>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</si>
  <si>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</si>
  <si>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</si>
  <si>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</si>
  <si>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</si>
  <si>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</si>
  <si>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</si>
  <si>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</si>
  <si>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</si>
  <si>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</si>
  <si>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</si>
  <si>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</si>
  <si>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</si>
  <si>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</si>
  <si>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</si>
  <si>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</si>
  <si>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</si>
  <si>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</si>
  <si>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</si>
  <si>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</si>
  <si>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</si>
  <si>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</si>
  <si>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</si>
  <si>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</si>
  <si>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</si>
  <si>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</si>
  <si>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</si>
  <si>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</si>
  <si>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</si>
  <si>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</si>
  <si>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</si>
  <si>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</si>
  <si>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</si>
  <si>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</si>
  <si>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</si>
  <si>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</si>
  <si>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</si>
  <si>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</si>
  <si>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</si>
  <si>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</si>
  <si>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</si>
  <si>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</si>
  <si>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</si>
  <si>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</si>
  <si>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</si>
  <si>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</si>
  <si>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</si>
  <si>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</si>
  <si>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01 02 00 00 10 0000 710</t>
  </si>
  <si>
    <t>01 03 01 00 10 0000 810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</si>
  <si>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</si>
  <si>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</si>
  <si>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</si>
  <si>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</si>
  <si>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</si>
  <si>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</si>
  <si>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</si>
  <si>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</si>
  <si>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</si>
  <si>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</si>
  <si>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</si>
  <si>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</si>
  <si>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</si>
  <si>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</si>
  <si>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</si>
  <si>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</si>
  <si>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</si>
  <si>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</si>
  <si>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</si>
  <si>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</si>
  <si>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</si>
  <si>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</si>
  <si>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</si>
  <si>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</si>
  <si>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</si>
  <si>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</si>
  <si>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</si>
  <si>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</si>
  <si>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</si>
  <si>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</si>
  <si>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</si>
  <si>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</si>
  <si>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</si>
  <si>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</si>
  <si>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</si>
  <si>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</si>
  <si>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</si>
  <si>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</si>
  <si>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</si>
  <si>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</si>
  <si>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</si>
  <si>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</si>
  <si>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</si>
  <si>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</si>
  <si>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</si>
  <si>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</si>
  <si>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</si>
  <si>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</si>
  <si>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</si>
  <si>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</si>
  <si>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</si>
  <si>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</si>
  <si>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</si>
  <si>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</si>
  <si>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</si>
  <si>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>ПЕРЕЧЕНЬ 
АДМИНИСТРАТОРОВ ДОХОДОВ БЮДЖЕТА ПУШКИНСКОГО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</si>
  <si>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ПУШКИНСКОГО СЕЛЬСКОГО ПОСЕЛЕНИЯ КАДОШКИНСКОГО МУНИЦИПАЛЬНОГО РАЙОНА РЕСПУБЛИКИ МОРДОВИЯ</t>
  </si>
  <si>
    <t>Администрация Пушкинского сельского поселения Кадошкинского муниципального района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</si>
  <si>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</si>
  <si>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</si>
  <si>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</si>
  <si>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</si>
  <si>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</si>
  <si>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</si>
  <si>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</si>
  <si>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00020220000000000150</t>
  </si>
  <si>
    <t>Субсидии бюджетам бюджетной системы Российской Федерации (межбюджетные субсидии)</t>
  </si>
  <si>
    <t>91920229999100000150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</si>
  <si>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</si>
  <si>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</si>
  <si>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</si>
  <si>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</si>
  <si>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</si>
  <si>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</si>
  <si>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</si>
  <si>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</si>
  <si>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</si>
  <si>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</si>
  <si>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</si>
  <si>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</si>
  <si>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</si>
  <si>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</si>
  <si>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</si>
  <si>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</si>
  <si>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</si>
  <si>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</si>
  <si>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</si>
  <si>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</si>
  <si>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</si>
  <si>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</si>
  <si>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</si>
  <si>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</si>
  <si>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</si>
  <si>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администратора
доходов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</si>
  <si>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</si>
  <si>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</si>
  <si>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</si>
  <si>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</si>
  <si>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</si>
  <si>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</si>
  <si>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</si>
  <si>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</si>
  <si>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</si>
  <si>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</si>
  <si>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</si>
  <si>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</si>
  <si>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</si>
  <si>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</si>
  <si>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</si>
  <si>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</si>
  <si>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</si>
  <si>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Приложение 7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</si>
  <si>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</si>
  <si>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</si>
  <si>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</si>
  <si>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Приложение 8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</si>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</sst>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23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21" fillId="0" borderId="0"/>
  </cellStyleXfs>
  <cellXfs count="328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30" xfId="1" applyNumberFormat="1" applyFont="1" applyFill="1" applyBorder="1" applyAlignment="1">
      <alignment horizontal="center"/>
    </xf>
    <xf numFmtId="49" fontId="3" fillId="0" borderId="31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1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9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vertical="center" wrapText="1"/>
    </xf>
    <xf numFmtId="0" fontId="17" fillId="3" borderId="21" xfId="0" applyFont="1" applyFill="1" applyBorder="1" applyAlignment="1">
      <alignment vertical="top" wrapText="1"/>
    </xf>
    <xf numFmtId="0" fontId="3" fillId="3" borderId="20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1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0" xfId="4" applyNumberFormat="1" applyFont="1" applyFill="1" applyBorder="1" applyAlignment="1">
      <alignment horizontal="center" vertical="center"/>
    </xf>
    <xf numFmtId="49" fontId="3" fillId="3" borderId="4" xfId="4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8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32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0" fontId="3" fillId="3" borderId="1" xfId="4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3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0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4" fillId="3" borderId="0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5" fontId="3" fillId="0" borderId="34" xfId="5" applyNumberFormat="1" applyFont="1" applyFill="1" applyBorder="1" applyAlignment="1">
      <alignment horizontal="right" wrapText="1"/>
    </xf>
    <xf numFmtId="165" fontId="8" fillId="0" borderId="35" xfId="0" applyNumberFormat="1" applyFont="1" applyFill="1" applyBorder="1" applyAlignment="1">
      <alignment horizontal="right" wrapText="1"/>
    </xf>
    <xf numFmtId="0" fontId="20" fillId="0" borderId="36" xfId="0" applyNumberFormat="1" applyFont="1" applyFill="1" applyBorder="1" applyAlignment="1">
      <alignment horizontal="center" vertical="center" wrapText="1"/>
    </xf>
    <xf numFmtId="0" fontId="20" fillId="0" borderId="36" xfId="0" applyNumberFormat="1" applyFont="1" applyFill="1" applyBorder="1" applyAlignment="1">
      <alignment horizontal="center" vertical="center" wrapText="1"/>
    </xf>
    <xf numFmtId="165" fontId="3" fillId="0" borderId="34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4" fillId="3" borderId="0" xfId="0" applyFont="1" applyFill="1" applyBorder="1" applyAlignment="1">
      <alignment horizontal="center" wrapText="1"/>
    </xf>
    <xf numFmtId="0" fontId="3" fillId="3" borderId="16" xfId="0" applyFont="1" applyFill="1" applyBorder="1" applyAlignment="1">
      <alignment horizontal="center" vertical="top" wrapText="1"/>
    </xf>
    <xf numFmtId="0" fontId="20" fillId="0" borderId="37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1" xfId="6" applyFont="1" applyBorder="1" applyAlignment="1">
      <alignment horizontal="center" vertical="center"/>
    </xf>
    <xf numFmtId="0" fontId="22" fillId="0" borderId="1" xfId="6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0" fontId="4" fillId="3" borderId="9" xfId="3" applyFont="1" applyFill="1" applyBorder="1" applyAlignment="1">
      <alignment horizontal="center" vertical="center"/>
    </xf>
    <xf numFmtId="0" fontId="4" fillId="3" borderId="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5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zoomScaleNormal="100" zoomScaleSheetLayoutView="100" workbookViewId="0">
      <selection activeCell="C1" sqref="C1"/>
    </sheetView>
  </sheetViews>
  <sheetFormatPr defaultColWidth="9.28515625" defaultRowHeight="15.75"/>
  <cols>
    <col min="1" max="1" width="17" style="2" customWidth="1"/>
    <col min="2" max="2" width="41" style="30" customWidth="1"/>
    <col min="3" max="3" width="56" style="2" customWidth="1"/>
    <col min="4" max="16384" width="9.28515625" style="45"/>
  </cols>
  <sheetData>
    <row r="1" spans="1:5" ht="97.5" customHeight="1">
      <c r="A1" s="4"/>
      <c r="B1" s="4"/>
      <c r="C1" s="55" t="s">
        <v>267</v>
      </c>
    </row>
    <row r="2" spans="1:5" ht="57" customHeight="1">
      <c r="A2" s="278" t="s">
        <v>228</v>
      </c>
      <c r="B2" s="278"/>
      <c r="C2" s="278"/>
    </row>
    <row r="3" spans="1:5" ht="20.45" customHeight="1" thickBot="1">
      <c r="A3" s="4"/>
      <c r="B3" s="4"/>
      <c r="C3" s="46"/>
    </row>
    <row r="4" spans="1:5" ht="16.5" thickBot="1">
      <c r="A4" s="293" t="s">
        <v>11</v>
      </c>
      <c r="B4" s="293"/>
      <c r="C4" s="294" t="s">
        <v>203</v>
      </c>
      <c r="E4" s="30"/>
    </row>
    <row r="5" spans="1:5" ht="47.25">
      <c r="A5" s="295" t="s">
        <v>266</v>
      </c>
      <c r="B5" s="296" t="s">
        <v>204</v>
      </c>
      <c r="C5" s="294"/>
      <c r="E5" s="2"/>
    </row>
    <row r="6" spans="1:5" ht="19.149999999999999" customHeight="1">
      <c r="A6" s="42">
        <v>1</v>
      </c>
      <c r="B6" s="43">
        <v>2</v>
      </c>
      <c r="C6" s="44">
        <v>3</v>
      </c>
    </row>
    <row r="7" spans="1:5" ht="15" customHeight="1">
      <c r="A7" s="48"/>
      <c r="B7" s="49"/>
      <c r="C7" s="50"/>
    </row>
    <row r="8" spans="1:5" ht="42" customHeight="1">
      <c r="A8" s="51">
        <v>919</v>
      </c>
      <c r="B8" s="279" t="s">
        <v>227</v>
      </c>
      <c r="C8" s="279"/>
    </row>
    <row r="9" spans="1:5" s="55" customFormat="1" ht="12.75" customHeight="1">
      <c r="A9" s="52"/>
      <c r="B9" s="53"/>
      <c r="C9" s="54"/>
    </row>
    <row r="10" spans="1:5" s="55" customFormat="1" ht="75.599999999999994" customHeight="1">
      <c r="A10" s="56">
        <v>919</v>
      </c>
      <c r="B10" s="47" t="s">
        <v>26</v>
      </c>
      <c r="C10" s="57" t="s">
        <v>27</v>
      </c>
    </row>
    <row r="11" spans="1:5" s="55" customFormat="1" ht="63">
      <c r="A11" s="56">
        <v>919</v>
      </c>
      <c r="B11" s="47" t="s">
        <v>55</v>
      </c>
      <c r="C11" s="57" t="s">
        <v>173</v>
      </c>
    </row>
    <row r="12" spans="1:5" s="55" customFormat="1" ht="41.45" customHeight="1">
      <c r="A12" s="56">
        <v>919</v>
      </c>
      <c r="B12" s="47" t="s">
        <v>28</v>
      </c>
      <c r="C12" s="57" t="s">
        <v>174</v>
      </c>
    </row>
    <row r="13" spans="1:5" s="55" customFormat="1" ht="73.900000000000006" customHeight="1">
      <c r="A13" s="56">
        <v>919</v>
      </c>
      <c r="B13" s="47" t="s">
        <v>12</v>
      </c>
      <c r="C13" s="57" t="s">
        <v>175</v>
      </c>
    </row>
    <row r="14" spans="1:5" s="55" customFormat="1" ht="91.9" customHeight="1">
      <c r="A14" s="56">
        <v>919</v>
      </c>
      <c r="B14" s="47" t="s">
        <v>29</v>
      </c>
      <c r="C14" s="57" t="s">
        <v>40</v>
      </c>
    </row>
    <row r="15" spans="1:5" s="55" customFormat="1" ht="48.6" customHeight="1">
      <c r="A15" s="56">
        <v>919</v>
      </c>
      <c r="B15" s="47" t="s">
        <v>34</v>
      </c>
      <c r="C15" s="57" t="s">
        <v>176</v>
      </c>
    </row>
    <row r="16" spans="1:5" s="55" customFormat="1" ht="27.6" customHeight="1">
      <c r="A16" s="56">
        <v>919</v>
      </c>
      <c r="B16" s="47" t="s">
        <v>35</v>
      </c>
      <c r="C16" s="57" t="s">
        <v>41</v>
      </c>
    </row>
    <row r="17" spans="1:3" s="55" customFormat="1" ht="93" customHeight="1">
      <c r="A17" s="56">
        <v>919</v>
      </c>
      <c r="B17" s="47" t="s">
        <v>36</v>
      </c>
      <c r="C17" s="57" t="s">
        <v>42</v>
      </c>
    </row>
    <row r="18" spans="1:3" s="55" customFormat="1" ht="94.5" customHeight="1">
      <c r="A18" s="56">
        <v>919</v>
      </c>
      <c r="B18" s="47" t="s">
        <v>37</v>
      </c>
      <c r="C18" s="57" t="s">
        <v>177</v>
      </c>
    </row>
    <row r="19" spans="1:3" s="55" customFormat="1" ht="90.6" customHeight="1">
      <c r="A19" s="56">
        <v>919</v>
      </c>
      <c r="B19" s="47" t="s">
        <v>38</v>
      </c>
      <c r="C19" s="57" t="s">
        <v>43</v>
      </c>
    </row>
    <row r="20" spans="1:3" s="55" customFormat="1" ht="36.6" customHeight="1">
      <c r="A20" s="56">
        <v>919</v>
      </c>
      <c r="B20" s="47" t="s">
        <v>39</v>
      </c>
      <c r="C20" s="57" t="s">
        <v>44</v>
      </c>
    </row>
    <row r="21" spans="1:3" s="55" customFormat="1" ht="61.15" customHeight="1">
      <c r="A21" s="56">
        <v>919</v>
      </c>
      <c r="B21" s="47" t="s">
        <v>54</v>
      </c>
      <c r="C21" s="58" t="s">
        <v>120</v>
      </c>
    </row>
    <row r="22" spans="1:3" s="55" customFormat="1" ht="22.9" customHeight="1">
      <c r="A22" s="56">
        <v>919</v>
      </c>
      <c r="B22" s="47" t="s">
        <v>13</v>
      </c>
      <c r="C22" s="57" t="s">
        <v>178</v>
      </c>
    </row>
    <row r="23" spans="1:3" s="55" customFormat="1" ht="27.6" customHeight="1">
      <c r="A23" s="56">
        <v>919</v>
      </c>
      <c r="B23" s="47" t="s">
        <v>14</v>
      </c>
      <c r="C23" s="57" t="s">
        <v>45</v>
      </c>
    </row>
    <row r="24" spans="1:3" s="55" customFormat="1" ht="58.9" customHeight="1">
      <c r="A24" s="56">
        <v>919</v>
      </c>
      <c r="B24" s="59" t="s">
        <v>179</v>
      </c>
      <c r="C24" s="57" t="s">
        <v>46</v>
      </c>
    </row>
    <row r="25" spans="1:3" s="55" customFormat="1" ht="56.45" customHeight="1">
      <c r="A25" s="56">
        <v>919</v>
      </c>
      <c r="B25" s="59" t="s">
        <v>180</v>
      </c>
      <c r="C25" s="57" t="s">
        <v>181</v>
      </c>
    </row>
    <row r="26" spans="1:3" s="55" customFormat="1" ht="35.450000000000003" customHeight="1">
      <c r="A26" s="56">
        <v>919</v>
      </c>
      <c r="B26" s="59" t="s">
        <v>182</v>
      </c>
      <c r="C26" s="57" t="s">
        <v>183</v>
      </c>
    </row>
    <row r="27" spans="1:3" s="55" customFormat="1" ht="35.450000000000003" customHeight="1">
      <c r="A27" s="56">
        <v>919</v>
      </c>
      <c r="B27" s="59" t="s">
        <v>251</v>
      </c>
      <c r="C27" s="57" t="s">
        <v>252</v>
      </c>
    </row>
    <row r="28" spans="1:3" s="55" customFormat="1" ht="21.6" customHeight="1">
      <c r="A28" s="56">
        <v>919</v>
      </c>
      <c r="B28" s="59" t="s">
        <v>184</v>
      </c>
      <c r="C28" s="57" t="s">
        <v>47</v>
      </c>
    </row>
    <row r="29" spans="1:3" s="55" customFormat="1" ht="25.9" customHeight="1">
      <c r="A29" s="56">
        <v>919</v>
      </c>
      <c r="B29" s="59" t="s">
        <v>185</v>
      </c>
      <c r="C29" s="57" t="s">
        <v>48</v>
      </c>
    </row>
    <row r="30" spans="1:3" s="60" customFormat="1" ht="37.15" customHeight="1">
      <c r="A30" s="56">
        <v>919</v>
      </c>
      <c r="B30" s="59" t="s">
        <v>186</v>
      </c>
      <c r="C30" s="57" t="s">
        <v>187</v>
      </c>
    </row>
    <row r="31" spans="1:3" s="55" customFormat="1" ht="40.15" customHeight="1">
      <c r="A31" s="56">
        <v>919</v>
      </c>
      <c r="B31" s="59" t="s">
        <v>188</v>
      </c>
      <c r="C31" s="57" t="s">
        <v>49</v>
      </c>
    </row>
    <row r="32" spans="1:3" s="55" customFormat="1" ht="29.45" customHeight="1">
      <c r="A32" s="56">
        <v>919</v>
      </c>
      <c r="B32" s="59" t="s">
        <v>189</v>
      </c>
      <c r="C32" s="57" t="s">
        <v>50</v>
      </c>
    </row>
    <row r="33" spans="1:3" s="55" customFormat="1" ht="37.35" customHeight="1">
      <c r="A33" s="56">
        <v>919</v>
      </c>
      <c r="B33" s="59" t="s">
        <v>190</v>
      </c>
      <c r="C33" s="57" t="s">
        <v>128</v>
      </c>
    </row>
    <row r="34" spans="1:3" ht="58.15" customHeight="1">
      <c r="A34" s="56">
        <v>919</v>
      </c>
      <c r="B34" s="59" t="s">
        <v>191</v>
      </c>
      <c r="C34" s="57" t="s">
        <v>192</v>
      </c>
    </row>
    <row r="35" spans="1:3" ht="38.450000000000003" customHeight="1">
      <c r="A35" s="56">
        <v>919</v>
      </c>
      <c r="B35" s="59" t="s">
        <v>193</v>
      </c>
      <c r="C35" s="57" t="s">
        <v>51</v>
      </c>
    </row>
    <row r="36" spans="1:3" ht="23.25" customHeight="1">
      <c r="A36" s="56">
        <v>919</v>
      </c>
      <c r="B36" s="59" t="s">
        <v>194</v>
      </c>
      <c r="C36" s="61" t="s">
        <v>52</v>
      </c>
    </row>
    <row r="37" spans="1:3" ht="79.5" thickBot="1">
      <c r="A37" s="56">
        <v>919</v>
      </c>
      <c r="B37" s="62" t="s">
        <v>195</v>
      </c>
      <c r="C37" s="63" t="s">
        <v>196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2:C2"/>
    <mergeCell ref="A4:B4"/>
    <mergeCell ref="C4:C5"/>
    <mergeCell ref="B8:C8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3"/>
  <sheetViews>
    <sheetView view="pageBreakPreview" zoomScaleNormal="55" zoomScaleSheetLayoutView="100" workbookViewId="0">
      <selection activeCell="C1" sqref="C1"/>
    </sheetView>
  </sheetViews>
  <sheetFormatPr defaultColWidth="9.140625" defaultRowHeight="15.75"/>
  <cols>
    <col min="1" max="1" width="18.5703125" style="64" customWidth="1"/>
    <col min="2" max="2" width="51.28515625" style="64" customWidth="1"/>
    <col min="3" max="3" width="79.7109375" style="64" customWidth="1"/>
    <col min="4" max="4" width="20.28515625" style="64" customWidth="1"/>
    <col min="5" max="5" width="16.7109375" style="64" customWidth="1"/>
    <col min="6" max="6" width="21.85546875" style="64" customWidth="1"/>
    <col min="7" max="16384" width="9.140625" style="64"/>
  </cols>
  <sheetData>
    <row r="1" spans="1:5" ht="63">
      <c r="A1" s="194"/>
      <c r="B1" s="195"/>
      <c r="C1" s="55" t="s">
        <v>268</v>
      </c>
    </row>
    <row r="2" spans="1:5" ht="26.45" customHeight="1">
      <c r="A2" s="280" t="s">
        <v>229</v>
      </c>
      <c r="B2" s="280"/>
      <c r="C2" s="280"/>
      <c r="D2" s="65"/>
      <c r="E2" s="65"/>
    </row>
    <row r="3" spans="1:5" ht="36.75" customHeight="1">
      <c r="A3" s="280"/>
      <c r="B3" s="280"/>
      <c r="C3" s="280"/>
      <c r="D3" s="65"/>
      <c r="E3" s="65"/>
    </row>
    <row r="4" spans="1:5">
      <c r="A4" s="196"/>
      <c r="B4" s="196"/>
      <c r="C4" s="192"/>
    </row>
    <row r="5" spans="1:5" s="67" customFormat="1">
      <c r="A5" s="281" t="s">
        <v>11</v>
      </c>
      <c r="B5" s="281"/>
      <c r="C5" s="282" t="s">
        <v>206</v>
      </c>
      <c r="D5" s="66"/>
    </row>
    <row r="6" spans="1:5" s="67" customFormat="1" ht="44.25" customHeight="1">
      <c r="A6" s="197" t="s">
        <v>205</v>
      </c>
      <c r="B6" s="198" t="s">
        <v>202</v>
      </c>
      <c r="C6" s="283"/>
      <c r="D6" s="68"/>
    </row>
    <row r="7" spans="1:5" s="67" customFormat="1">
      <c r="A7" s="199">
        <v>1</v>
      </c>
      <c r="B7" s="199">
        <v>2</v>
      </c>
      <c r="C7" s="199">
        <v>3</v>
      </c>
      <c r="D7" s="68"/>
    </row>
    <row r="8" spans="1:5" s="67" customFormat="1">
      <c r="A8" s="200">
        <v>919</v>
      </c>
      <c r="B8" s="201"/>
      <c r="C8" s="202" t="s">
        <v>230</v>
      </c>
      <c r="D8" s="69"/>
    </row>
    <row r="9" spans="1:5" ht="31.5">
      <c r="A9" s="203">
        <v>919</v>
      </c>
      <c r="B9" s="204" t="s">
        <v>171</v>
      </c>
      <c r="C9" s="205" t="s">
        <v>53</v>
      </c>
    </row>
    <row r="10" spans="1:5" ht="31.5">
      <c r="A10" s="206">
        <v>919</v>
      </c>
      <c r="B10" s="207" t="s">
        <v>172</v>
      </c>
      <c r="C10" s="208" t="s">
        <v>170</v>
      </c>
    </row>
    <row r="13" spans="1:5" ht="28.15" customHeight="1"/>
  </sheetData>
  <mergeCells count="3">
    <mergeCell ref="A2:C3"/>
    <mergeCell ref="A5:B5"/>
    <mergeCell ref="C5:C6"/>
  </mergeCells>
  <conditionalFormatting sqref="A1">
    <cfRule type="expression" dxfId="74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8"/>
  <sheetViews>
    <sheetView view="pageBreakPreview" zoomScaleNormal="75" zoomScaleSheetLayoutView="100" workbookViewId="0">
      <selection activeCell="F11" sqref="F1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71" customWidth="1"/>
    <col min="5" max="5" width="14.85546875" style="71" customWidth="1"/>
    <col min="6" max="6" width="43.28515625" style="70" customWidth="1"/>
    <col min="7" max="16384" width="8.5703125" style="71"/>
  </cols>
  <sheetData>
    <row r="1" spans="1:6" ht="114" customHeight="1">
      <c r="A1" s="45"/>
      <c r="B1" s="45"/>
      <c r="C1" s="297" t="s">
        <v>269</v>
      </c>
      <c r="D1" s="297"/>
      <c r="E1" s="297"/>
    </row>
    <row r="2" spans="1:6" ht="41.25" customHeight="1">
      <c r="A2" s="284" t="s">
        <v>231</v>
      </c>
      <c r="B2" s="284"/>
      <c r="C2" s="284"/>
      <c r="D2" s="284"/>
      <c r="E2" s="284"/>
    </row>
    <row r="3" spans="1:6">
      <c r="A3" s="155"/>
      <c r="B3" s="155"/>
      <c r="C3" s="285" t="s">
        <v>0</v>
      </c>
      <c r="D3" s="285"/>
      <c r="E3" s="285"/>
    </row>
    <row r="4" spans="1:6" ht="32.25" customHeight="1">
      <c r="A4" s="298" t="s">
        <v>1</v>
      </c>
      <c r="B4" s="299" t="s">
        <v>2</v>
      </c>
      <c r="C4" s="300" t="s">
        <v>3</v>
      </c>
      <c r="D4" s="300"/>
      <c r="E4" s="300"/>
    </row>
    <row r="5" spans="1:6">
      <c r="A5" s="301"/>
      <c r="B5" s="302"/>
      <c r="C5" s="303" t="s">
        <v>201</v>
      </c>
      <c r="D5" s="303" t="s">
        <v>253</v>
      </c>
      <c r="E5" s="303" t="s">
        <v>270</v>
      </c>
    </row>
    <row r="6" spans="1:6">
      <c r="A6" s="72">
        <v>1</v>
      </c>
      <c r="B6" s="72">
        <v>2</v>
      </c>
      <c r="C6" s="73">
        <v>3</v>
      </c>
      <c r="D6" s="73">
        <v>4</v>
      </c>
      <c r="E6" s="73">
        <v>5</v>
      </c>
    </row>
    <row r="7" spans="1:6">
      <c r="A7" s="74"/>
      <c r="B7" s="75" t="s">
        <v>4</v>
      </c>
      <c r="C7" s="76">
        <f>SUM(C8+C19)</f>
        <v>1614.4</v>
      </c>
      <c r="D7" s="76">
        <f>SUM(D8+D19)</f>
        <v>1404</v>
      </c>
      <c r="E7" s="76">
        <f>SUM(E8+E19)</f>
        <v>1426.4</v>
      </c>
    </row>
    <row r="8" spans="1:6">
      <c r="A8" s="77" t="s">
        <v>105</v>
      </c>
      <c r="B8" s="75" t="s">
        <v>109</v>
      </c>
      <c r="C8" s="78">
        <f>C9+C12+C14+C17</f>
        <v>704.3</v>
      </c>
      <c r="D8" s="78">
        <f t="shared" ref="D8:E8" si="0">D9+D12+D14+D17</f>
        <v>739.4</v>
      </c>
      <c r="E8" s="78">
        <f t="shared" si="0"/>
        <v>729.6</v>
      </c>
    </row>
    <row r="9" spans="1:6">
      <c r="A9" s="77" t="s">
        <v>106</v>
      </c>
      <c r="B9" s="75" t="s">
        <v>5</v>
      </c>
      <c r="C9" s="78">
        <f t="shared" ref="C9:E10" si="1">SUM(C10)</f>
        <v>23</v>
      </c>
      <c r="D9" s="78">
        <f t="shared" si="1"/>
        <v>50</v>
      </c>
      <c r="E9" s="78">
        <f t="shared" si="1"/>
        <v>24</v>
      </c>
    </row>
    <row r="10" spans="1:6" ht="16.5" thickBot="1">
      <c r="A10" s="77" t="s">
        <v>6</v>
      </c>
      <c r="B10" s="75" t="s">
        <v>7</v>
      </c>
      <c r="C10" s="270">
        <f t="shared" si="1"/>
        <v>23</v>
      </c>
      <c r="D10" s="270">
        <f t="shared" si="1"/>
        <v>50</v>
      </c>
      <c r="E10" s="270">
        <f t="shared" si="1"/>
        <v>24</v>
      </c>
    </row>
    <row r="11" spans="1:6" ht="63">
      <c r="A11" s="79" t="s">
        <v>110</v>
      </c>
      <c r="B11" s="34" t="s">
        <v>111</v>
      </c>
      <c r="C11" s="308">
        <v>23</v>
      </c>
      <c r="D11" s="304">
        <v>50</v>
      </c>
      <c r="E11" s="305">
        <v>24</v>
      </c>
    </row>
    <row r="12" spans="1:6">
      <c r="A12" s="77" t="s">
        <v>107</v>
      </c>
      <c r="B12" s="75" t="s">
        <v>112</v>
      </c>
      <c r="C12" s="309">
        <f>SUM(C13)</f>
        <v>62</v>
      </c>
      <c r="D12" s="309">
        <f>SUM(D13)</f>
        <v>63</v>
      </c>
      <c r="E12" s="309">
        <f>SUM(E13)</f>
        <v>64</v>
      </c>
    </row>
    <row r="13" spans="1:6" ht="33" customHeight="1">
      <c r="A13" s="79" t="s">
        <v>113</v>
      </c>
      <c r="B13" s="80" t="s">
        <v>114</v>
      </c>
      <c r="C13" s="310">
        <v>62</v>
      </c>
      <c r="D13" s="266">
        <v>63</v>
      </c>
      <c r="E13" s="267">
        <v>64</v>
      </c>
    </row>
    <row r="14" spans="1:6">
      <c r="A14" s="77" t="s">
        <v>108</v>
      </c>
      <c r="B14" s="7" t="s">
        <v>8</v>
      </c>
      <c r="C14" s="309">
        <f>SUM(C15+C16)</f>
        <v>493</v>
      </c>
      <c r="D14" s="309">
        <f>SUM(D15+D16)</f>
        <v>495</v>
      </c>
      <c r="E14" s="309">
        <f>SUM(E15+E16)</f>
        <v>505</v>
      </c>
    </row>
    <row r="15" spans="1:6" ht="31.5">
      <c r="A15" s="79" t="s">
        <v>115</v>
      </c>
      <c r="B15" s="80" t="s">
        <v>116</v>
      </c>
      <c r="C15" s="310">
        <v>325</v>
      </c>
      <c r="D15" s="266">
        <v>335</v>
      </c>
      <c r="E15" s="267">
        <v>345</v>
      </c>
    </row>
    <row r="16" spans="1:6" s="2" customFormat="1" ht="31.5">
      <c r="A16" s="79" t="s">
        <v>117</v>
      </c>
      <c r="B16" s="80" t="s">
        <v>118</v>
      </c>
      <c r="C16" s="310">
        <v>168</v>
      </c>
      <c r="D16" s="266">
        <v>160</v>
      </c>
      <c r="E16" s="267">
        <v>160</v>
      </c>
      <c r="F16" s="81"/>
    </row>
    <row r="17" spans="1:6" s="2" customFormat="1" ht="37.9" customHeight="1">
      <c r="A17" s="77" t="s">
        <v>9</v>
      </c>
      <c r="B17" s="7" t="s">
        <v>10</v>
      </c>
      <c r="C17" s="309">
        <f>SUM(C18)</f>
        <v>126.3</v>
      </c>
      <c r="D17" s="309">
        <f>SUM(D18)</f>
        <v>131.4</v>
      </c>
      <c r="E17" s="309">
        <f>SUM(E18)</f>
        <v>136.6</v>
      </c>
      <c r="F17" s="81"/>
    </row>
    <row r="18" spans="1:6" ht="63">
      <c r="A18" s="79" t="s">
        <v>271</v>
      </c>
      <c r="B18" s="80" t="s">
        <v>119</v>
      </c>
      <c r="C18" s="310">
        <v>126.3</v>
      </c>
      <c r="D18" s="266">
        <v>131.4</v>
      </c>
      <c r="E18" s="267">
        <v>136.6</v>
      </c>
    </row>
    <row r="19" spans="1:6" ht="38.450000000000003" customHeight="1">
      <c r="A19" s="83" t="s">
        <v>121</v>
      </c>
      <c r="B19" s="84" t="s">
        <v>122</v>
      </c>
      <c r="C19" s="309">
        <f>SUM(C24+C27+C20+C22)</f>
        <v>910.1</v>
      </c>
      <c r="D19" s="309">
        <f>SUM(D24+D27+D20+D22)</f>
        <v>664.59999999999991</v>
      </c>
      <c r="E19" s="309">
        <f>SUM(E24+E27+E20+E22)</f>
        <v>696.8</v>
      </c>
    </row>
    <row r="20" spans="1:6" ht="17.25" customHeight="1">
      <c r="A20" s="77" t="s">
        <v>225</v>
      </c>
      <c r="B20" s="84" t="s">
        <v>226</v>
      </c>
      <c r="C20" s="309">
        <f>C21</f>
        <v>256</v>
      </c>
      <c r="D20" s="309">
        <f t="shared" ref="D20:E20" si="2">D21</f>
        <v>0</v>
      </c>
      <c r="E20" s="309">
        <f t="shared" si="2"/>
        <v>0</v>
      </c>
    </row>
    <row r="21" spans="1:6" ht="31.5" customHeight="1">
      <c r="A21" s="79" t="s">
        <v>254</v>
      </c>
      <c r="B21" s="57" t="s">
        <v>252</v>
      </c>
      <c r="C21" s="311">
        <v>256</v>
      </c>
      <c r="D21" s="311">
        <v>0</v>
      </c>
      <c r="E21" s="311">
        <v>0</v>
      </c>
    </row>
    <row r="22" spans="1:6" ht="31.5" customHeight="1">
      <c r="A22" s="77" t="s">
        <v>238</v>
      </c>
      <c r="B22" s="85" t="s">
        <v>239</v>
      </c>
      <c r="C22" s="309">
        <f>C23</f>
        <v>0</v>
      </c>
      <c r="D22" s="309">
        <f t="shared" ref="D22:E22" si="3">D23</f>
        <v>0</v>
      </c>
      <c r="E22" s="309">
        <f t="shared" si="3"/>
        <v>0</v>
      </c>
    </row>
    <row r="23" spans="1:6" ht="31.5" customHeight="1">
      <c r="A23" s="79" t="s">
        <v>240</v>
      </c>
      <c r="B23" s="82" t="s">
        <v>48</v>
      </c>
      <c r="C23" s="311">
        <v>0</v>
      </c>
      <c r="D23" s="311">
        <v>0</v>
      </c>
      <c r="E23" s="311">
        <v>0</v>
      </c>
    </row>
    <row r="24" spans="1:6">
      <c r="A24" s="77" t="s">
        <v>123</v>
      </c>
      <c r="B24" s="85" t="s">
        <v>124</v>
      </c>
      <c r="C24" s="309">
        <f>SUM(C25+C26)</f>
        <v>87.5</v>
      </c>
      <c r="D24" s="309">
        <f>SUM(D25+D26)</f>
        <v>90.199999999999989</v>
      </c>
      <c r="E24" s="309">
        <f>SUM(E25+E26)</f>
        <v>90.199999999999989</v>
      </c>
    </row>
    <row r="25" spans="1:6" ht="94.5">
      <c r="A25" s="79" t="s">
        <v>236</v>
      </c>
      <c r="B25" s="114" t="s">
        <v>223</v>
      </c>
      <c r="C25" s="311">
        <v>0.1</v>
      </c>
      <c r="D25" s="311">
        <v>0.1</v>
      </c>
      <c r="E25" s="311">
        <v>0.1</v>
      </c>
    </row>
    <row r="26" spans="1:6" ht="33" customHeight="1">
      <c r="A26" s="79" t="s">
        <v>237</v>
      </c>
      <c r="B26" s="34" t="s">
        <v>125</v>
      </c>
      <c r="C26" s="312">
        <v>87.4</v>
      </c>
      <c r="D26" s="312">
        <v>90.1</v>
      </c>
      <c r="E26" s="312">
        <v>90.1</v>
      </c>
    </row>
    <row r="27" spans="1:6" ht="21" customHeight="1">
      <c r="A27" s="77" t="s">
        <v>126</v>
      </c>
      <c r="B27" s="75" t="s">
        <v>127</v>
      </c>
      <c r="C27" s="313">
        <f>SUM(C28)</f>
        <v>566.6</v>
      </c>
      <c r="D27" s="313">
        <f>SUM(D28)</f>
        <v>574.4</v>
      </c>
      <c r="E27" s="313">
        <f>SUM(E28)</f>
        <v>606.6</v>
      </c>
    </row>
    <row r="28" spans="1:6" ht="66" customHeight="1">
      <c r="A28" s="79" t="s">
        <v>232</v>
      </c>
      <c r="B28" s="82" t="s">
        <v>128</v>
      </c>
      <c r="C28" s="314">
        <f>526.2+40.4</f>
        <v>566.6</v>
      </c>
      <c r="D28" s="314">
        <f>534+40.4</f>
        <v>574.4</v>
      </c>
      <c r="E28" s="314">
        <f>566.2+40.4</f>
        <v>606.6</v>
      </c>
    </row>
  </sheetData>
  <mergeCells count="6">
    <mergeCell ref="C4:E4"/>
    <mergeCell ref="A4:A5"/>
    <mergeCell ref="B4:B5"/>
    <mergeCell ref="A2:E2"/>
    <mergeCell ref="C3:E3"/>
    <mergeCell ref="C1:E1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4"/>
  <sheetViews>
    <sheetView view="pageBreakPreview" zoomScale="90" zoomScaleNormal="75" zoomScaleSheetLayoutView="90" workbookViewId="0">
      <selection activeCell="J1" sqref="J1:L1"/>
    </sheetView>
  </sheetViews>
  <sheetFormatPr defaultColWidth="8.5703125" defaultRowHeight="15.75"/>
  <cols>
    <col min="1" max="1" width="86.7109375" style="8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5" customWidth="1"/>
    <col min="9" max="9" width="7.85546875" style="45" customWidth="1"/>
    <col min="10" max="10" width="16.85546875" style="89" customWidth="1"/>
    <col min="11" max="11" width="13.85546875" style="45" customWidth="1"/>
    <col min="12" max="12" width="15.85546875" style="45" customWidth="1"/>
    <col min="13" max="16384" width="8.5703125" style="45"/>
  </cols>
  <sheetData>
    <row r="1" spans="1:12" ht="93" customHeight="1">
      <c r="A1" s="152"/>
      <c r="B1" s="153"/>
      <c r="C1" s="153"/>
      <c r="D1" s="153"/>
      <c r="E1" s="153"/>
      <c r="F1" s="153"/>
      <c r="G1" s="154"/>
      <c r="H1" s="264"/>
      <c r="I1" s="264"/>
      <c r="J1" s="297" t="s">
        <v>272</v>
      </c>
      <c r="K1" s="297"/>
      <c r="L1" s="297"/>
    </row>
    <row r="2" spans="1:12" ht="57.75" customHeight="1">
      <c r="A2" s="286" t="s">
        <v>273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</row>
    <row r="3" spans="1:12">
      <c r="A3" s="152"/>
      <c r="B3" s="153"/>
      <c r="C3" s="153"/>
      <c r="D3" s="153"/>
      <c r="E3" s="153"/>
      <c r="F3" s="153"/>
      <c r="G3" s="153"/>
      <c r="H3" s="155"/>
      <c r="I3" s="155"/>
      <c r="J3" s="156"/>
      <c r="K3" s="155"/>
      <c r="L3" s="155" t="s">
        <v>274</v>
      </c>
    </row>
    <row r="4" spans="1:12" ht="15.75" customHeight="1">
      <c r="A4" s="306" t="s">
        <v>15</v>
      </c>
      <c r="B4" s="306" t="s">
        <v>24</v>
      </c>
      <c r="C4" s="306" t="s">
        <v>16</v>
      </c>
      <c r="D4" s="306" t="s">
        <v>275</v>
      </c>
      <c r="E4" s="306" t="s">
        <v>276</v>
      </c>
      <c r="F4" s="306"/>
      <c r="G4" s="306"/>
      <c r="H4" s="306"/>
      <c r="I4" s="306" t="s">
        <v>277</v>
      </c>
      <c r="J4" s="306" t="s">
        <v>101</v>
      </c>
      <c r="K4" s="306"/>
      <c r="L4" s="306"/>
    </row>
    <row r="5" spans="1:12">
      <c r="A5" s="306" t="s">
        <v>278</v>
      </c>
      <c r="B5" s="306" t="s">
        <v>278</v>
      </c>
      <c r="C5" s="306" t="s">
        <v>278</v>
      </c>
      <c r="D5" s="306" t="s">
        <v>278</v>
      </c>
      <c r="E5" s="306" t="s">
        <v>278</v>
      </c>
      <c r="F5" s="306"/>
      <c r="G5" s="306"/>
      <c r="H5" s="306"/>
      <c r="I5" s="306" t="s">
        <v>278</v>
      </c>
      <c r="J5" s="307" t="s">
        <v>201</v>
      </c>
      <c r="K5" s="307" t="s">
        <v>253</v>
      </c>
      <c r="L5" s="307" t="s">
        <v>270</v>
      </c>
    </row>
    <row r="6" spans="1:12">
      <c r="A6" s="157">
        <v>1</v>
      </c>
      <c r="B6" s="9">
        <v>2</v>
      </c>
      <c r="C6" s="9">
        <v>3</v>
      </c>
      <c r="D6" s="9">
        <v>4</v>
      </c>
      <c r="E6" s="9">
        <v>5</v>
      </c>
      <c r="F6" s="158">
        <v>6</v>
      </c>
      <c r="G6" s="9">
        <v>7</v>
      </c>
      <c r="H6" s="117">
        <v>8</v>
      </c>
      <c r="I6" s="117">
        <v>9</v>
      </c>
      <c r="J6" s="117">
        <v>10</v>
      </c>
      <c r="K6" s="117">
        <v>11</v>
      </c>
      <c r="L6" s="117">
        <v>12</v>
      </c>
    </row>
    <row r="7" spans="1:12" s="88" customFormat="1">
      <c r="A7" s="159" t="s">
        <v>25</v>
      </c>
      <c r="B7" s="160"/>
      <c r="C7" s="160"/>
      <c r="D7" s="160"/>
      <c r="E7" s="160"/>
      <c r="F7" s="161"/>
      <c r="G7" s="162"/>
      <c r="H7" s="163"/>
      <c r="I7" s="163"/>
      <c r="J7" s="164">
        <f>J8</f>
        <v>1614.3999999999999</v>
      </c>
      <c r="K7" s="164">
        <f t="shared" ref="K7:L7" si="0">K8</f>
        <v>1404</v>
      </c>
      <c r="L7" s="164">
        <f t="shared" si="0"/>
        <v>1426.4</v>
      </c>
    </row>
    <row r="8" spans="1:12" ht="31.5">
      <c r="A8" s="159" t="s">
        <v>227</v>
      </c>
      <c r="B8" s="160">
        <v>919</v>
      </c>
      <c r="C8" s="165"/>
      <c r="D8" s="165"/>
      <c r="E8" s="9"/>
      <c r="F8" s="9"/>
      <c r="G8" s="9"/>
      <c r="H8" s="9"/>
      <c r="I8" s="166"/>
      <c r="J8" s="164">
        <f>J9+J53+J62+J68+J84+J91</f>
        <v>1614.3999999999999</v>
      </c>
      <c r="K8" s="164">
        <f>K9+K53+K62+K68+K84+K91+K104</f>
        <v>1404</v>
      </c>
      <c r="L8" s="164">
        <f>L9+L53+L62+L68+L84+L91+L104</f>
        <v>1426.4</v>
      </c>
    </row>
    <row r="9" spans="1:12">
      <c r="A9" s="159" t="s">
        <v>18</v>
      </c>
      <c r="B9" s="160">
        <v>919</v>
      </c>
      <c r="C9" s="160" t="s">
        <v>19</v>
      </c>
      <c r="D9" s="160"/>
      <c r="E9" s="167"/>
      <c r="F9" s="167"/>
      <c r="G9" s="167"/>
      <c r="H9" s="167"/>
      <c r="I9" s="161"/>
      <c r="J9" s="164">
        <f>J10+J19+J38+J44</f>
        <v>629.1</v>
      </c>
      <c r="K9" s="164">
        <f>K10+K19+K38+K44</f>
        <v>463.9</v>
      </c>
      <c r="L9" s="164">
        <f>L10+L19+L38+L44</f>
        <v>423.5</v>
      </c>
    </row>
    <row r="10" spans="1:12" ht="31.5">
      <c r="A10" s="168" t="s">
        <v>61</v>
      </c>
      <c r="B10" s="160">
        <v>919</v>
      </c>
      <c r="C10" s="167" t="s">
        <v>19</v>
      </c>
      <c r="D10" s="167" t="s">
        <v>56</v>
      </c>
      <c r="E10" s="167"/>
      <c r="F10" s="167"/>
      <c r="G10" s="167"/>
      <c r="H10" s="167"/>
      <c r="I10" s="169"/>
      <c r="J10" s="170">
        <f>J11</f>
        <v>232</v>
      </c>
      <c r="K10" s="170">
        <f t="shared" ref="K10:L14" si="1">K11</f>
        <v>234.2</v>
      </c>
      <c r="L10" s="170">
        <f t="shared" si="1"/>
        <v>200</v>
      </c>
    </row>
    <row r="11" spans="1:12">
      <c r="A11" s="142" t="s">
        <v>199</v>
      </c>
      <c r="B11" s="160">
        <v>919</v>
      </c>
      <c r="C11" s="9" t="s">
        <v>19</v>
      </c>
      <c r="D11" s="9" t="s">
        <v>56</v>
      </c>
      <c r="E11" s="9" t="s">
        <v>62</v>
      </c>
      <c r="F11" s="9"/>
      <c r="G11" s="9"/>
      <c r="H11" s="9"/>
      <c r="I11" s="118"/>
      <c r="J11" s="171">
        <f>J12</f>
        <v>232</v>
      </c>
      <c r="K11" s="171">
        <f t="shared" si="1"/>
        <v>234.2</v>
      </c>
      <c r="L11" s="171">
        <f t="shared" si="1"/>
        <v>200</v>
      </c>
    </row>
    <row r="12" spans="1:12">
      <c r="A12" s="124" t="s">
        <v>197</v>
      </c>
      <c r="B12" s="160">
        <v>919</v>
      </c>
      <c r="C12" s="9" t="s">
        <v>19</v>
      </c>
      <c r="D12" s="9" t="s">
        <v>56</v>
      </c>
      <c r="E12" s="9">
        <v>65</v>
      </c>
      <c r="F12" s="9">
        <v>1</v>
      </c>
      <c r="G12" s="167"/>
      <c r="H12" s="167"/>
      <c r="I12" s="169"/>
      <c r="J12" s="171">
        <f>J13+J16</f>
        <v>232</v>
      </c>
      <c r="K12" s="171">
        <f t="shared" ref="K12:L12" si="2">K13+K16</f>
        <v>234.2</v>
      </c>
      <c r="L12" s="171">
        <f t="shared" si="2"/>
        <v>200</v>
      </c>
    </row>
    <row r="13" spans="1:12">
      <c r="A13" s="143" t="s">
        <v>149</v>
      </c>
      <c r="B13" s="160">
        <v>919</v>
      </c>
      <c r="C13" s="117" t="s">
        <v>19</v>
      </c>
      <c r="D13" s="117" t="s">
        <v>56</v>
      </c>
      <c r="E13" s="117" t="s">
        <v>62</v>
      </c>
      <c r="F13" s="117" t="s">
        <v>30</v>
      </c>
      <c r="G13" s="117" t="s">
        <v>65</v>
      </c>
      <c r="H13" s="117" t="s">
        <v>66</v>
      </c>
      <c r="I13" s="169"/>
      <c r="J13" s="171">
        <f>J14</f>
        <v>232</v>
      </c>
      <c r="K13" s="171">
        <f t="shared" si="1"/>
        <v>234.2</v>
      </c>
      <c r="L13" s="171">
        <f t="shared" si="1"/>
        <v>200</v>
      </c>
    </row>
    <row r="14" spans="1:12" ht="47.25">
      <c r="A14" s="143" t="s">
        <v>140</v>
      </c>
      <c r="B14" s="160">
        <v>919</v>
      </c>
      <c r="C14" s="117" t="s">
        <v>19</v>
      </c>
      <c r="D14" s="117" t="s">
        <v>56</v>
      </c>
      <c r="E14" s="117" t="s">
        <v>62</v>
      </c>
      <c r="F14" s="117" t="s">
        <v>30</v>
      </c>
      <c r="G14" s="117" t="s">
        <v>65</v>
      </c>
      <c r="H14" s="117" t="s">
        <v>66</v>
      </c>
      <c r="I14" s="118" t="s">
        <v>142</v>
      </c>
      <c r="J14" s="171">
        <f>J15</f>
        <v>232</v>
      </c>
      <c r="K14" s="171">
        <f t="shared" si="1"/>
        <v>234.2</v>
      </c>
      <c r="L14" s="171">
        <f t="shared" si="1"/>
        <v>200</v>
      </c>
    </row>
    <row r="15" spans="1:12" ht="21" customHeight="1">
      <c r="A15" s="143" t="s">
        <v>141</v>
      </c>
      <c r="B15" s="160">
        <v>919</v>
      </c>
      <c r="C15" s="117" t="s">
        <v>19</v>
      </c>
      <c r="D15" s="117" t="s">
        <v>56</v>
      </c>
      <c r="E15" s="117" t="s">
        <v>62</v>
      </c>
      <c r="F15" s="117" t="s">
        <v>30</v>
      </c>
      <c r="G15" s="117" t="s">
        <v>65</v>
      </c>
      <c r="H15" s="117" t="s">
        <v>66</v>
      </c>
      <c r="I15" s="118" t="s">
        <v>143</v>
      </c>
      <c r="J15" s="171">
        <v>232</v>
      </c>
      <c r="K15" s="171">
        <v>234.2</v>
      </c>
      <c r="L15" s="171">
        <v>200</v>
      </c>
    </row>
    <row r="16" spans="1:12" ht="39" customHeight="1">
      <c r="A16" s="124" t="s">
        <v>250</v>
      </c>
      <c r="B16" s="160">
        <v>919</v>
      </c>
      <c r="C16" s="117" t="s">
        <v>19</v>
      </c>
      <c r="D16" s="117" t="s">
        <v>56</v>
      </c>
      <c r="E16" s="117" t="s">
        <v>62</v>
      </c>
      <c r="F16" s="117" t="s">
        <v>30</v>
      </c>
      <c r="G16" s="117" t="s">
        <v>65</v>
      </c>
      <c r="H16" s="117" t="s">
        <v>249</v>
      </c>
      <c r="I16" s="118"/>
      <c r="J16" s="171">
        <f>J17</f>
        <v>0</v>
      </c>
      <c r="K16" s="171">
        <f t="shared" ref="K16:L16" si="3">K17</f>
        <v>0</v>
      </c>
      <c r="L16" s="171">
        <f t="shared" si="3"/>
        <v>0</v>
      </c>
    </row>
    <row r="17" spans="1:12" ht="35.25" customHeight="1">
      <c r="A17" s="143" t="s">
        <v>140</v>
      </c>
      <c r="B17" s="160">
        <v>919</v>
      </c>
      <c r="C17" s="117" t="s">
        <v>19</v>
      </c>
      <c r="D17" s="117" t="s">
        <v>56</v>
      </c>
      <c r="E17" s="117" t="s">
        <v>62</v>
      </c>
      <c r="F17" s="117" t="s">
        <v>30</v>
      </c>
      <c r="G17" s="117" t="s">
        <v>65</v>
      </c>
      <c r="H17" s="117" t="s">
        <v>249</v>
      </c>
      <c r="I17" s="118" t="s">
        <v>142</v>
      </c>
      <c r="J17" s="171">
        <f>J18</f>
        <v>0</v>
      </c>
      <c r="K17" s="171">
        <f t="shared" ref="K17:L17" si="4">K18</f>
        <v>0</v>
      </c>
      <c r="L17" s="171">
        <f t="shared" si="4"/>
        <v>0</v>
      </c>
    </row>
    <row r="18" spans="1:12" ht="21" customHeight="1">
      <c r="A18" s="143" t="s">
        <v>141</v>
      </c>
      <c r="B18" s="160">
        <v>919</v>
      </c>
      <c r="C18" s="117" t="s">
        <v>19</v>
      </c>
      <c r="D18" s="117" t="s">
        <v>56</v>
      </c>
      <c r="E18" s="117" t="s">
        <v>62</v>
      </c>
      <c r="F18" s="117" t="s">
        <v>30</v>
      </c>
      <c r="G18" s="117" t="s">
        <v>65</v>
      </c>
      <c r="H18" s="117" t="s">
        <v>249</v>
      </c>
      <c r="I18" s="118" t="s">
        <v>143</v>
      </c>
      <c r="J18" s="171">
        <v>0</v>
      </c>
      <c r="K18" s="171">
        <v>0</v>
      </c>
      <c r="L18" s="171">
        <v>0</v>
      </c>
    </row>
    <row r="19" spans="1:12" ht="47.25">
      <c r="A19" s="172" t="s">
        <v>102</v>
      </c>
      <c r="B19" s="160">
        <v>919</v>
      </c>
      <c r="C19" s="167" t="s">
        <v>19</v>
      </c>
      <c r="D19" s="167" t="s">
        <v>20</v>
      </c>
      <c r="E19" s="167"/>
      <c r="F19" s="167"/>
      <c r="G19" s="167"/>
      <c r="H19" s="167"/>
      <c r="I19" s="169"/>
      <c r="J19" s="170">
        <f>J20+J33</f>
        <v>394.6</v>
      </c>
      <c r="K19" s="170">
        <f>K20+K33</f>
        <v>228.7</v>
      </c>
      <c r="L19" s="170">
        <f>L20+L33</f>
        <v>222.5</v>
      </c>
    </row>
    <row r="20" spans="1:12">
      <c r="A20" s="142" t="s">
        <v>199</v>
      </c>
      <c r="B20" s="160">
        <v>919</v>
      </c>
      <c r="C20" s="9" t="s">
        <v>19</v>
      </c>
      <c r="D20" s="9" t="s">
        <v>20</v>
      </c>
      <c r="E20" s="9" t="s">
        <v>62</v>
      </c>
      <c r="F20" s="9"/>
      <c r="G20" s="9"/>
      <c r="H20" s="9"/>
      <c r="I20" s="118"/>
      <c r="J20" s="171">
        <f>J21</f>
        <v>394.5</v>
      </c>
      <c r="K20" s="171">
        <f>K21</f>
        <v>228.6</v>
      </c>
      <c r="L20" s="171">
        <f>L21</f>
        <v>222.4</v>
      </c>
    </row>
    <row r="21" spans="1:12" ht="18.600000000000001" customHeight="1">
      <c r="A21" s="142" t="s">
        <v>200</v>
      </c>
      <c r="B21" s="160">
        <v>919</v>
      </c>
      <c r="C21" s="117" t="s">
        <v>19</v>
      </c>
      <c r="D21" s="117" t="s">
        <v>20</v>
      </c>
      <c r="E21" s="117" t="s">
        <v>62</v>
      </c>
      <c r="F21" s="117" t="s">
        <v>31</v>
      </c>
      <c r="G21" s="167"/>
      <c r="H21" s="167"/>
      <c r="I21" s="169"/>
      <c r="J21" s="171">
        <f>J23+J25+J30</f>
        <v>394.5</v>
      </c>
      <c r="K21" s="171">
        <f t="shared" ref="K21:L21" si="5">K23+K25+K30</f>
        <v>228.6</v>
      </c>
      <c r="L21" s="171">
        <f t="shared" si="5"/>
        <v>222.4</v>
      </c>
    </row>
    <row r="22" spans="1:12">
      <c r="A22" s="143" t="s">
        <v>67</v>
      </c>
      <c r="B22" s="160">
        <v>919</v>
      </c>
      <c r="C22" s="117" t="s">
        <v>19</v>
      </c>
      <c r="D22" s="117" t="s">
        <v>20</v>
      </c>
      <c r="E22" s="117" t="s">
        <v>62</v>
      </c>
      <c r="F22" s="117" t="s">
        <v>31</v>
      </c>
      <c r="G22" s="117" t="s">
        <v>65</v>
      </c>
      <c r="H22" s="117" t="s">
        <v>68</v>
      </c>
      <c r="I22" s="169"/>
      <c r="J22" s="171">
        <f t="shared" ref="J22:L23" si="6">J23</f>
        <v>324.39999999999998</v>
      </c>
      <c r="K22" s="171">
        <f t="shared" si="6"/>
        <v>204.9</v>
      </c>
      <c r="L22" s="171">
        <f t="shared" si="6"/>
        <v>200</v>
      </c>
    </row>
    <row r="23" spans="1:12" ht="49.5" customHeight="1">
      <c r="A23" s="143" t="s">
        <v>140</v>
      </c>
      <c r="B23" s="160">
        <v>919</v>
      </c>
      <c r="C23" s="117" t="s">
        <v>19</v>
      </c>
      <c r="D23" s="117" t="s">
        <v>20</v>
      </c>
      <c r="E23" s="117" t="s">
        <v>62</v>
      </c>
      <c r="F23" s="117" t="s">
        <v>31</v>
      </c>
      <c r="G23" s="117" t="s">
        <v>65</v>
      </c>
      <c r="H23" s="117" t="s">
        <v>68</v>
      </c>
      <c r="I23" s="118" t="s">
        <v>142</v>
      </c>
      <c r="J23" s="171">
        <f t="shared" si="6"/>
        <v>324.39999999999998</v>
      </c>
      <c r="K23" s="171">
        <f t="shared" si="6"/>
        <v>204.9</v>
      </c>
      <c r="L23" s="171">
        <f t="shared" si="6"/>
        <v>200</v>
      </c>
    </row>
    <row r="24" spans="1:12">
      <c r="A24" s="143" t="s">
        <v>141</v>
      </c>
      <c r="B24" s="160">
        <v>919</v>
      </c>
      <c r="C24" s="117" t="s">
        <v>19</v>
      </c>
      <c r="D24" s="117" t="s">
        <v>20</v>
      </c>
      <c r="E24" s="117" t="s">
        <v>62</v>
      </c>
      <c r="F24" s="117" t="s">
        <v>31</v>
      </c>
      <c r="G24" s="117" t="s">
        <v>65</v>
      </c>
      <c r="H24" s="117" t="s">
        <v>68</v>
      </c>
      <c r="I24" s="118" t="s">
        <v>143</v>
      </c>
      <c r="J24" s="171">
        <v>324.39999999999998</v>
      </c>
      <c r="K24" s="171">
        <v>204.9</v>
      </c>
      <c r="L24" s="171">
        <v>200</v>
      </c>
    </row>
    <row r="25" spans="1:12">
      <c r="A25" s="124" t="s">
        <v>242</v>
      </c>
      <c r="B25" s="160">
        <v>919</v>
      </c>
      <c r="C25" s="117" t="s">
        <v>19</v>
      </c>
      <c r="D25" s="117" t="s">
        <v>20</v>
      </c>
      <c r="E25" s="117" t="s">
        <v>62</v>
      </c>
      <c r="F25" s="117" t="s">
        <v>31</v>
      </c>
      <c r="G25" s="117" t="s">
        <v>65</v>
      </c>
      <c r="H25" s="117" t="s">
        <v>70</v>
      </c>
      <c r="I25" s="118"/>
      <c r="J25" s="171">
        <f>J26+J28</f>
        <v>70.099999999999994</v>
      </c>
      <c r="K25" s="171">
        <f>K26+K28</f>
        <v>23.7</v>
      </c>
      <c r="L25" s="171">
        <f>L26+L28</f>
        <v>22.4</v>
      </c>
    </row>
    <row r="26" spans="1:12" ht="21.75" customHeight="1">
      <c r="A26" s="124" t="s">
        <v>136</v>
      </c>
      <c r="B26" s="160">
        <v>919</v>
      </c>
      <c r="C26" s="117" t="s">
        <v>19</v>
      </c>
      <c r="D26" s="117" t="s">
        <v>20</v>
      </c>
      <c r="E26" s="117" t="s">
        <v>62</v>
      </c>
      <c r="F26" s="117" t="s">
        <v>31</v>
      </c>
      <c r="G26" s="117" t="s">
        <v>65</v>
      </c>
      <c r="H26" s="117" t="s">
        <v>70</v>
      </c>
      <c r="I26" s="118" t="s">
        <v>138</v>
      </c>
      <c r="J26" s="171">
        <f t="shared" ref="J26:L26" si="7">J27</f>
        <v>34.6</v>
      </c>
      <c r="K26" s="171">
        <f t="shared" si="7"/>
        <v>11.7</v>
      </c>
      <c r="L26" s="171">
        <f t="shared" si="7"/>
        <v>10.4</v>
      </c>
    </row>
    <row r="27" spans="1:12" ht="31.5">
      <c r="A27" s="124" t="s">
        <v>137</v>
      </c>
      <c r="B27" s="160">
        <v>919</v>
      </c>
      <c r="C27" s="117" t="s">
        <v>19</v>
      </c>
      <c r="D27" s="117" t="s">
        <v>20</v>
      </c>
      <c r="E27" s="117" t="s">
        <v>62</v>
      </c>
      <c r="F27" s="117" t="s">
        <v>31</v>
      </c>
      <c r="G27" s="117" t="s">
        <v>65</v>
      </c>
      <c r="H27" s="117" t="s">
        <v>70</v>
      </c>
      <c r="I27" s="9" t="s">
        <v>139</v>
      </c>
      <c r="J27" s="171">
        <v>34.6</v>
      </c>
      <c r="K27" s="171">
        <v>11.7</v>
      </c>
      <c r="L27" s="171">
        <v>10.4</v>
      </c>
    </row>
    <row r="28" spans="1:12" s="88" customFormat="1">
      <c r="A28" s="148" t="s">
        <v>144</v>
      </c>
      <c r="B28" s="160">
        <v>919</v>
      </c>
      <c r="C28" s="9" t="s">
        <v>19</v>
      </c>
      <c r="D28" s="9" t="s">
        <v>20</v>
      </c>
      <c r="E28" s="117" t="s">
        <v>62</v>
      </c>
      <c r="F28" s="117" t="s">
        <v>31</v>
      </c>
      <c r="G28" s="117" t="s">
        <v>65</v>
      </c>
      <c r="H28" s="117" t="s">
        <v>70</v>
      </c>
      <c r="I28" s="158" t="s">
        <v>145</v>
      </c>
      <c r="J28" s="92">
        <f>J29</f>
        <v>35.5</v>
      </c>
      <c r="K28" s="92">
        <f>K29</f>
        <v>12</v>
      </c>
      <c r="L28" s="92">
        <f>L29</f>
        <v>12</v>
      </c>
    </row>
    <row r="29" spans="1:12" s="88" customFormat="1">
      <c r="A29" s="148" t="s">
        <v>146</v>
      </c>
      <c r="B29" s="160">
        <v>919</v>
      </c>
      <c r="C29" s="9" t="s">
        <v>19</v>
      </c>
      <c r="D29" s="9" t="s">
        <v>20</v>
      </c>
      <c r="E29" s="9" t="s">
        <v>62</v>
      </c>
      <c r="F29" s="117" t="s">
        <v>31</v>
      </c>
      <c r="G29" s="117" t="s">
        <v>65</v>
      </c>
      <c r="H29" s="117" t="s">
        <v>70</v>
      </c>
      <c r="I29" s="158" t="s">
        <v>148</v>
      </c>
      <c r="J29" s="92">
        <v>35.5</v>
      </c>
      <c r="K29" s="92">
        <v>12</v>
      </c>
      <c r="L29" s="92">
        <v>12</v>
      </c>
    </row>
    <row r="30" spans="1:12" s="88" customFormat="1" ht="37.5" customHeight="1">
      <c r="A30" s="124" t="s">
        <v>250</v>
      </c>
      <c r="B30" s="160">
        <v>919</v>
      </c>
      <c r="C30" s="9" t="s">
        <v>19</v>
      </c>
      <c r="D30" s="9" t="s">
        <v>20</v>
      </c>
      <c r="E30" s="118" t="s">
        <v>62</v>
      </c>
      <c r="F30" s="117" t="s">
        <v>31</v>
      </c>
      <c r="G30" s="117" t="s">
        <v>65</v>
      </c>
      <c r="H30" s="117" t="s">
        <v>249</v>
      </c>
      <c r="I30" s="173"/>
      <c r="J30" s="92">
        <f>J31</f>
        <v>0</v>
      </c>
      <c r="K30" s="92">
        <f t="shared" ref="K30:L30" si="8">K31</f>
        <v>0</v>
      </c>
      <c r="L30" s="92">
        <f t="shared" si="8"/>
        <v>0</v>
      </c>
    </row>
    <row r="31" spans="1:12" s="88" customFormat="1" ht="47.25">
      <c r="A31" s="143" t="s">
        <v>140</v>
      </c>
      <c r="B31" s="160">
        <v>919</v>
      </c>
      <c r="C31" s="9" t="s">
        <v>19</v>
      </c>
      <c r="D31" s="9" t="s">
        <v>20</v>
      </c>
      <c r="E31" s="118" t="s">
        <v>62</v>
      </c>
      <c r="F31" s="117" t="s">
        <v>31</v>
      </c>
      <c r="G31" s="117" t="s">
        <v>65</v>
      </c>
      <c r="H31" s="117" t="s">
        <v>249</v>
      </c>
      <c r="I31" s="173" t="s">
        <v>142</v>
      </c>
      <c r="J31" s="92">
        <f>J32</f>
        <v>0</v>
      </c>
      <c r="K31" s="92">
        <f t="shared" ref="K31:L31" si="9">K32</f>
        <v>0</v>
      </c>
      <c r="L31" s="92">
        <f t="shared" si="9"/>
        <v>0</v>
      </c>
    </row>
    <row r="32" spans="1:12" s="88" customFormat="1">
      <c r="A32" s="143" t="s">
        <v>141</v>
      </c>
      <c r="B32" s="160">
        <v>919</v>
      </c>
      <c r="C32" s="9" t="s">
        <v>19</v>
      </c>
      <c r="D32" s="9" t="s">
        <v>20</v>
      </c>
      <c r="E32" s="118" t="s">
        <v>62</v>
      </c>
      <c r="F32" s="117" t="s">
        <v>31</v>
      </c>
      <c r="G32" s="117" t="s">
        <v>65</v>
      </c>
      <c r="H32" s="117" t="s">
        <v>249</v>
      </c>
      <c r="I32" s="173" t="s">
        <v>143</v>
      </c>
      <c r="J32" s="92">
        <v>0</v>
      </c>
      <c r="K32" s="92">
        <v>0</v>
      </c>
      <c r="L32" s="92">
        <v>0</v>
      </c>
    </row>
    <row r="33" spans="1:12" s="81" customFormat="1" ht="31.5">
      <c r="A33" s="142" t="s">
        <v>233</v>
      </c>
      <c r="B33" s="160">
        <v>919</v>
      </c>
      <c r="C33" s="9" t="s">
        <v>19</v>
      </c>
      <c r="D33" s="9" t="s">
        <v>20</v>
      </c>
      <c r="E33" s="118">
        <v>89</v>
      </c>
      <c r="F33" s="117"/>
      <c r="G33" s="117"/>
      <c r="H33" s="117"/>
      <c r="I33" s="173"/>
      <c r="J33" s="171">
        <f>J34</f>
        <v>0.1</v>
      </c>
      <c r="K33" s="171">
        <f t="shared" ref="K33:L36" si="10">K34</f>
        <v>0.1</v>
      </c>
      <c r="L33" s="171">
        <f t="shared" si="10"/>
        <v>0.1</v>
      </c>
    </row>
    <row r="34" spans="1:12" s="81" customFormat="1" ht="47.25">
      <c r="A34" s="142" t="s">
        <v>234</v>
      </c>
      <c r="B34" s="160">
        <v>919</v>
      </c>
      <c r="C34" s="9" t="s">
        <v>19</v>
      </c>
      <c r="D34" s="9" t="s">
        <v>20</v>
      </c>
      <c r="E34" s="118">
        <v>89</v>
      </c>
      <c r="F34" s="117" t="s">
        <v>30</v>
      </c>
      <c r="G34" s="117"/>
      <c r="H34" s="117"/>
      <c r="I34" s="173"/>
      <c r="J34" s="171">
        <f>J35</f>
        <v>0.1</v>
      </c>
      <c r="K34" s="171">
        <f t="shared" si="10"/>
        <v>0.1</v>
      </c>
      <c r="L34" s="171">
        <f t="shared" si="10"/>
        <v>0.1</v>
      </c>
    </row>
    <row r="35" spans="1:12" s="81" customFormat="1" ht="70.5" customHeight="1">
      <c r="A35" s="174" t="s">
        <v>198</v>
      </c>
      <c r="B35" s="160">
        <v>919</v>
      </c>
      <c r="C35" s="9" t="s">
        <v>19</v>
      </c>
      <c r="D35" s="9" t="s">
        <v>20</v>
      </c>
      <c r="E35" s="118">
        <v>89</v>
      </c>
      <c r="F35" s="117" t="s">
        <v>30</v>
      </c>
      <c r="G35" s="117" t="s">
        <v>65</v>
      </c>
      <c r="H35" s="117" t="s">
        <v>72</v>
      </c>
      <c r="I35" s="173"/>
      <c r="J35" s="171">
        <f>J36</f>
        <v>0.1</v>
      </c>
      <c r="K35" s="171">
        <f t="shared" si="10"/>
        <v>0.1</v>
      </c>
      <c r="L35" s="171">
        <f t="shared" si="10"/>
        <v>0.1</v>
      </c>
    </row>
    <row r="36" spans="1:12" s="81" customFormat="1" ht="18" customHeight="1">
      <c r="A36" s="124" t="s">
        <v>136</v>
      </c>
      <c r="B36" s="160">
        <v>919</v>
      </c>
      <c r="C36" s="9" t="s">
        <v>19</v>
      </c>
      <c r="D36" s="9" t="s">
        <v>20</v>
      </c>
      <c r="E36" s="118" t="s">
        <v>77</v>
      </c>
      <c r="F36" s="117" t="s">
        <v>30</v>
      </c>
      <c r="G36" s="117" t="s">
        <v>65</v>
      </c>
      <c r="H36" s="117" t="s">
        <v>72</v>
      </c>
      <c r="I36" s="173" t="s">
        <v>138</v>
      </c>
      <c r="J36" s="171">
        <f>J37</f>
        <v>0.1</v>
      </c>
      <c r="K36" s="171">
        <f t="shared" si="10"/>
        <v>0.1</v>
      </c>
      <c r="L36" s="171">
        <f t="shared" si="10"/>
        <v>0.1</v>
      </c>
    </row>
    <row r="37" spans="1:12" s="81" customFormat="1" ht="35.25" customHeight="1">
      <c r="A37" s="124" t="s">
        <v>137</v>
      </c>
      <c r="B37" s="160">
        <v>919</v>
      </c>
      <c r="C37" s="9" t="s">
        <v>19</v>
      </c>
      <c r="D37" s="9" t="s">
        <v>20</v>
      </c>
      <c r="E37" s="118" t="s">
        <v>77</v>
      </c>
      <c r="F37" s="117" t="s">
        <v>30</v>
      </c>
      <c r="G37" s="117" t="s">
        <v>65</v>
      </c>
      <c r="H37" s="117" t="s">
        <v>72</v>
      </c>
      <c r="I37" s="173" t="s">
        <v>139</v>
      </c>
      <c r="J37" s="171">
        <v>0.1</v>
      </c>
      <c r="K37" s="171">
        <v>0.1</v>
      </c>
      <c r="L37" s="171">
        <v>0.1</v>
      </c>
    </row>
    <row r="38" spans="1:12">
      <c r="A38" s="168" t="s">
        <v>73</v>
      </c>
      <c r="B38" s="160">
        <v>919</v>
      </c>
      <c r="C38" s="138" t="s">
        <v>19</v>
      </c>
      <c r="D38" s="138" t="s">
        <v>74</v>
      </c>
      <c r="E38" s="138"/>
      <c r="F38" s="175"/>
      <c r="G38" s="175"/>
      <c r="H38" s="176"/>
      <c r="I38" s="176"/>
      <c r="J38" s="170">
        <f>J39</f>
        <v>1</v>
      </c>
      <c r="K38" s="170">
        <f t="shared" ref="K38:L42" si="11">K39</f>
        <v>1</v>
      </c>
      <c r="L38" s="170">
        <f t="shared" si="11"/>
        <v>1</v>
      </c>
    </row>
    <row r="39" spans="1:12" ht="31.5">
      <c r="A39" s="123" t="s">
        <v>233</v>
      </c>
      <c r="B39" s="160">
        <v>919</v>
      </c>
      <c r="C39" s="117" t="s">
        <v>19</v>
      </c>
      <c r="D39" s="117" t="s">
        <v>74</v>
      </c>
      <c r="E39" s="118">
        <v>89</v>
      </c>
      <c r="F39" s="117"/>
      <c r="G39" s="117"/>
      <c r="H39" s="119"/>
      <c r="I39" s="119"/>
      <c r="J39" s="171">
        <f>J40</f>
        <v>1</v>
      </c>
      <c r="K39" s="171">
        <f t="shared" si="11"/>
        <v>1</v>
      </c>
      <c r="L39" s="171">
        <f t="shared" si="11"/>
        <v>1</v>
      </c>
    </row>
    <row r="40" spans="1:12" ht="47.25">
      <c r="A40" s="177" t="s">
        <v>234</v>
      </c>
      <c r="B40" s="160">
        <v>919</v>
      </c>
      <c r="C40" s="117" t="s">
        <v>19</v>
      </c>
      <c r="D40" s="117" t="s">
        <v>74</v>
      </c>
      <c r="E40" s="118">
        <v>89</v>
      </c>
      <c r="F40" s="117" t="s">
        <v>30</v>
      </c>
      <c r="G40" s="117"/>
      <c r="H40" s="119"/>
      <c r="I40" s="119"/>
      <c r="J40" s="171">
        <f>J41</f>
        <v>1</v>
      </c>
      <c r="K40" s="171">
        <f t="shared" si="11"/>
        <v>1</v>
      </c>
      <c r="L40" s="171">
        <f t="shared" si="11"/>
        <v>1</v>
      </c>
    </row>
    <row r="41" spans="1:12" ht="31.5">
      <c r="A41" s="124" t="s">
        <v>235</v>
      </c>
      <c r="B41" s="160">
        <v>919</v>
      </c>
      <c r="C41" s="117" t="s">
        <v>19</v>
      </c>
      <c r="D41" s="117" t="s">
        <v>74</v>
      </c>
      <c r="E41" s="118">
        <v>89</v>
      </c>
      <c r="F41" s="117" t="s">
        <v>30</v>
      </c>
      <c r="G41" s="117" t="s">
        <v>65</v>
      </c>
      <c r="H41" s="117" t="s">
        <v>75</v>
      </c>
      <c r="I41" s="119"/>
      <c r="J41" s="171">
        <f>J42</f>
        <v>1</v>
      </c>
      <c r="K41" s="171">
        <f t="shared" si="11"/>
        <v>1</v>
      </c>
      <c r="L41" s="171">
        <f t="shared" si="11"/>
        <v>1</v>
      </c>
    </row>
    <row r="42" spans="1:12">
      <c r="A42" s="148" t="s">
        <v>144</v>
      </c>
      <c r="B42" s="160">
        <v>919</v>
      </c>
      <c r="C42" s="117" t="s">
        <v>19</v>
      </c>
      <c r="D42" s="117" t="s">
        <v>74</v>
      </c>
      <c r="E42" s="118">
        <v>89</v>
      </c>
      <c r="F42" s="117" t="s">
        <v>30</v>
      </c>
      <c r="G42" s="117" t="s">
        <v>65</v>
      </c>
      <c r="H42" s="117" t="s">
        <v>75</v>
      </c>
      <c r="I42" s="119" t="s">
        <v>145</v>
      </c>
      <c r="J42" s="171">
        <f>J43</f>
        <v>1</v>
      </c>
      <c r="K42" s="171">
        <f t="shared" si="11"/>
        <v>1</v>
      </c>
      <c r="L42" s="171">
        <f t="shared" si="11"/>
        <v>1</v>
      </c>
    </row>
    <row r="43" spans="1:12" ht="17.25" customHeight="1">
      <c r="A43" s="124" t="s">
        <v>76</v>
      </c>
      <c r="B43" s="160">
        <v>919</v>
      </c>
      <c r="C43" s="117" t="s">
        <v>19</v>
      </c>
      <c r="D43" s="117" t="s">
        <v>74</v>
      </c>
      <c r="E43" s="117" t="s">
        <v>77</v>
      </c>
      <c r="F43" s="117" t="s">
        <v>30</v>
      </c>
      <c r="G43" s="117" t="s">
        <v>65</v>
      </c>
      <c r="H43" s="117" t="s">
        <v>75</v>
      </c>
      <c r="I43" s="119" t="s">
        <v>78</v>
      </c>
      <c r="J43" s="171">
        <v>1</v>
      </c>
      <c r="K43" s="171">
        <v>1</v>
      </c>
      <c r="L43" s="171">
        <v>1</v>
      </c>
    </row>
    <row r="44" spans="1:12">
      <c r="A44" s="124" t="s">
        <v>79</v>
      </c>
      <c r="B44" s="160">
        <v>919</v>
      </c>
      <c r="C44" s="178" t="s">
        <v>19</v>
      </c>
      <c r="D44" s="138" t="s">
        <v>60</v>
      </c>
      <c r="E44" s="9"/>
      <c r="F44" s="9"/>
      <c r="G44" s="9"/>
      <c r="H44" s="9"/>
      <c r="I44" s="158"/>
      <c r="J44" s="164">
        <f>J45+J49</f>
        <v>1.5</v>
      </c>
      <c r="K44" s="164">
        <f t="shared" ref="K44:L44" si="12">K45+K49</f>
        <v>0</v>
      </c>
      <c r="L44" s="164">
        <f t="shared" si="12"/>
        <v>0</v>
      </c>
    </row>
    <row r="45" spans="1:12" ht="37.5" customHeight="1">
      <c r="A45" s="140" t="s">
        <v>246</v>
      </c>
      <c r="B45" s="160">
        <v>919</v>
      </c>
      <c r="C45" s="9" t="s">
        <v>19</v>
      </c>
      <c r="D45" s="9" t="s">
        <v>60</v>
      </c>
      <c r="E45" s="9" t="s">
        <v>19</v>
      </c>
      <c r="F45" s="9"/>
      <c r="G45" s="9"/>
      <c r="H45" s="9"/>
      <c r="I45" s="158"/>
      <c r="J45" s="92">
        <f>J46</f>
        <v>1</v>
      </c>
      <c r="K45" s="92">
        <f t="shared" ref="K45:L47" si="13">K46</f>
        <v>0</v>
      </c>
      <c r="L45" s="92">
        <f t="shared" si="13"/>
        <v>0</v>
      </c>
    </row>
    <row r="46" spans="1:12" s="88" customFormat="1">
      <c r="A46" s="140" t="s">
        <v>80</v>
      </c>
      <c r="B46" s="160">
        <v>919</v>
      </c>
      <c r="C46" s="9" t="s">
        <v>19</v>
      </c>
      <c r="D46" s="9" t="s">
        <v>60</v>
      </c>
      <c r="E46" s="9" t="s">
        <v>19</v>
      </c>
      <c r="F46" s="9" t="s">
        <v>63</v>
      </c>
      <c r="G46" s="9" t="s">
        <v>65</v>
      </c>
      <c r="H46" s="9" t="s">
        <v>81</v>
      </c>
      <c r="I46" s="9"/>
      <c r="J46" s="92">
        <f>J47</f>
        <v>1</v>
      </c>
      <c r="K46" s="92">
        <f t="shared" si="13"/>
        <v>0</v>
      </c>
      <c r="L46" s="92">
        <f t="shared" si="13"/>
        <v>0</v>
      </c>
    </row>
    <row r="47" spans="1:12" s="88" customFormat="1" ht="16.5" customHeight="1">
      <c r="A47" s="124" t="s">
        <v>136</v>
      </c>
      <c r="B47" s="160">
        <v>919</v>
      </c>
      <c r="C47" s="9" t="s">
        <v>19</v>
      </c>
      <c r="D47" s="9" t="s">
        <v>60</v>
      </c>
      <c r="E47" s="9" t="s">
        <v>19</v>
      </c>
      <c r="F47" s="9" t="s">
        <v>63</v>
      </c>
      <c r="G47" s="9" t="s">
        <v>65</v>
      </c>
      <c r="H47" s="9" t="s">
        <v>81</v>
      </c>
      <c r="I47" s="9" t="s">
        <v>138</v>
      </c>
      <c r="J47" s="92">
        <f>J48</f>
        <v>1</v>
      </c>
      <c r="K47" s="92">
        <f t="shared" si="13"/>
        <v>0</v>
      </c>
      <c r="L47" s="92">
        <f t="shared" si="13"/>
        <v>0</v>
      </c>
    </row>
    <row r="48" spans="1:12" s="88" customFormat="1" ht="31.5">
      <c r="A48" s="124" t="s">
        <v>137</v>
      </c>
      <c r="B48" s="160">
        <v>919</v>
      </c>
      <c r="C48" s="9" t="s">
        <v>19</v>
      </c>
      <c r="D48" s="9" t="s">
        <v>60</v>
      </c>
      <c r="E48" s="9" t="s">
        <v>19</v>
      </c>
      <c r="F48" s="9" t="s">
        <v>63</v>
      </c>
      <c r="G48" s="9" t="s">
        <v>65</v>
      </c>
      <c r="H48" s="9" t="s">
        <v>81</v>
      </c>
      <c r="I48" s="9" t="s">
        <v>139</v>
      </c>
      <c r="J48" s="92">
        <v>1</v>
      </c>
      <c r="K48" s="92">
        <v>0</v>
      </c>
      <c r="L48" s="92">
        <v>0</v>
      </c>
    </row>
    <row r="49" spans="1:12" s="88" customFormat="1" ht="33.75" customHeight="1">
      <c r="A49" s="124" t="s">
        <v>244</v>
      </c>
      <c r="B49" s="160">
        <v>919</v>
      </c>
      <c r="C49" s="9" t="s">
        <v>19</v>
      </c>
      <c r="D49" s="9" t="s">
        <v>60</v>
      </c>
      <c r="E49" s="9" t="s">
        <v>82</v>
      </c>
      <c r="F49" s="9"/>
      <c r="G49" s="9"/>
      <c r="H49" s="9"/>
      <c r="I49" s="9"/>
      <c r="J49" s="92">
        <f>J50</f>
        <v>0.5</v>
      </c>
      <c r="K49" s="92">
        <f t="shared" ref="K49:L51" si="14">K50</f>
        <v>0</v>
      </c>
      <c r="L49" s="92">
        <f t="shared" si="14"/>
        <v>0</v>
      </c>
    </row>
    <row r="50" spans="1:12" s="88" customFormat="1">
      <c r="A50" s="124" t="s">
        <v>83</v>
      </c>
      <c r="B50" s="160">
        <v>919</v>
      </c>
      <c r="C50" s="9" t="s">
        <v>19</v>
      </c>
      <c r="D50" s="9" t="s">
        <v>60</v>
      </c>
      <c r="E50" s="9" t="s">
        <v>82</v>
      </c>
      <c r="F50" s="9" t="s">
        <v>63</v>
      </c>
      <c r="G50" s="9" t="s">
        <v>65</v>
      </c>
      <c r="H50" s="9" t="s">
        <v>84</v>
      </c>
      <c r="I50" s="9"/>
      <c r="J50" s="92">
        <f>J51</f>
        <v>0.5</v>
      </c>
      <c r="K50" s="92">
        <f t="shared" si="14"/>
        <v>0</v>
      </c>
      <c r="L50" s="92">
        <f t="shared" si="14"/>
        <v>0</v>
      </c>
    </row>
    <row r="51" spans="1:12" s="88" customFormat="1" ht="31.5">
      <c r="A51" s="124" t="s">
        <v>136</v>
      </c>
      <c r="B51" s="160">
        <v>919</v>
      </c>
      <c r="C51" s="9" t="s">
        <v>19</v>
      </c>
      <c r="D51" s="9" t="s">
        <v>60</v>
      </c>
      <c r="E51" s="9" t="s">
        <v>82</v>
      </c>
      <c r="F51" s="9" t="s">
        <v>63</v>
      </c>
      <c r="G51" s="9" t="s">
        <v>65</v>
      </c>
      <c r="H51" s="9" t="s">
        <v>84</v>
      </c>
      <c r="I51" s="9" t="s">
        <v>138</v>
      </c>
      <c r="J51" s="92">
        <f>J52</f>
        <v>0.5</v>
      </c>
      <c r="K51" s="92">
        <f t="shared" si="14"/>
        <v>0</v>
      </c>
      <c r="L51" s="92">
        <f t="shared" si="14"/>
        <v>0</v>
      </c>
    </row>
    <row r="52" spans="1:12" s="88" customFormat="1" ht="31.5">
      <c r="A52" s="124" t="s">
        <v>137</v>
      </c>
      <c r="B52" s="160">
        <v>919</v>
      </c>
      <c r="C52" s="9" t="s">
        <v>19</v>
      </c>
      <c r="D52" s="9" t="s">
        <v>60</v>
      </c>
      <c r="E52" s="9" t="s">
        <v>82</v>
      </c>
      <c r="F52" s="9" t="s">
        <v>63</v>
      </c>
      <c r="G52" s="9" t="s">
        <v>65</v>
      </c>
      <c r="H52" s="9" t="s">
        <v>84</v>
      </c>
      <c r="I52" s="9" t="s">
        <v>139</v>
      </c>
      <c r="J52" s="92">
        <v>0.5</v>
      </c>
      <c r="K52" s="92">
        <v>0</v>
      </c>
      <c r="L52" s="92">
        <v>0</v>
      </c>
    </row>
    <row r="53" spans="1:12">
      <c r="A53" s="168" t="s">
        <v>85</v>
      </c>
      <c r="B53" s="160">
        <v>919</v>
      </c>
      <c r="C53" s="138" t="s">
        <v>56</v>
      </c>
      <c r="D53" s="138"/>
      <c r="E53" s="176"/>
      <c r="F53" s="138"/>
      <c r="G53" s="138"/>
      <c r="H53" s="138"/>
      <c r="I53" s="179"/>
      <c r="J53" s="170">
        <f>J54</f>
        <v>87.4</v>
      </c>
      <c r="K53" s="170">
        <f>K54</f>
        <v>90.1</v>
      </c>
      <c r="L53" s="170">
        <f>L54</f>
        <v>90.1</v>
      </c>
    </row>
    <row r="54" spans="1:12">
      <c r="A54" s="172" t="s">
        <v>86</v>
      </c>
      <c r="B54" s="160">
        <v>919</v>
      </c>
      <c r="C54" s="180" t="s">
        <v>56</v>
      </c>
      <c r="D54" s="180" t="s">
        <v>57</v>
      </c>
      <c r="E54" s="169"/>
      <c r="F54" s="167"/>
      <c r="G54" s="167"/>
      <c r="H54" s="167"/>
      <c r="I54" s="181"/>
      <c r="J54" s="170">
        <f>J57</f>
        <v>87.4</v>
      </c>
      <c r="K54" s="170">
        <f>K57</f>
        <v>90.1</v>
      </c>
      <c r="L54" s="170">
        <f>L57</f>
        <v>90.1</v>
      </c>
    </row>
    <row r="55" spans="1:12" ht="31.5">
      <c r="A55" s="123" t="s">
        <v>233</v>
      </c>
      <c r="B55" s="160">
        <v>919</v>
      </c>
      <c r="C55" s="158" t="s">
        <v>56</v>
      </c>
      <c r="D55" s="158" t="s">
        <v>57</v>
      </c>
      <c r="E55" s="9">
        <v>89</v>
      </c>
      <c r="F55" s="9"/>
      <c r="G55" s="9"/>
      <c r="H55" s="9"/>
      <c r="I55" s="116"/>
      <c r="J55" s="171">
        <f t="shared" ref="J55:L56" si="15">J56</f>
        <v>87.4</v>
      </c>
      <c r="K55" s="171">
        <f t="shared" si="15"/>
        <v>90.1</v>
      </c>
      <c r="L55" s="171">
        <f t="shared" si="15"/>
        <v>90.1</v>
      </c>
    </row>
    <row r="56" spans="1:12" ht="47.25">
      <c r="A56" s="177" t="s">
        <v>234</v>
      </c>
      <c r="B56" s="160">
        <v>919</v>
      </c>
      <c r="C56" s="158" t="s">
        <v>56</v>
      </c>
      <c r="D56" s="158" t="s">
        <v>57</v>
      </c>
      <c r="E56" s="9">
        <v>89</v>
      </c>
      <c r="F56" s="9">
        <v>1</v>
      </c>
      <c r="G56" s="9"/>
      <c r="H56" s="9"/>
      <c r="I56" s="116"/>
      <c r="J56" s="171">
        <f t="shared" si="15"/>
        <v>87.4</v>
      </c>
      <c r="K56" s="171">
        <f t="shared" si="15"/>
        <v>90.1</v>
      </c>
      <c r="L56" s="171">
        <f t="shared" si="15"/>
        <v>90.1</v>
      </c>
    </row>
    <row r="57" spans="1:12" ht="31.5">
      <c r="A57" s="182" t="s">
        <v>255</v>
      </c>
      <c r="B57" s="160">
        <v>919</v>
      </c>
      <c r="C57" s="158" t="s">
        <v>56</v>
      </c>
      <c r="D57" s="158" t="s">
        <v>57</v>
      </c>
      <c r="E57" s="183">
        <v>89</v>
      </c>
      <c r="F57" s="9">
        <v>1</v>
      </c>
      <c r="G57" s="9" t="s">
        <v>65</v>
      </c>
      <c r="H57" s="9">
        <v>51180</v>
      </c>
      <c r="I57" s="116"/>
      <c r="J57" s="90">
        <f>J58+J60</f>
        <v>87.4</v>
      </c>
      <c r="K57" s="90">
        <f>K58+K60</f>
        <v>90.1</v>
      </c>
      <c r="L57" s="90">
        <f>L58+L60</f>
        <v>90.1</v>
      </c>
    </row>
    <row r="58" spans="1:12" ht="47.25">
      <c r="A58" s="143" t="s">
        <v>140</v>
      </c>
      <c r="B58" s="160">
        <v>919</v>
      </c>
      <c r="C58" s="158" t="s">
        <v>56</v>
      </c>
      <c r="D58" s="158" t="s">
        <v>57</v>
      </c>
      <c r="E58" s="183">
        <v>89</v>
      </c>
      <c r="F58" s="9">
        <v>1</v>
      </c>
      <c r="G58" s="9" t="s">
        <v>65</v>
      </c>
      <c r="H58" s="9" t="s">
        <v>87</v>
      </c>
      <c r="I58" s="116" t="s">
        <v>142</v>
      </c>
      <c r="J58" s="90">
        <f>J59</f>
        <v>83.4</v>
      </c>
      <c r="K58" s="90">
        <f>K59</f>
        <v>86.1</v>
      </c>
      <c r="L58" s="90">
        <f>L59</f>
        <v>86.1</v>
      </c>
    </row>
    <row r="59" spans="1:12">
      <c r="A59" s="143" t="s">
        <v>141</v>
      </c>
      <c r="B59" s="160">
        <v>919</v>
      </c>
      <c r="C59" s="158" t="s">
        <v>56</v>
      </c>
      <c r="D59" s="158" t="s">
        <v>57</v>
      </c>
      <c r="E59" s="183">
        <v>89</v>
      </c>
      <c r="F59" s="9">
        <v>1</v>
      </c>
      <c r="G59" s="9" t="s">
        <v>65</v>
      </c>
      <c r="H59" s="9" t="s">
        <v>87</v>
      </c>
      <c r="I59" s="116" t="s">
        <v>143</v>
      </c>
      <c r="J59" s="90">
        <v>83.4</v>
      </c>
      <c r="K59" s="90">
        <v>86.1</v>
      </c>
      <c r="L59" s="90">
        <v>86.1</v>
      </c>
    </row>
    <row r="60" spans="1:12" ht="18.75" customHeight="1">
      <c r="A60" s="124" t="s">
        <v>136</v>
      </c>
      <c r="B60" s="160">
        <v>919</v>
      </c>
      <c r="C60" s="158" t="s">
        <v>56</v>
      </c>
      <c r="D60" s="158" t="s">
        <v>57</v>
      </c>
      <c r="E60" s="183">
        <v>89</v>
      </c>
      <c r="F60" s="9">
        <v>1</v>
      </c>
      <c r="G60" s="9" t="s">
        <v>65</v>
      </c>
      <c r="H60" s="9">
        <v>51180</v>
      </c>
      <c r="I60" s="116" t="s">
        <v>138</v>
      </c>
      <c r="J60" s="90">
        <f t="shared" ref="J60:L60" si="16">J61</f>
        <v>4</v>
      </c>
      <c r="K60" s="90">
        <f t="shared" si="16"/>
        <v>4</v>
      </c>
      <c r="L60" s="90">
        <f t="shared" si="16"/>
        <v>4</v>
      </c>
    </row>
    <row r="61" spans="1:12" ht="31.5">
      <c r="A61" s="124" t="s">
        <v>137</v>
      </c>
      <c r="B61" s="160">
        <v>919</v>
      </c>
      <c r="C61" s="158" t="s">
        <v>56</v>
      </c>
      <c r="D61" s="158" t="s">
        <v>57</v>
      </c>
      <c r="E61" s="183">
        <v>89</v>
      </c>
      <c r="F61" s="9">
        <v>1</v>
      </c>
      <c r="G61" s="9" t="s">
        <v>65</v>
      </c>
      <c r="H61" s="9">
        <v>51180</v>
      </c>
      <c r="I61" s="116" t="s">
        <v>139</v>
      </c>
      <c r="J61" s="90">
        <v>4</v>
      </c>
      <c r="K61" s="90">
        <v>4</v>
      </c>
      <c r="L61" s="90">
        <v>4</v>
      </c>
    </row>
    <row r="62" spans="1:12">
      <c r="A62" s="172" t="s">
        <v>88</v>
      </c>
      <c r="B62" s="160">
        <v>919</v>
      </c>
      <c r="C62" s="180" t="s">
        <v>20</v>
      </c>
      <c r="D62" s="180"/>
      <c r="E62" s="167"/>
      <c r="F62" s="167"/>
      <c r="G62" s="167"/>
      <c r="H62" s="167"/>
      <c r="I62" s="167"/>
      <c r="J62" s="184">
        <f t="shared" ref="J62:L66" si="17">J63</f>
        <v>526.20000000000005</v>
      </c>
      <c r="K62" s="184">
        <f t="shared" si="17"/>
        <v>534</v>
      </c>
      <c r="L62" s="184">
        <f t="shared" si="17"/>
        <v>566.20000000000005</v>
      </c>
    </row>
    <row r="63" spans="1:12">
      <c r="A63" s="172" t="s">
        <v>89</v>
      </c>
      <c r="B63" s="160">
        <v>919</v>
      </c>
      <c r="C63" s="167" t="s">
        <v>20</v>
      </c>
      <c r="D63" s="167" t="s">
        <v>58</v>
      </c>
      <c r="E63" s="185"/>
      <c r="F63" s="185"/>
      <c r="G63" s="185"/>
      <c r="H63" s="185"/>
      <c r="I63" s="167"/>
      <c r="J63" s="90">
        <f t="shared" si="17"/>
        <v>526.20000000000005</v>
      </c>
      <c r="K63" s="90">
        <f t="shared" si="17"/>
        <v>534</v>
      </c>
      <c r="L63" s="90">
        <f t="shared" si="17"/>
        <v>566.20000000000005</v>
      </c>
    </row>
    <row r="64" spans="1:12" ht="47.25">
      <c r="A64" s="123" t="s">
        <v>245</v>
      </c>
      <c r="B64" s="160">
        <v>919</v>
      </c>
      <c r="C64" s="117" t="s">
        <v>20</v>
      </c>
      <c r="D64" s="117" t="s">
        <v>58</v>
      </c>
      <c r="E64" s="117" t="s">
        <v>60</v>
      </c>
      <c r="F64" s="117"/>
      <c r="G64" s="117"/>
      <c r="H64" s="117"/>
      <c r="I64" s="9"/>
      <c r="J64" s="90">
        <f>J65</f>
        <v>526.20000000000005</v>
      </c>
      <c r="K64" s="90">
        <f>K65</f>
        <v>534</v>
      </c>
      <c r="L64" s="90">
        <f>L65</f>
        <v>566.20000000000005</v>
      </c>
    </row>
    <row r="65" spans="1:12" ht="141.75">
      <c r="A65" s="263" t="s">
        <v>256</v>
      </c>
      <c r="B65" s="160">
        <v>919</v>
      </c>
      <c r="C65" s="117" t="s">
        <v>20</v>
      </c>
      <c r="D65" s="117" t="s">
        <v>58</v>
      </c>
      <c r="E65" s="117" t="s">
        <v>60</v>
      </c>
      <c r="F65" s="117" t="s">
        <v>63</v>
      </c>
      <c r="G65" s="117" t="s">
        <v>65</v>
      </c>
      <c r="H65" s="117" t="s">
        <v>90</v>
      </c>
      <c r="I65" s="9"/>
      <c r="J65" s="90">
        <f t="shared" si="17"/>
        <v>526.20000000000005</v>
      </c>
      <c r="K65" s="90">
        <f t="shared" si="17"/>
        <v>534</v>
      </c>
      <c r="L65" s="90">
        <f t="shared" si="17"/>
        <v>566.20000000000005</v>
      </c>
    </row>
    <row r="66" spans="1:12" ht="18.75" customHeight="1">
      <c r="A66" s="124" t="s">
        <v>136</v>
      </c>
      <c r="B66" s="160">
        <v>919</v>
      </c>
      <c r="C66" s="117" t="s">
        <v>20</v>
      </c>
      <c r="D66" s="117" t="s">
        <v>58</v>
      </c>
      <c r="E66" s="117" t="s">
        <v>60</v>
      </c>
      <c r="F66" s="117" t="s">
        <v>63</v>
      </c>
      <c r="G66" s="117" t="s">
        <v>65</v>
      </c>
      <c r="H66" s="117" t="s">
        <v>90</v>
      </c>
      <c r="I66" s="9" t="s">
        <v>138</v>
      </c>
      <c r="J66" s="90">
        <f t="shared" si="17"/>
        <v>526.20000000000005</v>
      </c>
      <c r="K66" s="90">
        <f t="shared" si="17"/>
        <v>534</v>
      </c>
      <c r="L66" s="90">
        <f t="shared" si="17"/>
        <v>566.20000000000005</v>
      </c>
    </row>
    <row r="67" spans="1:12" ht="33.75" customHeight="1">
      <c r="A67" s="124" t="s">
        <v>137</v>
      </c>
      <c r="B67" s="160">
        <v>919</v>
      </c>
      <c r="C67" s="117" t="s">
        <v>20</v>
      </c>
      <c r="D67" s="117" t="s">
        <v>58</v>
      </c>
      <c r="E67" s="117" t="s">
        <v>60</v>
      </c>
      <c r="F67" s="117" t="s">
        <v>63</v>
      </c>
      <c r="G67" s="117" t="s">
        <v>65</v>
      </c>
      <c r="H67" s="117" t="s">
        <v>90</v>
      </c>
      <c r="I67" s="9" t="s">
        <v>139</v>
      </c>
      <c r="J67" s="186">
        <v>526.20000000000005</v>
      </c>
      <c r="K67" s="186">
        <v>534</v>
      </c>
      <c r="L67" s="186">
        <v>566.20000000000005</v>
      </c>
    </row>
    <row r="68" spans="1:12">
      <c r="A68" s="172" t="s">
        <v>23</v>
      </c>
      <c r="B68" s="160">
        <v>919</v>
      </c>
      <c r="C68" s="167" t="s">
        <v>22</v>
      </c>
      <c r="D68" s="167"/>
      <c r="E68" s="167"/>
      <c r="F68" s="167"/>
      <c r="G68" s="167"/>
      <c r="H68" s="91"/>
      <c r="I68" s="91"/>
      <c r="J68" s="164">
        <f>J69+J75</f>
        <v>119.1</v>
      </c>
      <c r="K68" s="164">
        <f>K69+K75</f>
        <v>54.4</v>
      </c>
      <c r="L68" s="164">
        <f>L69+L75</f>
        <v>85</v>
      </c>
    </row>
    <row r="69" spans="1:12">
      <c r="A69" s="172" t="s">
        <v>91</v>
      </c>
      <c r="B69" s="160">
        <v>919</v>
      </c>
      <c r="C69" s="167" t="s">
        <v>22</v>
      </c>
      <c r="D69" s="167" t="s">
        <v>56</v>
      </c>
      <c r="E69" s="167"/>
      <c r="F69" s="167"/>
      <c r="G69" s="167"/>
      <c r="H69" s="163"/>
      <c r="I69" s="163"/>
      <c r="J69" s="164">
        <f>J70</f>
        <v>40.4</v>
      </c>
      <c r="K69" s="164">
        <f t="shared" ref="K69:L69" si="18">K70</f>
        <v>40.4</v>
      </c>
      <c r="L69" s="164">
        <f t="shared" si="18"/>
        <v>40.4</v>
      </c>
    </row>
    <row r="70" spans="1:12" ht="31.5">
      <c r="A70" s="123" t="s">
        <v>233</v>
      </c>
      <c r="B70" s="160">
        <v>919</v>
      </c>
      <c r="C70" s="9" t="s">
        <v>22</v>
      </c>
      <c r="D70" s="9" t="s">
        <v>56</v>
      </c>
      <c r="E70" s="9" t="s">
        <v>77</v>
      </c>
      <c r="F70" s="9"/>
      <c r="G70" s="9"/>
      <c r="H70" s="91"/>
      <c r="I70" s="91"/>
      <c r="J70" s="92">
        <f>J71</f>
        <v>40.4</v>
      </c>
      <c r="K70" s="92">
        <f t="shared" ref="K70:L70" si="19">K71</f>
        <v>40.4</v>
      </c>
      <c r="L70" s="92">
        <f t="shared" si="19"/>
        <v>40.4</v>
      </c>
    </row>
    <row r="71" spans="1:12" ht="47.25">
      <c r="A71" s="177" t="s">
        <v>234</v>
      </c>
      <c r="B71" s="160">
        <v>919</v>
      </c>
      <c r="C71" s="9" t="s">
        <v>22</v>
      </c>
      <c r="D71" s="9" t="s">
        <v>56</v>
      </c>
      <c r="E71" s="9" t="s">
        <v>77</v>
      </c>
      <c r="F71" s="9" t="s">
        <v>30</v>
      </c>
      <c r="G71" s="9"/>
      <c r="H71" s="91"/>
      <c r="I71" s="91"/>
      <c r="J71" s="92">
        <f>J72</f>
        <v>40.4</v>
      </c>
      <c r="K71" s="92">
        <f t="shared" ref="K71:L71" si="20">K72</f>
        <v>40.4</v>
      </c>
      <c r="L71" s="92">
        <f t="shared" si="20"/>
        <v>40.4</v>
      </c>
    </row>
    <row r="72" spans="1:12" ht="72" customHeight="1">
      <c r="A72" s="140" t="s">
        <v>257</v>
      </c>
      <c r="B72" s="160">
        <v>919</v>
      </c>
      <c r="C72" s="9" t="s">
        <v>22</v>
      </c>
      <c r="D72" s="9" t="s">
        <v>56</v>
      </c>
      <c r="E72" s="9">
        <v>89</v>
      </c>
      <c r="F72" s="9">
        <v>1</v>
      </c>
      <c r="G72" s="9" t="s">
        <v>65</v>
      </c>
      <c r="H72" s="9" t="s">
        <v>92</v>
      </c>
      <c r="I72" s="116"/>
      <c r="J72" s="92">
        <f t="shared" ref="J72:L73" si="21">J73</f>
        <v>40.4</v>
      </c>
      <c r="K72" s="92">
        <f t="shared" si="21"/>
        <v>40.4</v>
      </c>
      <c r="L72" s="92">
        <f t="shared" si="21"/>
        <v>40.4</v>
      </c>
    </row>
    <row r="73" spans="1:12" ht="19.5" customHeight="1">
      <c r="A73" s="124" t="s">
        <v>136</v>
      </c>
      <c r="B73" s="160">
        <v>919</v>
      </c>
      <c r="C73" s="9" t="s">
        <v>22</v>
      </c>
      <c r="D73" s="9" t="s">
        <v>56</v>
      </c>
      <c r="E73" s="9">
        <v>89</v>
      </c>
      <c r="F73" s="9">
        <v>1</v>
      </c>
      <c r="G73" s="9" t="s">
        <v>65</v>
      </c>
      <c r="H73" s="9" t="s">
        <v>92</v>
      </c>
      <c r="I73" s="116" t="s">
        <v>138</v>
      </c>
      <c r="J73" s="92">
        <f t="shared" si="21"/>
        <v>40.4</v>
      </c>
      <c r="K73" s="92">
        <f t="shared" si="21"/>
        <v>40.4</v>
      </c>
      <c r="L73" s="92">
        <f t="shared" si="21"/>
        <v>40.4</v>
      </c>
    </row>
    <row r="74" spans="1:12" ht="31.5">
      <c r="A74" s="124" t="s">
        <v>137</v>
      </c>
      <c r="B74" s="160">
        <v>919</v>
      </c>
      <c r="C74" s="9" t="s">
        <v>22</v>
      </c>
      <c r="D74" s="9" t="s">
        <v>56</v>
      </c>
      <c r="E74" s="9">
        <v>89</v>
      </c>
      <c r="F74" s="9">
        <v>1</v>
      </c>
      <c r="G74" s="9" t="s">
        <v>65</v>
      </c>
      <c r="H74" s="9" t="s">
        <v>92</v>
      </c>
      <c r="I74" s="116" t="s">
        <v>139</v>
      </c>
      <c r="J74" s="92">
        <v>40.4</v>
      </c>
      <c r="K74" s="92">
        <v>40.4</v>
      </c>
      <c r="L74" s="92">
        <v>40.4</v>
      </c>
    </row>
    <row r="75" spans="1:12">
      <c r="A75" s="172" t="s">
        <v>93</v>
      </c>
      <c r="B75" s="160">
        <v>919</v>
      </c>
      <c r="C75" s="167" t="s">
        <v>22</v>
      </c>
      <c r="D75" s="167" t="s">
        <v>57</v>
      </c>
      <c r="E75" s="167"/>
      <c r="F75" s="167"/>
      <c r="G75" s="175"/>
      <c r="H75" s="163"/>
      <c r="I75" s="163"/>
      <c r="J75" s="164">
        <f>J76</f>
        <v>78.7</v>
      </c>
      <c r="K75" s="164">
        <f>K76</f>
        <v>14</v>
      </c>
      <c r="L75" s="164">
        <f>L76</f>
        <v>44.6</v>
      </c>
    </row>
    <row r="76" spans="1:12" ht="31.5">
      <c r="A76" s="123" t="s">
        <v>233</v>
      </c>
      <c r="B76" s="160">
        <v>919</v>
      </c>
      <c r="C76" s="9" t="s">
        <v>22</v>
      </c>
      <c r="D76" s="9" t="s">
        <v>57</v>
      </c>
      <c r="E76" s="9" t="s">
        <v>77</v>
      </c>
      <c r="F76" s="9"/>
      <c r="G76" s="175"/>
      <c r="H76" s="91"/>
      <c r="I76" s="91"/>
      <c r="J76" s="92">
        <f>J77</f>
        <v>78.7</v>
      </c>
      <c r="K76" s="92">
        <f t="shared" ref="K76:L76" si="22">K77</f>
        <v>14</v>
      </c>
      <c r="L76" s="92">
        <f t="shared" si="22"/>
        <v>44.6</v>
      </c>
    </row>
    <row r="77" spans="1:12" ht="47.25">
      <c r="A77" s="177" t="s">
        <v>234</v>
      </c>
      <c r="B77" s="160">
        <v>919</v>
      </c>
      <c r="C77" s="9" t="s">
        <v>22</v>
      </c>
      <c r="D77" s="9" t="s">
        <v>57</v>
      </c>
      <c r="E77" s="9" t="s">
        <v>77</v>
      </c>
      <c r="F77" s="149">
        <v>1</v>
      </c>
      <c r="G77" s="175"/>
      <c r="H77" s="91"/>
      <c r="I77" s="91"/>
      <c r="J77" s="92">
        <f>J78+J81</f>
        <v>78.7</v>
      </c>
      <c r="K77" s="92">
        <f t="shared" ref="K77:L77" si="23">K78+K81</f>
        <v>14</v>
      </c>
      <c r="L77" s="92">
        <f t="shared" si="23"/>
        <v>44.6</v>
      </c>
    </row>
    <row r="78" spans="1:12">
      <c r="A78" s="124" t="s">
        <v>94</v>
      </c>
      <c r="B78" s="160">
        <v>919</v>
      </c>
      <c r="C78" s="9" t="s">
        <v>22</v>
      </c>
      <c r="D78" s="9" t="s">
        <v>57</v>
      </c>
      <c r="E78" s="9" t="s">
        <v>77</v>
      </c>
      <c r="F78" s="149">
        <v>1</v>
      </c>
      <c r="G78" s="117" t="s">
        <v>65</v>
      </c>
      <c r="H78" s="149">
        <v>43010</v>
      </c>
      <c r="I78" s="91"/>
      <c r="J78" s="92">
        <f>J79</f>
        <v>73.7</v>
      </c>
      <c r="K78" s="92">
        <f t="shared" ref="K78:L78" si="24">K79</f>
        <v>12</v>
      </c>
      <c r="L78" s="92">
        <f t="shared" si="24"/>
        <v>39.6</v>
      </c>
    </row>
    <row r="79" spans="1:12" ht="17.25" customHeight="1">
      <c r="A79" s="124" t="s">
        <v>136</v>
      </c>
      <c r="B79" s="160">
        <v>919</v>
      </c>
      <c r="C79" s="9" t="s">
        <v>22</v>
      </c>
      <c r="D79" s="9" t="s">
        <v>57</v>
      </c>
      <c r="E79" s="9" t="s">
        <v>77</v>
      </c>
      <c r="F79" s="149">
        <v>1</v>
      </c>
      <c r="G79" s="117" t="s">
        <v>65</v>
      </c>
      <c r="H79" s="149">
        <v>43010</v>
      </c>
      <c r="I79" s="149">
        <v>200</v>
      </c>
      <c r="J79" s="92">
        <f>J80</f>
        <v>73.7</v>
      </c>
      <c r="K79" s="92">
        <f>K80</f>
        <v>12</v>
      </c>
      <c r="L79" s="92">
        <f>L80</f>
        <v>39.6</v>
      </c>
    </row>
    <row r="80" spans="1:12" ht="31.5">
      <c r="A80" s="124" t="s">
        <v>137</v>
      </c>
      <c r="B80" s="160">
        <v>919</v>
      </c>
      <c r="C80" s="9" t="s">
        <v>22</v>
      </c>
      <c r="D80" s="9" t="s">
        <v>57</v>
      </c>
      <c r="E80" s="9" t="s">
        <v>77</v>
      </c>
      <c r="F80" s="149">
        <v>1</v>
      </c>
      <c r="G80" s="117" t="s">
        <v>65</v>
      </c>
      <c r="H80" s="149">
        <v>43010</v>
      </c>
      <c r="I80" s="149">
        <v>240</v>
      </c>
      <c r="J80" s="186">
        <v>73.7</v>
      </c>
      <c r="K80" s="186">
        <v>12</v>
      </c>
      <c r="L80" s="186">
        <v>39.6</v>
      </c>
    </row>
    <row r="81" spans="1:12" ht="19.5" customHeight="1">
      <c r="A81" s="124" t="s">
        <v>207</v>
      </c>
      <c r="B81" s="160">
        <v>919</v>
      </c>
      <c r="C81" s="9" t="s">
        <v>22</v>
      </c>
      <c r="D81" s="9" t="s">
        <v>57</v>
      </c>
      <c r="E81" s="9" t="s">
        <v>77</v>
      </c>
      <c r="F81" s="149">
        <v>1</v>
      </c>
      <c r="G81" s="117" t="s">
        <v>65</v>
      </c>
      <c r="H81" s="149">
        <v>43040</v>
      </c>
      <c r="I81" s="91"/>
      <c r="J81" s="92">
        <f>J82</f>
        <v>5</v>
      </c>
      <c r="K81" s="92">
        <f t="shared" ref="K81:L82" si="25">K82</f>
        <v>2</v>
      </c>
      <c r="L81" s="92">
        <f t="shared" si="25"/>
        <v>5</v>
      </c>
    </row>
    <row r="82" spans="1:12" ht="16.5" customHeight="1">
      <c r="A82" s="124" t="s">
        <v>136</v>
      </c>
      <c r="B82" s="160">
        <v>919</v>
      </c>
      <c r="C82" s="9" t="s">
        <v>22</v>
      </c>
      <c r="D82" s="9" t="s">
        <v>57</v>
      </c>
      <c r="E82" s="9" t="s">
        <v>77</v>
      </c>
      <c r="F82" s="149">
        <v>1</v>
      </c>
      <c r="G82" s="117" t="s">
        <v>65</v>
      </c>
      <c r="H82" s="149">
        <v>43040</v>
      </c>
      <c r="I82" s="149">
        <v>200</v>
      </c>
      <c r="J82" s="92">
        <f>J83</f>
        <v>5</v>
      </c>
      <c r="K82" s="92">
        <f t="shared" si="25"/>
        <v>2</v>
      </c>
      <c r="L82" s="92">
        <f t="shared" si="25"/>
        <v>5</v>
      </c>
    </row>
    <row r="83" spans="1:12" ht="31.5" customHeight="1">
      <c r="A83" s="124" t="s">
        <v>137</v>
      </c>
      <c r="B83" s="160">
        <v>919</v>
      </c>
      <c r="C83" s="9" t="s">
        <v>22</v>
      </c>
      <c r="D83" s="9" t="s">
        <v>57</v>
      </c>
      <c r="E83" s="9" t="s">
        <v>77</v>
      </c>
      <c r="F83" s="149">
        <v>1</v>
      </c>
      <c r="G83" s="117" t="s">
        <v>65</v>
      </c>
      <c r="H83" s="149">
        <v>43040</v>
      </c>
      <c r="I83" s="149">
        <v>240</v>
      </c>
      <c r="J83" s="186">
        <v>5</v>
      </c>
      <c r="K83" s="186">
        <v>2</v>
      </c>
      <c r="L83" s="186">
        <v>5</v>
      </c>
    </row>
    <row r="84" spans="1:12">
      <c r="A84" s="172" t="s">
        <v>95</v>
      </c>
      <c r="B84" s="160">
        <v>919</v>
      </c>
      <c r="C84" s="167" t="s">
        <v>59</v>
      </c>
      <c r="D84" s="167"/>
      <c r="E84" s="169"/>
      <c r="F84" s="167"/>
      <c r="G84" s="167"/>
      <c r="H84" s="167"/>
      <c r="I84" s="181"/>
      <c r="J84" s="170">
        <f t="shared" ref="J84:L89" si="26">J85</f>
        <v>249.3</v>
      </c>
      <c r="K84" s="170">
        <f t="shared" si="26"/>
        <v>225.5</v>
      </c>
      <c r="L84" s="170">
        <f t="shared" si="26"/>
        <v>191.5</v>
      </c>
    </row>
    <row r="85" spans="1:12">
      <c r="A85" s="187" t="s">
        <v>33</v>
      </c>
      <c r="B85" s="160">
        <v>919</v>
      </c>
      <c r="C85" s="167" t="s">
        <v>59</v>
      </c>
      <c r="D85" s="167" t="s">
        <v>19</v>
      </c>
      <c r="E85" s="181"/>
      <c r="F85" s="167"/>
      <c r="G85" s="167"/>
      <c r="H85" s="167"/>
      <c r="I85" s="181"/>
      <c r="J85" s="170">
        <f t="shared" si="26"/>
        <v>249.3</v>
      </c>
      <c r="K85" s="170">
        <f t="shared" si="26"/>
        <v>225.5</v>
      </c>
      <c r="L85" s="170">
        <f t="shared" si="26"/>
        <v>191.5</v>
      </c>
    </row>
    <row r="86" spans="1:12" ht="31.5">
      <c r="A86" s="123" t="s">
        <v>233</v>
      </c>
      <c r="B86" s="160">
        <v>919</v>
      </c>
      <c r="C86" s="9" t="s">
        <v>59</v>
      </c>
      <c r="D86" s="9" t="s">
        <v>19</v>
      </c>
      <c r="E86" s="9">
        <v>89</v>
      </c>
      <c r="F86" s="9"/>
      <c r="G86" s="9"/>
      <c r="H86" s="9"/>
      <c r="I86" s="116"/>
      <c r="J86" s="171">
        <f t="shared" si="26"/>
        <v>249.3</v>
      </c>
      <c r="K86" s="171">
        <f t="shared" si="26"/>
        <v>225.5</v>
      </c>
      <c r="L86" s="171">
        <f t="shared" si="26"/>
        <v>191.5</v>
      </c>
    </row>
    <row r="87" spans="1:12" ht="47.25">
      <c r="A87" s="177" t="s">
        <v>234</v>
      </c>
      <c r="B87" s="160">
        <v>919</v>
      </c>
      <c r="C87" s="9" t="s">
        <v>59</v>
      </c>
      <c r="D87" s="9" t="s">
        <v>19</v>
      </c>
      <c r="E87" s="9">
        <v>89</v>
      </c>
      <c r="F87" s="9">
        <v>1</v>
      </c>
      <c r="G87" s="9"/>
      <c r="H87" s="9"/>
      <c r="I87" s="116"/>
      <c r="J87" s="171">
        <f t="shared" si="26"/>
        <v>249.3</v>
      </c>
      <c r="K87" s="171">
        <f t="shared" si="26"/>
        <v>225.5</v>
      </c>
      <c r="L87" s="171">
        <f t="shared" si="26"/>
        <v>191.5</v>
      </c>
    </row>
    <row r="88" spans="1:12">
      <c r="A88" s="142" t="s">
        <v>131</v>
      </c>
      <c r="B88" s="160">
        <v>919</v>
      </c>
      <c r="C88" s="188" t="s">
        <v>59</v>
      </c>
      <c r="D88" s="188" t="s">
        <v>19</v>
      </c>
      <c r="E88" s="146">
        <v>89</v>
      </c>
      <c r="F88" s="117">
        <v>1</v>
      </c>
      <c r="G88" s="117" t="s">
        <v>65</v>
      </c>
      <c r="H88" s="117" t="s">
        <v>97</v>
      </c>
      <c r="I88" s="146"/>
      <c r="J88" s="171">
        <f t="shared" si="26"/>
        <v>249.3</v>
      </c>
      <c r="K88" s="171">
        <f t="shared" si="26"/>
        <v>225.5</v>
      </c>
      <c r="L88" s="171">
        <f t="shared" si="26"/>
        <v>191.5</v>
      </c>
    </row>
    <row r="89" spans="1:12">
      <c r="A89" s="142" t="s">
        <v>132</v>
      </c>
      <c r="B89" s="160">
        <v>919</v>
      </c>
      <c r="C89" s="188" t="s">
        <v>59</v>
      </c>
      <c r="D89" s="188" t="s">
        <v>19</v>
      </c>
      <c r="E89" s="146">
        <v>89</v>
      </c>
      <c r="F89" s="117">
        <v>1</v>
      </c>
      <c r="G89" s="117" t="s">
        <v>65</v>
      </c>
      <c r="H89" s="117" t="s">
        <v>97</v>
      </c>
      <c r="I89" s="146" t="s">
        <v>134</v>
      </c>
      <c r="J89" s="171">
        <f t="shared" si="26"/>
        <v>249.3</v>
      </c>
      <c r="K89" s="171">
        <f t="shared" si="26"/>
        <v>225.5</v>
      </c>
      <c r="L89" s="171">
        <f t="shared" si="26"/>
        <v>191.5</v>
      </c>
    </row>
    <row r="90" spans="1:12">
      <c r="A90" s="142" t="s">
        <v>133</v>
      </c>
      <c r="B90" s="160">
        <v>919</v>
      </c>
      <c r="C90" s="188" t="s">
        <v>59</v>
      </c>
      <c r="D90" s="188" t="s">
        <v>19</v>
      </c>
      <c r="E90" s="146">
        <v>89</v>
      </c>
      <c r="F90" s="117">
        <v>1</v>
      </c>
      <c r="G90" s="117" t="s">
        <v>65</v>
      </c>
      <c r="H90" s="117" t="s">
        <v>97</v>
      </c>
      <c r="I90" s="146" t="s">
        <v>135</v>
      </c>
      <c r="J90" s="189">
        <v>249.3</v>
      </c>
      <c r="K90" s="189">
        <f>258.3-K104</f>
        <v>225.5</v>
      </c>
      <c r="L90" s="189">
        <f>258.3-L104</f>
        <v>191.5</v>
      </c>
    </row>
    <row r="91" spans="1:12">
      <c r="A91" s="168" t="s">
        <v>21</v>
      </c>
      <c r="B91" s="160">
        <v>919</v>
      </c>
      <c r="C91" s="190" t="s">
        <v>60</v>
      </c>
      <c r="D91" s="190"/>
      <c r="E91" s="179"/>
      <c r="F91" s="138"/>
      <c r="G91" s="138"/>
      <c r="H91" s="138"/>
      <c r="I91" s="179"/>
      <c r="J91" s="170">
        <f>J92</f>
        <v>3.3</v>
      </c>
      <c r="K91" s="170">
        <f t="shared" ref="J91:L96" si="27">K92</f>
        <v>3.3</v>
      </c>
      <c r="L91" s="170">
        <f t="shared" si="27"/>
        <v>3.3</v>
      </c>
    </row>
    <row r="92" spans="1:12">
      <c r="A92" s="168" t="s">
        <v>98</v>
      </c>
      <c r="B92" s="160">
        <v>919</v>
      </c>
      <c r="C92" s="138">
        <v>13</v>
      </c>
      <c r="D92" s="138" t="s">
        <v>19</v>
      </c>
      <c r="E92" s="176"/>
      <c r="F92" s="138"/>
      <c r="G92" s="138"/>
      <c r="H92" s="138"/>
      <c r="I92" s="179"/>
      <c r="J92" s="170">
        <f t="shared" si="27"/>
        <v>3.3</v>
      </c>
      <c r="K92" s="170">
        <f t="shared" si="27"/>
        <v>3.3</v>
      </c>
      <c r="L92" s="170">
        <f t="shared" si="27"/>
        <v>3.3</v>
      </c>
    </row>
    <row r="93" spans="1:12" ht="31.5">
      <c r="A93" s="123" t="s">
        <v>233</v>
      </c>
      <c r="B93" s="160">
        <v>919</v>
      </c>
      <c r="C93" s="117" t="s">
        <v>60</v>
      </c>
      <c r="D93" s="117" t="s">
        <v>19</v>
      </c>
      <c r="E93" s="9">
        <v>89</v>
      </c>
      <c r="F93" s="9"/>
      <c r="G93" s="117"/>
      <c r="H93" s="117"/>
      <c r="I93" s="146"/>
      <c r="J93" s="171">
        <f t="shared" si="27"/>
        <v>3.3</v>
      </c>
      <c r="K93" s="171">
        <f t="shared" si="27"/>
        <v>3.3</v>
      </c>
      <c r="L93" s="171">
        <f t="shared" si="27"/>
        <v>3.3</v>
      </c>
    </row>
    <row r="94" spans="1:12" ht="47.25">
      <c r="A94" s="177" t="s">
        <v>234</v>
      </c>
      <c r="B94" s="160">
        <v>919</v>
      </c>
      <c r="C94" s="117" t="s">
        <v>60</v>
      </c>
      <c r="D94" s="117" t="s">
        <v>19</v>
      </c>
      <c r="E94" s="9">
        <v>89</v>
      </c>
      <c r="F94" s="9">
        <v>1</v>
      </c>
      <c r="G94" s="117"/>
      <c r="H94" s="117"/>
      <c r="I94" s="146"/>
      <c r="J94" s="171">
        <f t="shared" si="27"/>
        <v>3.3</v>
      </c>
      <c r="K94" s="171">
        <f t="shared" si="27"/>
        <v>3.3</v>
      </c>
      <c r="L94" s="171">
        <f t="shared" si="27"/>
        <v>3.3</v>
      </c>
    </row>
    <row r="95" spans="1:12">
      <c r="A95" s="124" t="s">
        <v>99</v>
      </c>
      <c r="B95" s="160">
        <v>919</v>
      </c>
      <c r="C95" s="117">
        <v>13</v>
      </c>
      <c r="D95" s="117" t="s">
        <v>19</v>
      </c>
      <c r="E95" s="119">
        <v>89</v>
      </c>
      <c r="F95" s="117">
        <v>1</v>
      </c>
      <c r="G95" s="117" t="s">
        <v>65</v>
      </c>
      <c r="H95" s="117">
        <v>41240</v>
      </c>
      <c r="I95" s="146"/>
      <c r="J95" s="191">
        <f t="shared" si="27"/>
        <v>3.3</v>
      </c>
      <c r="K95" s="191">
        <f t="shared" si="27"/>
        <v>3.3</v>
      </c>
      <c r="L95" s="191">
        <f t="shared" si="27"/>
        <v>3.3</v>
      </c>
    </row>
    <row r="96" spans="1:12">
      <c r="A96" s="124" t="s">
        <v>129</v>
      </c>
      <c r="B96" s="160">
        <v>919</v>
      </c>
      <c r="C96" s="117">
        <v>13</v>
      </c>
      <c r="D96" s="117" t="s">
        <v>19</v>
      </c>
      <c r="E96" s="119">
        <v>89</v>
      </c>
      <c r="F96" s="117">
        <v>1</v>
      </c>
      <c r="G96" s="117" t="s">
        <v>65</v>
      </c>
      <c r="H96" s="117" t="s">
        <v>104</v>
      </c>
      <c r="I96" s="146" t="s">
        <v>130</v>
      </c>
      <c r="J96" s="191">
        <f t="shared" si="27"/>
        <v>3.3</v>
      </c>
      <c r="K96" s="191">
        <f t="shared" si="27"/>
        <v>3.3</v>
      </c>
      <c r="L96" s="191">
        <f t="shared" si="27"/>
        <v>3.3</v>
      </c>
    </row>
    <row r="97" spans="1:12">
      <c r="A97" s="35" t="s">
        <v>100</v>
      </c>
      <c r="B97" s="31">
        <v>919</v>
      </c>
      <c r="C97" s="3">
        <v>13</v>
      </c>
      <c r="D97" s="3" t="s">
        <v>19</v>
      </c>
      <c r="E97" s="37">
        <v>89</v>
      </c>
      <c r="F97" s="3">
        <v>1</v>
      </c>
      <c r="G97" s="3" t="s">
        <v>65</v>
      </c>
      <c r="H97" s="3">
        <v>41240</v>
      </c>
      <c r="I97" s="27">
        <v>730</v>
      </c>
      <c r="J97" s="39">
        <v>3.3</v>
      </c>
      <c r="K97" s="39">
        <v>3.3</v>
      </c>
      <c r="L97" s="39">
        <v>3.3</v>
      </c>
    </row>
    <row r="98" spans="1:12">
      <c r="A98" s="148" t="s">
        <v>258</v>
      </c>
      <c r="B98" s="160">
        <v>919</v>
      </c>
      <c r="C98" s="117" t="s">
        <v>247</v>
      </c>
      <c r="D98" s="117"/>
      <c r="E98" s="119"/>
      <c r="F98" s="117"/>
      <c r="G98" s="117"/>
      <c r="H98" s="117"/>
      <c r="I98" s="146"/>
      <c r="J98" s="39">
        <f t="shared" ref="J98:J103" si="28">J99</f>
        <v>0</v>
      </c>
      <c r="K98" s="39">
        <f t="shared" ref="K98:L103" si="29">K99</f>
        <v>32.799999999999997</v>
      </c>
      <c r="L98" s="39">
        <f t="shared" si="29"/>
        <v>66.8</v>
      </c>
    </row>
    <row r="99" spans="1:12">
      <c r="A99" s="148" t="s">
        <v>258</v>
      </c>
      <c r="B99" s="31">
        <v>919</v>
      </c>
      <c r="C99" s="117" t="s">
        <v>247</v>
      </c>
      <c r="D99" s="117">
        <v>99</v>
      </c>
      <c r="E99" s="119"/>
      <c r="F99" s="117"/>
      <c r="G99" s="117"/>
      <c r="H99" s="117"/>
      <c r="I99" s="146"/>
      <c r="J99" s="39">
        <f t="shared" si="28"/>
        <v>0</v>
      </c>
      <c r="K99" s="39">
        <f t="shared" si="29"/>
        <v>32.799999999999997</v>
      </c>
      <c r="L99" s="39">
        <f t="shared" si="29"/>
        <v>66.8</v>
      </c>
    </row>
    <row r="100" spans="1:12" ht="31.5">
      <c r="A100" s="142" t="s">
        <v>233</v>
      </c>
      <c r="B100" s="160">
        <v>919</v>
      </c>
      <c r="C100" s="117" t="s">
        <v>247</v>
      </c>
      <c r="D100" s="117">
        <v>99</v>
      </c>
      <c r="E100" s="117" t="s">
        <v>77</v>
      </c>
      <c r="F100" s="117" t="s">
        <v>63</v>
      </c>
      <c r="G100" s="117"/>
      <c r="H100" s="117"/>
      <c r="I100" s="146"/>
      <c r="J100" s="39">
        <f t="shared" si="28"/>
        <v>0</v>
      </c>
      <c r="K100" s="39">
        <f t="shared" si="29"/>
        <v>32.799999999999997</v>
      </c>
      <c r="L100" s="39">
        <f t="shared" si="29"/>
        <v>66.8</v>
      </c>
    </row>
    <row r="101" spans="1:12" ht="47.25">
      <c r="A101" s="142" t="s">
        <v>234</v>
      </c>
      <c r="B101" s="31">
        <v>919</v>
      </c>
      <c r="C101" s="117" t="s">
        <v>247</v>
      </c>
      <c r="D101" s="117">
        <v>99</v>
      </c>
      <c r="E101" s="117" t="s">
        <v>77</v>
      </c>
      <c r="F101" s="117" t="s">
        <v>30</v>
      </c>
      <c r="G101" s="117"/>
      <c r="H101" s="117"/>
      <c r="I101" s="146"/>
      <c r="J101" s="39">
        <f t="shared" si="28"/>
        <v>0</v>
      </c>
      <c r="K101" s="39">
        <f t="shared" si="29"/>
        <v>32.799999999999997</v>
      </c>
      <c r="L101" s="39">
        <f t="shared" si="29"/>
        <v>66.8</v>
      </c>
    </row>
    <row r="102" spans="1:12">
      <c r="A102" s="148" t="s">
        <v>258</v>
      </c>
      <c r="B102" s="160">
        <v>919</v>
      </c>
      <c r="C102" s="117" t="s">
        <v>247</v>
      </c>
      <c r="D102" s="117">
        <v>99</v>
      </c>
      <c r="E102" s="117" t="s">
        <v>77</v>
      </c>
      <c r="F102" s="117" t="s">
        <v>30</v>
      </c>
      <c r="G102" s="117" t="s">
        <v>65</v>
      </c>
      <c r="H102" s="117" t="s">
        <v>248</v>
      </c>
      <c r="I102" s="117"/>
      <c r="J102" s="39">
        <f t="shared" si="28"/>
        <v>0</v>
      </c>
      <c r="K102" s="39">
        <f t="shared" si="29"/>
        <v>32.799999999999997</v>
      </c>
      <c r="L102" s="39">
        <f t="shared" si="29"/>
        <v>66.8</v>
      </c>
    </row>
    <row r="103" spans="1:12">
      <c r="A103" s="148" t="s">
        <v>144</v>
      </c>
      <c r="B103" s="31">
        <v>919</v>
      </c>
      <c r="C103" s="117" t="s">
        <v>247</v>
      </c>
      <c r="D103" s="117">
        <v>99</v>
      </c>
      <c r="E103" s="117" t="s">
        <v>77</v>
      </c>
      <c r="F103" s="117" t="s">
        <v>30</v>
      </c>
      <c r="G103" s="117" t="s">
        <v>65</v>
      </c>
      <c r="H103" s="117" t="s">
        <v>248</v>
      </c>
      <c r="I103" s="117" t="s">
        <v>145</v>
      </c>
      <c r="J103" s="39">
        <f t="shared" si="28"/>
        <v>0</v>
      </c>
      <c r="K103" s="39">
        <f t="shared" si="29"/>
        <v>32.799999999999997</v>
      </c>
      <c r="L103" s="39">
        <f t="shared" si="29"/>
        <v>66.8</v>
      </c>
    </row>
    <row r="104" spans="1:12">
      <c r="A104" s="148" t="s">
        <v>76</v>
      </c>
      <c r="B104" s="160">
        <v>919</v>
      </c>
      <c r="C104" s="117" t="s">
        <v>247</v>
      </c>
      <c r="D104" s="117" t="s">
        <v>247</v>
      </c>
      <c r="E104" s="117" t="s">
        <v>77</v>
      </c>
      <c r="F104" s="117" t="s">
        <v>30</v>
      </c>
      <c r="G104" s="117" t="s">
        <v>65</v>
      </c>
      <c r="H104" s="117" t="s">
        <v>248</v>
      </c>
      <c r="I104" s="117" t="s">
        <v>78</v>
      </c>
      <c r="J104" s="39">
        <v>0</v>
      </c>
      <c r="K104" s="39">
        <v>32.799999999999997</v>
      </c>
      <c r="L104" s="39">
        <v>66.8</v>
      </c>
    </row>
  </sheetData>
  <autoFilter ref="A6:L104"/>
  <mergeCells count="9">
    <mergeCell ref="E4:H5"/>
    <mergeCell ref="A2:L2"/>
    <mergeCell ref="J4:L4"/>
    <mergeCell ref="A4:A5"/>
    <mergeCell ref="B4:B5"/>
    <mergeCell ref="C4:C5"/>
    <mergeCell ref="D4:D5"/>
    <mergeCell ref="I4:I5"/>
    <mergeCell ref="J1:L1"/>
  </mergeCells>
  <phoneticPr fontId="6" type="noConversion"/>
  <conditionalFormatting sqref="G38">
    <cfRule type="expression" dxfId="73" priority="75" stopIfTrue="1">
      <formula>$C38=""</formula>
    </cfRule>
    <cfRule type="expression" dxfId="72" priority="76" stopIfTrue="1">
      <formula>$D38&lt;&gt;""</formula>
    </cfRule>
  </conditionalFormatting>
  <conditionalFormatting sqref="A38">
    <cfRule type="expression" dxfId="71" priority="72" stopIfTrue="1">
      <formula>$F38=""</formula>
    </cfRule>
    <cfRule type="expression" dxfId="70" priority="73" stopIfTrue="1">
      <formula>#REF!&lt;&gt;""</formula>
    </cfRule>
    <cfRule type="expression" dxfId="69" priority="74" stopIfTrue="1">
      <formula>AND($G38="",$F38&lt;&gt;"")</formula>
    </cfRule>
  </conditionalFormatting>
  <conditionalFormatting sqref="F38">
    <cfRule type="expression" dxfId="68" priority="70" stopIfTrue="1">
      <formula>$C38=""</formula>
    </cfRule>
    <cfRule type="expression" dxfId="67" priority="71" stopIfTrue="1">
      <formula>$D38&lt;&gt;""</formula>
    </cfRule>
  </conditionalFormatting>
  <conditionalFormatting sqref="A44">
    <cfRule type="expression" dxfId="66" priority="67" stopIfTrue="1">
      <formula>$F44=""</formula>
    </cfRule>
    <cfRule type="expression" dxfId="65" priority="68" stopIfTrue="1">
      <formula>$H44&lt;&gt;""</formula>
    </cfRule>
    <cfRule type="expression" dxfId="64" priority="69" stopIfTrue="1">
      <formula>AND($G44="",$F44&lt;&gt;"")</formula>
    </cfRule>
  </conditionalFormatting>
  <conditionalFormatting sqref="C44">
    <cfRule type="expression" dxfId="63" priority="64" stopIfTrue="1">
      <formula>$F44=""</formula>
    </cfRule>
    <cfRule type="expression" dxfId="62" priority="65" stopIfTrue="1">
      <formula>#REF!&lt;&gt;""</formula>
    </cfRule>
    <cfRule type="expression" dxfId="61" priority="66" stopIfTrue="1">
      <formula>AND($G44="",$F44&lt;&gt;"")</formula>
    </cfRule>
  </conditionalFormatting>
  <conditionalFormatting sqref="F75:F76">
    <cfRule type="expression" dxfId="60" priority="57" stopIfTrue="1">
      <formula>$C75=""</formula>
    </cfRule>
    <cfRule type="expression" dxfId="59" priority="58" stopIfTrue="1">
      <formula>$D75&lt;&gt;""</formula>
    </cfRule>
  </conditionalFormatting>
  <conditionalFormatting sqref="G75:G77">
    <cfRule type="expression" dxfId="58" priority="55" stopIfTrue="1">
      <formula>$C75=""</formula>
    </cfRule>
    <cfRule type="expression" dxfId="57" priority="56" stopIfTrue="1">
      <formula>$D75&lt;&gt;""</formula>
    </cfRule>
  </conditionalFormatting>
  <conditionalFormatting sqref="A78 A81">
    <cfRule type="expression" dxfId="56" priority="52" stopIfTrue="1">
      <formula>$F78=""</formula>
    </cfRule>
    <cfRule type="expression" dxfId="55" priority="54" stopIfTrue="1">
      <formula>AND($G78="",$F78&lt;&gt;"")</formula>
    </cfRule>
  </conditionalFormatting>
  <conditionalFormatting sqref="A81">
    <cfRule type="expression" dxfId="54" priority="36" stopIfTrue="1">
      <formula>$F81=""</formula>
    </cfRule>
    <cfRule type="expression" dxfId="53" priority="38" stopIfTrue="1">
      <formula>AND($G81="",$F81&lt;&gt;"")</formula>
    </cfRule>
  </conditionalFormatting>
  <conditionalFormatting sqref="F75:F76">
    <cfRule type="expression" dxfId="52" priority="34" stopIfTrue="1">
      <formula>$C75=""</formula>
    </cfRule>
    <cfRule type="expression" dxfId="51" priority="35" stopIfTrue="1">
      <formula>$D75&lt;&gt;""</formula>
    </cfRule>
  </conditionalFormatting>
  <conditionalFormatting sqref="G75:G77">
    <cfRule type="expression" dxfId="50" priority="32" stopIfTrue="1">
      <formula>$C75=""</formula>
    </cfRule>
    <cfRule type="expression" dxfId="49" priority="33" stopIfTrue="1">
      <formula>$D75&lt;&gt;""</formula>
    </cfRule>
  </conditionalFormatting>
  <conditionalFormatting sqref="A38">
    <cfRule type="expression" dxfId="48" priority="29" stopIfTrue="1">
      <formula>$F38=""</formula>
    </cfRule>
    <cfRule type="expression" dxfId="47" priority="30" stopIfTrue="1">
      <formula>#REF!&lt;&gt;""</formula>
    </cfRule>
    <cfRule type="expression" dxfId="46" priority="31" stopIfTrue="1">
      <formula>AND($G38="",$F38&lt;&gt;"")</formula>
    </cfRule>
  </conditionalFormatting>
  <conditionalFormatting sqref="G38">
    <cfRule type="expression" dxfId="45" priority="27" stopIfTrue="1">
      <formula>$C38=""</formula>
    </cfRule>
    <cfRule type="expression" dxfId="44" priority="28" stopIfTrue="1">
      <formula>$D38&lt;&gt;""</formula>
    </cfRule>
  </conditionalFormatting>
  <conditionalFormatting sqref="F38">
    <cfRule type="expression" dxfId="43" priority="25" stopIfTrue="1">
      <formula>$C38=""</formula>
    </cfRule>
    <cfRule type="expression" dxfId="42" priority="26" stopIfTrue="1">
      <formula>$D38&lt;&gt;""</formula>
    </cfRule>
  </conditionalFormatting>
  <conditionalFormatting sqref="A35">
    <cfRule type="expression" dxfId="41" priority="1" stopIfTrue="1">
      <formula>$F35=""</formula>
    </cfRule>
    <cfRule type="expression" dxfId="40" priority="2" stopIfTrue="1">
      <formula>#REF!&lt;&gt;""</formula>
    </cfRule>
    <cfRule type="expression" dxfId="39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3"/>
  <sheetViews>
    <sheetView view="pageBreakPreview" zoomScaleNormal="75" zoomScaleSheetLayoutView="100" workbookViewId="0">
      <selection activeCell="I1" sqref="I1:K1"/>
    </sheetView>
  </sheetViews>
  <sheetFormatPr defaultColWidth="8.5703125" defaultRowHeight="15.75"/>
  <cols>
    <col min="1" max="1" width="73.5703125" style="152" customWidth="1"/>
    <col min="2" max="2" width="6.7109375" style="210" customWidth="1"/>
    <col min="3" max="3" width="6.28515625" style="210" customWidth="1"/>
    <col min="4" max="4" width="6.5703125" style="210" customWidth="1"/>
    <col min="5" max="5" width="5.140625" style="210" customWidth="1"/>
    <col min="6" max="6" width="6" style="210" customWidth="1"/>
    <col min="7" max="7" width="10" style="210" customWidth="1"/>
    <col min="8" max="8" width="6" style="210" customWidth="1"/>
    <col min="9" max="9" width="16.28515625" style="210" customWidth="1"/>
    <col min="10" max="10" width="12" style="128" customWidth="1"/>
    <col min="11" max="11" width="13.5703125" style="128" customWidth="1"/>
    <col min="12" max="12" width="61.85546875" style="211" customWidth="1"/>
    <col min="13" max="13" width="11" style="128" customWidth="1"/>
    <col min="14" max="16384" width="8.5703125" style="128"/>
  </cols>
  <sheetData>
    <row r="1" spans="1:11" ht="129.75" customHeight="1">
      <c r="I1" s="297" t="s">
        <v>279</v>
      </c>
      <c r="J1" s="297"/>
      <c r="K1" s="297"/>
    </row>
    <row r="2" spans="1:11" ht="80.25" customHeight="1">
      <c r="A2" s="315" t="s">
        <v>280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</row>
    <row r="3" spans="1:11" ht="16.5" customHeight="1">
      <c r="A3" s="212"/>
      <c r="B3" s="212"/>
      <c r="C3" s="212"/>
      <c r="D3" s="212"/>
      <c r="E3" s="212"/>
      <c r="F3" s="212"/>
      <c r="G3" s="212"/>
      <c r="H3" s="212"/>
      <c r="I3" s="212"/>
      <c r="J3" s="212"/>
      <c r="K3" s="316" t="s">
        <v>281</v>
      </c>
    </row>
    <row r="4" spans="1:11" ht="17.25" customHeight="1">
      <c r="A4" s="317" t="s">
        <v>15</v>
      </c>
      <c r="B4" s="317" t="s">
        <v>16</v>
      </c>
      <c r="C4" s="317" t="s">
        <v>275</v>
      </c>
      <c r="D4" s="317" t="s">
        <v>276</v>
      </c>
      <c r="E4" s="317"/>
      <c r="F4" s="317"/>
      <c r="G4" s="317"/>
      <c r="H4" s="317" t="s">
        <v>277</v>
      </c>
      <c r="I4" s="317" t="s">
        <v>101</v>
      </c>
      <c r="J4" s="317"/>
      <c r="K4" s="317"/>
    </row>
    <row r="5" spans="1:11" ht="16.5" customHeight="1">
      <c r="A5" s="306" t="s">
        <v>278</v>
      </c>
      <c r="B5" s="306" t="s">
        <v>278</v>
      </c>
      <c r="C5" s="306" t="s">
        <v>278</v>
      </c>
      <c r="D5" s="306" t="s">
        <v>278</v>
      </c>
      <c r="E5" s="306"/>
      <c r="F5" s="306"/>
      <c r="G5" s="306"/>
      <c r="H5" s="306" t="s">
        <v>278</v>
      </c>
      <c r="I5" s="307" t="s">
        <v>201</v>
      </c>
      <c r="J5" s="307" t="s">
        <v>253</v>
      </c>
      <c r="K5" s="307" t="s">
        <v>270</v>
      </c>
    </row>
    <row r="6" spans="1:11" ht="14.25" customHeight="1">
      <c r="A6" s="130">
        <v>1</v>
      </c>
      <c r="B6" s="130">
        <v>2</v>
      </c>
      <c r="C6" s="130">
        <v>3</v>
      </c>
      <c r="D6" s="130">
        <v>4</v>
      </c>
      <c r="E6" s="130">
        <v>5</v>
      </c>
      <c r="F6" s="130">
        <v>6</v>
      </c>
      <c r="G6" s="130">
        <v>7</v>
      </c>
      <c r="H6" s="130">
        <v>8</v>
      </c>
      <c r="I6" s="209">
        <v>9</v>
      </c>
      <c r="J6" s="209">
        <v>10</v>
      </c>
      <c r="K6" s="209">
        <v>11</v>
      </c>
    </row>
    <row r="7" spans="1:11" ht="18" customHeight="1">
      <c r="A7" s="213" t="s">
        <v>25</v>
      </c>
      <c r="B7" s="214"/>
      <c r="C7" s="214"/>
      <c r="D7" s="214"/>
      <c r="E7" s="214"/>
      <c r="F7" s="214"/>
      <c r="G7" s="214"/>
      <c r="H7" s="214"/>
      <c r="I7" s="215">
        <f>I8+I52+I61+I67+I83+I90</f>
        <v>1614.3999999999999</v>
      </c>
      <c r="J7" s="215">
        <f>J8+J52+J61+J67+J83+J90+J103</f>
        <v>1404</v>
      </c>
      <c r="K7" s="215">
        <f>K8+K52+K61+K67+K83+K90+K103</f>
        <v>1426.4</v>
      </c>
    </row>
    <row r="8" spans="1:11" ht="18" customHeight="1">
      <c r="A8" s="159" t="s">
        <v>18</v>
      </c>
      <c r="B8" s="160" t="s">
        <v>19</v>
      </c>
      <c r="C8" s="160"/>
      <c r="D8" s="167"/>
      <c r="E8" s="167"/>
      <c r="F8" s="167"/>
      <c r="G8" s="167"/>
      <c r="H8" s="161"/>
      <c r="I8" s="170">
        <f>I9+I18+I37+I43</f>
        <v>629.1</v>
      </c>
      <c r="J8" s="170">
        <f>J9+J18+J37+J43</f>
        <v>463.9</v>
      </c>
      <c r="K8" s="170">
        <f>K9+K18+K37+K43</f>
        <v>423.5</v>
      </c>
    </row>
    <row r="9" spans="1:11" ht="31.5">
      <c r="A9" s="168" t="s">
        <v>61</v>
      </c>
      <c r="B9" s="167" t="s">
        <v>19</v>
      </c>
      <c r="C9" s="167" t="s">
        <v>56</v>
      </c>
      <c r="D9" s="167"/>
      <c r="E9" s="167"/>
      <c r="F9" s="167"/>
      <c r="G9" s="167"/>
      <c r="H9" s="169"/>
      <c r="I9" s="170">
        <f t="shared" ref="I9:K13" si="0">I10</f>
        <v>232</v>
      </c>
      <c r="J9" s="170">
        <f t="shared" si="0"/>
        <v>234.2</v>
      </c>
      <c r="K9" s="170">
        <f t="shared" si="0"/>
        <v>200</v>
      </c>
    </row>
    <row r="10" spans="1:11">
      <c r="A10" s="142" t="s">
        <v>199</v>
      </c>
      <c r="B10" s="9" t="s">
        <v>19</v>
      </c>
      <c r="C10" s="9" t="s">
        <v>56</v>
      </c>
      <c r="D10" s="9" t="s">
        <v>62</v>
      </c>
      <c r="E10" s="9"/>
      <c r="F10" s="9"/>
      <c r="G10" s="9"/>
      <c r="H10" s="118"/>
      <c r="I10" s="171">
        <f t="shared" si="0"/>
        <v>232</v>
      </c>
      <c r="J10" s="171">
        <f t="shared" si="0"/>
        <v>234.2</v>
      </c>
      <c r="K10" s="171">
        <f t="shared" si="0"/>
        <v>200</v>
      </c>
    </row>
    <row r="11" spans="1:11">
      <c r="A11" s="124" t="s">
        <v>197</v>
      </c>
      <c r="B11" s="9" t="s">
        <v>19</v>
      </c>
      <c r="C11" s="9" t="s">
        <v>56</v>
      </c>
      <c r="D11" s="9">
        <v>65</v>
      </c>
      <c r="E11" s="9">
        <v>1</v>
      </c>
      <c r="F11" s="167"/>
      <c r="G11" s="167"/>
      <c r="H11" s="169"/>
      <c r="I11" s="171">
        <f>I12+I15</f>
        <v>232</v>
      </c>
      <c r="J11" s="171">
        <f t="shared" ref="J11:K11" si="1">J12+J15</f>
        <v>234.2</v>
      </c>
      <c r="K11" s="171">
        <f t="shared" si="1"/>
        <v>200</v>
      </c>
    </row>
    <row r="12" spans="1:11">
      <c r="A12" s="143" t="s">
        <v>149</v>
      </c>
      <c r="B12" s="117" t="s">
        <v>19</v>
      </c>
      <c r="C12" s="117" t="s">
        <v>56</v>
      </c>
      <c r="D12" s="117" t="s">
        <v>62</v>
      </c>
      <c r="E12" s="117" t="s">
        <v>30</v>
      </c>
      <c r="F12" s="117" t="s">
        <v>65</v>
      </c>
      <c r="G12" s="117" t="s">
        <v>66</v>
      </c>
      <c r="H12" s="169"/>
      <c r="I12" s="171">
        <f t="shared" si="0"/>
        <v>232</v>
      </c>
      <c r="J12" s="171">
        <f t="shared" si="0"/>
        <v>234.2</v>
      </c>
      <c r="K12" s="171">
        <f t="shared" si="0"/>
        <v>200</v>
      </c>
    </row>
    <row r="13" spans="1:11" ht="63">
      <c r="A13" s="143" t="s">
        <v>140</v>
      </c>
      <c r="B13" s="117" t="s">
        <v>19</v>
      </c>
      <c r="C13" s="117" t="s">
        <v>56</v>
      </c>
      <c r="D13" s="117" t="s">
        <v>62</v>
      </c>
      <c r="E13" s="117" t="s">
        <v>30</v>
      </c>
      <c r="F13" s="117" t="s">
        <v>65</v>
      </c>
      <c r="G13" s="117" t="s">
        <v>66</v>
      </c>
      <c r="H13" s="118" t="s">
        <v>142</v>
      </c>
      <c r="I13" s="171">
        <f t="shared" si="0"/>
        <v>232</v>
      </c>
      <c r="J13" s="171">
        <f t="shared" si="0"/>
        <v>234.2</v>
      </c>
      <c r="K13" s="171">
        <f t="shared" si="0"/>
        <v>200</v>
      </c>
    </row>
    <row r="14" spans="1:11" ht="36" customHeight="1">
      <c r="A14" s="143" t="s">
        <v>141</v>
      </c>
      <c r="B14" s="117" t="s">
        <v>19</v>
      </c>
      <c r="C14" s="117" t="s">
        <v>56</v>
      </c>
      <c r="D14" s="117" t="s">
        <v>62</v>
      </c>
      <c r="E14" s="117" t="s">
        <v>30</v>
      </c>
      <c r="F14" s="117" t="s">
        <v>65</v>
      </c>
      <c r="G14" s="117" t="s">
        <v>66</v>
      </c>
      <c r="H14" s="118" t="s">
        <v>143</v>
      </c>
      <c r="I14" s="171">
        <f>'Прил 4'!J15</f>
        <v>232</v>
      </c>
      <c r="J14" s="171">
        <f>'Прил 4'!K15</f>
        <v>234.2</v>
      </c>
      <c r="K14" s="171">
        <f>'Прил 4'!L15</f>
        <v>200</v>
      </c>
    </row>
    <row r="15" spans="1:11" ht="48.75" customHeight="1">
      <c r="A15" s="124" t="s">
        <v>250</v>
      </c>
      <c r="B15" s="117" t="s">
        <v>19</v>
      </c>
      <c r="C15" s="117" t="s">
        <v>56</v>
      </c>
      <c r="D15" s="117" t="s">
        <v>62</v>
      </c>
      <c r="E15" s="117" t="s">
        <v>30</v>
      </c>
      <c r="F15" s="117" t="s">
        <v>65</v>
      </c>
      <c r="G15" s="117" t="s">
        <v>249</v>
      </c>
      <c r="H15" s="118"/>
      <c r="I15" s="171">
        <f>I16</f>
        <v>0</v>
      </c>
      <c r="J15" s="171">
        <f t="shared" ref="J15:K16" si="2">J16</f>
        <v>0</v>
      </c>
      <c r="K15" s="171">
        <f t="shared" si="2"/>
        <v>0</v>
      </c>
    </row>
    <row r="16" spans="1:11" ht="36" customHeight="1">
      <c r="A16" s="143" t="s">
        <v>140</v>
      </c>
      <c r="B16" s="117" t="s">
        <v>19</v>
      </c>
      <c r="C16" s="117" t="s">
        <v>56</v>
      </c>
      <c r="D16" s="117" t="s">
        <v>62</v>
      </c>
      <c r="E16" s="117" t="s">
        <v>30</v>
      </c>
      <c r="F16" s="117" t="s">
        <v>65</v>
      </c>
      <c r="G16" s="117" t="s">
        <v>249</v>
      </c>
      <c r="H16" s="118" t="s">
        <v>142</v>
      </c>
      <c r="I16" s="171">
        <f>I17</f>
        <v>0</v>
      </c>
      <c r="J16" s="171">
        <f t="shared" si="2"/>
        <v>0</v>
      </c>
      <c r="K16" s="171">
        <f t="shared" si="2"/>
        <v>0</v>
      </c>
    </row>
    <row r="17" spans="1:12" ht="36" customHeight="1">
      <c r="A17" s="143" t="s">
        <v>141</v>
      </c>
      <c r="B17" s="117" t="s">
        <v>19</v>
      </c>
      <c r="C17" s="117" t="s">
        <v>56</v>
      </c>
      <c r="D17" s="117" t="s">
        <v>62</v>
      </c>
      <c r="E17" s="117" t="s">
        <v>30</v>
      </c>
      <c r="F17" s="117" t="s">
        <v>65</v>
      </c>
      <c r="G17" s="117" t="s">
        <v>249</v>
      </c>
      <c r="H17" s="118" t="s">
        <v>143</v>
      </c>
      <c r="I17" s="171">
        <f>'Прил 4'!J18</f>
        <v>0</v>
      </c>
      <c r="J17" s="171">
        <f>'Прил 4'!K18</f>
        <v>0</v>
      </c>
      <c r="K17" s="171">
        <f>'Прил 4'!L18</f>
        <v>0</v>
      </c>
    </row>
    <row r="18" spans="1:12" ht="47.25">
      <c r="A18" s="172" t="s">
        <v>102</v>
      </c>
      <c r="B18" s="167" t="s">
        <v>19</v>
      </c>
      <c r="C18" s="167" t="s">
        <v>20</v>
      </c>
      <c r="D18" s="167"/>
      <c r="E18" s="167"/>
      <c r="F18" s="167"/>
      <c r="G18" s="167"/>
      <c r="H18" s="169"/>
      <c r="I18" s="170">
        <f>I19+I32</f>
        <v>394.6</v>
      </c>
      <c r="J18" s="170">
        <f>J19+J32</f>
        <v>228.7</v>
      </c>
      <c r="K18" s="170">
        <f>K19+K32</f>
        <v>222.5</v>
      </c>
    </row>
    <row r="19" spans="1:12">
      <c r="A19" s="142" t="s">
        <v>199</v>
      </c>
      <c r="B19" s="9" t="s">
        <v>19</v>
      </c>
      <c r="C19" s="9" t="s">
        <v>20</v>
      </c>
      <c r="D19" s="9" t="s">
        <v>62</v>
      </c>
      <c r="E19" s="9"/>
      <c r="F19" s="9"/>
      <c r="G19" s="9"/>
      <c r="H19" s="118"/>
      <c r="I19" s="171">
        <f>I20</f>
        <v>394.5</v>
      </c>
      <c r="J19" s="171">
        <f t="shared" ref="J19:K19" si="3">J20</f>
        <v>228.6</v>
      </c>
      <c r="K19" s="171">
        <f t="shared" si="3"/>
        <v>222.4</v>
      </c>
    </row>
    <row r="20" spans="1:12" ht="31.5">
      <c r="A20" s="142" t="s">
        <v>200</v>
      </c>
      <c r="B20" s="117" t="s">
        <v>19</v>
      </c>
      <c r="C20" s="117" t="s">
        <v>20</v>
      </c>
      <c r="D20" s="117" t="s">
        <v>62</v>
      </c>
      <c r="E20" s="117" t="s">
        <v>31</v>
      </c>
      <c r="F20" s="167"/>
      <c r="G20" s="167"/>
      <c r="H20" s="169"/>
      <c r="I20" s="171">
        <f>I21+I24+I29</f>
        <v>394.5</v>
      </c>
      <c r="J20" s="171">
        <f t="shared" ref="J20:K20" si="4">J21+J24+J29</f>
        <v>228.6</v>
      </c>
      <c r="K20" s="171">
        <f t="shared" si="4"/>
        <v>222.4</v>
      </c>
    </row>
    <row r="21" spans="1:12" ht="33" customHeight="1">
      <c r="A21" s="143" t="s">
        <v>67</v>
      </c>
      <c r="B21" s="117" t="s">
        <v>19</v>
      </c>
      <c r="C21" s="117" t="s">
        <v>20</v>
      </c>
      <c r="D21" s="117" t="s">
        <v>62</v>
      </c>
      <c r="E21" s="117" t="s">
        <v>31</v>
      </c>
      <c r="F21" s="117" t="s">
        <v>65</v>
      </c>
      <c r="G21" s="117" t="s">
        <v>68</v>
      </c>
      <c r="H21" s="169"/>
      <c r="I21" s="171">
        <f t="shared" ref="I21:K22" si="5">I22</f>
        <v>324.39999999999998</v>
      </c>
      <c r="J21" s="171">
        <f t="shared" si="5"/>
        <v>204.9</v>
      </c>
      <c r="K21" s="171">
        <f t="shared" si="5"/>
        <v>200</v>
      </c>
    </row>
    <row r="22" spans="1:12" ht="63">
      <c r="A22" s="143" t="s">
        <v>140</v>
      </c>
      <c r="B22" s="117" t="s">
        <v>19</v>
      </c>
      <c r="C22" s="117" t="s">
        <v>20</v>
      </c>
      <c r="D22" s="117" t="s">
        <v>62</v>
      </c>
      <c r="E22" s="117" t="s">
        <v>31</v>
      </c>
      <c r="F22" s="117" t="s">
        <v>65</v>
      </c>
      <c r="G22" s="117" t="s">
        <v>68</v>
      </c>
      <c r="H22" s="118" t="s">
        <v>142</v>
      </c>
      <c r="I22" s="171">
        <f t="shared" si="5"/>
        <v>324.39999999999998</v>
      </c>
      <c r="J22" s="171">
        <f t="shared" si="5"/>
        <v>204.9</v>
      </c>
      <c r="K22" s="171">
        <f t="shared" si="5"/>
        <v>200</v>
      </c>
    </row>
    <row r="23" spans="1:12" ht="31.5">
      <c r="A23" s="143" t="s">
        <v>141</v>
      </c>
      <c r="B23" s="117" t="s">
        <v>19</v>
      </c>
      <c r="C23" s="117" t="s">
        <v>20</v>
      </c>
      <c r="D23" s="117" t="s">
        <v>62</v>
      </c>
      <c r="E23" s="117" t="s">
        <v>31</v>
      </c>
      <c r="F23" s="117" t="s">
        <v>65</v>
      </c>
      <c r="G23" s="117" t="s">
        <v>68</v>
      </c>
      <c r="H23" s="118" t="s">
        <v>143</v>
      </c>
      <c r="I23" s="171">
        <f>'Прил 4'!J24</f>
        <v>324.39999999999998</v>
      </c>
      <c r="J23" s="171">
        <f>'Прил 4'!K24</f>
        <v>204.9</v>
      </c>
      <c r="K23" s="171">
        <f>'Прил 4'!L24</f>
        <v>200</v>
      </c>
    </row>
    <row r="24" spans="1:12">
      <c r="A24" s="124" t="s">
        <v>242</v>
      </c>
      <c r="B24" s="117" t="s">
        <v>19</v>
      </c>
      <c r="C24" s="117" t="s">
        <v>20</v>
      </c>
      <c r="D24" s="117" t="s">
        <v>62</v>
      </c>
      <c r="E24" s="117" t="s">
        <v>31</v>
      </c>
      <c r="F24" s="117" t="s">
        <v>65</v>
      </c>
      <c r="G24" s="117" t="s">
        <v>70</v>
      </c>
      <c r="H24" s="118"/>
      <c r="I24" s="171">
        <f>I25+I27</f>
        <v>70.099999999999994</v>
      </c>
      <c r="J24" s="171">
        <f t="shared" ref="J24:K24" si="6">J25+J27</f>
        <v>23.7</v>
      </c>
      <c r="K24" s="171">
        <f t="shared" si="6"/>
        <v>22.4</v>
      </c>
    </row>
    <row r="25" spans="1:12" s="155" customFormat="1" ht="31.5">
      <c r="A25" s="124" t="s">
        <v>136</v>
      </c>
      <c r="B25" s="117" t="s">
        <v>19</v>
      </c>
      <c r="C25" s="117" t="s">
        <v>20</v>
      </c>
      <c r="D25" s="117" t="s">
        <v>62</v>
      </c>
      <c r="E25" s="117" t="s">
        <v>31</v>
      </c>
      <c r="F25" s="117" t="s">
        <v>65</v>
      </c>
      <c r="G25" s="117" t="s">
        <v>70</v>
      </c>
      <c r="H25" s="118" t="s">
        <v>138</v>
      </c>
      <c r="I25" s="90">
        <f t="shared" ref="I25:K25" si="7">I26</f>
        <v>34.6</v>
      </c>
      <c r="J25" s="90">
        <f t="shared" si="7"/>
        <v>11.7</v>
      </c>
      <c r="K25" s="90">
        <f t="shared" si="7"/>
        <v>10.4</v>
      </c>
      <c r="L25" s="211"/>
    </row>
    <row r="26" spans="1:12" s="155" customFormat="1" ht="31.5">
      <c r="A26" s="124" t="s">
        <v>137</v>
      </c>
      <c r="B26" s="117" t="s">
        <v>19</v>
      </c>
      <c r="C26" s="117" t="s">
        <v>20</v>
      </c>
      <c r="D26" s="117" t="s">
        <v>62</v>
      </c>
      <c r="E26" s="117" t="s">
        <v>31</v>
      </c>
      <c r="F26" s="117" t="s">
        <v>65</v>
      </c>
      <c r="G26" s="117" t="s">
        <v>70</v>
      </c>
      <c r="H26" s="9" t="s">
        <v>139</v>
      </c>
      <c r="I26" s="191">
        <f>'Прил 4'!J27</f>
        <v>34.6</v>
      </c>
      <c r="J26" s="191">
        <f>'Прил 4'!K27</f>
        <v>11.7</v>
      </c>
      <c r="K26" s="191">
        <f>'Прил 4'!L27</f>
        <v>10.4</v>
      </c>
      <c r="L26" s="211"/>
    </row>
    <row r="27" spans="1:12" s="155" customFormat="1">
      <c r="A27" s="148" t="s">
        <v>144</v>
      </c>
      <c r="B27" s="9" t="s">
        <v>19</v>
      </c>
      <c r="C27" s="9" t="s">
        <v>20</v>
      </c>
      <c r="D27" s="117" t="s">
        <v>147</v>
      </c>
      <c r="E27" s="117" t="s">
        <v>31</v>
      </c>
      <c r="F27" s="117" t="s">
        <v>65</v>
      </c>
      <c r="G27" s="117" t="s">
        <v>70</v>
      </c>
      <c r="H27" s="158" t="s">
        <v>145</v>
      </c>
      <c r="I27" s="191">
        <f>I28</f>
        <v>35.5</v>
      </c>
      <c r="J27" s="191">
        <f>J28</f>
        <v>12</v>
      </c>
      <c r="K27" s="191">
        <f>K28</f>
        <v>12</v>
      </c>
      <c r="L27" s="211" t="s">
        <v>32</v>
      </c>
    </row>
    <row r="28" spans="1:12" s="155" customFormat="1">
      <c r="A28" s="148" t="s">
        <v>146</v>
      </c>
      <c r="B28" s="9" t="s">
        <v>19</v>
      </c>
      <c r="C28" s="9" t="s">
        <v>20</v>
      </c>
      <c r="D28" s="9">
        <v>66</v>
      </c>
      <c r="E28" s="117" t="s">
        <v>31</v>
      </c>
      <c r="F28" s="117" t="s">
        <v>65</v>
      </c>
      <c r="G28" s="117" t="s">
        <v>70</v>
      </c>
      <c r="H28" s="158" t="s">
        <v>148</v>
      </c>
      <c r="I28" s="191">
        <f>'Прил 4'!J29</f>
        <v>35.5</v>
      </c>
      <c r="J28" s="191">
        <f>'Прил 4'!K29</f>
        <v>12</v>
      </c>
      <c r="K28" s="191">
        <f>'Прил 4'!L29</f>
        <v>12</v>
      </c>
      <c r="L28" s="211"/>
    </row>
    <row r="29" spans="1:12" s="155" customFormat="1" ht="47.25">
      <c r="A29" s="124" t="s">
        <v>250</v>
      </c>
      <c r="B29" s="9" t="s">
        <v>19</v>
      </c>
      <c r="C29" s="9" t="s">
        <v>20</v>
      </c>
      <c r="D29" s="118" t="s">
        <v>62</v>
      </c>
      <c r="E29" s="117" t="s">
        <v>31</v>
      </c>
      <c r="F29" s="117" t="s">
        <v>65</v>
      </c>
      <c r="G29" s="117" t="s">
        <v>249</v>
      </c>
      <c r="H29" s="173"/>
      <c r="I29" s="191">
        <f>I30</f>
        <v>0</v>
      </c>
      <c r="J29" s="191">
        <f t="shared" ref="J29:K29" si="8">J30</f>
        <v>0</v>
      </c>
      <c r="K29" s="191">
        <f t="shared" si="8"/>
        <v>0</v>
      </c>
      <c r="L29" s="211"/>
    </row>
    <row r="30" spans="1:12" s="155" customFormat="1" ht="63">
      <c r="A30" s="143" t="s">
        <v>140</v>
      </c>
      <c r="B30" s="9" t="s">
        <v>19</v>
      </c>
      <c r="C30" s="9" t="s">
        <v>20</v>
      </c>
      <c r="D30" s="118" t="s">
        <v>62</v>
      </c>
      <c r="E30" s="117" t="s">
        <v>31</v>
      </c>
      <c r="F30" s="117" t="s">
        <v>65</v>
      </c>
      <c r="G30" s="117" t="s">
        <v>249</v>
      </c>
      <c r="H30" s="173" t="s">
        <v>142</v>
      </c>
      <c r="I30" s="191">
        <f>I31</f>
        <v>0</v>
      </c>
      <c r="J30" s="191">
        <f t="shared" ref="J30:K30" si="9">J31</f>
        <v>0</v>
      </c>
      <c r="K30" s="191">
        <f t="shared" si="9"/>
        <v>0</v>
      </c>
      <c r="L30" s="211"/>
    </row>
    <row r="31" spans="1:12" s="155" customFormat="1" ht="31.5">
      <c r="A31" s="143" t="s">
        <v>141</v>
      </c>
      <c r="B31" s="9" t="s">
        <v>19</v>
      </c>
      <c r="C31" s="9" t="s">
        <v>20</v>
      </c>
      <c r="D31" s="118" t="s">
        <v>62</v>
      </c>
      <c r="E31" s="117" t="s">
        <v>31</v>
      </c>
      <c r="F31" s="117" t="s">
        <v>65</v>
      </c>
      <c r="G31" s="117" t="s">
        <v>249</v>
      </c>
      <c r="H31" s="173" t="s">
        <v>143</v>
      </c>
      <c r="I31" s="191">
        <f>'Прил 4'!J32</f>
        <v>0</v>
      </c>
      <c r="J31" s="191">
        <f>'Прил 4'!K32</f>
        <v>0</v>
      </c>
      <c r="K31" s="191">
        <f>'Прил 4'!L32</f>
        <v>0</v>
      </c>
      <c r="L31" s="211"/>
    </row>
    <row r="32" spans="1:12" s="153" customFormat="1" ht="47.25">
      <c r="A32" s="142" t="s">
        <v>233</v>
      </c>
      <c r="B32" s="9" t="s">
        <v>19</v>
      </c>
      <c r="C32" s="9" t="s">
        <v>20</v>
      </c>
      <c r="D32" s="118">
        <v>89</v>
      </c>
      <c r="E32" s="117"/>
      <c r="F32" s="117"/>
      <c r="G32" s="117"/>
      <c r="H32" s="173"/>
      <c r="I32" s="191">
        <f>I33</f>
        <v>0.1</v>
      </c>
      <c r="J32" s="191">
        <f t="shared" ref="J32:K35" si="10">J33</f>
        <v>0.1</v>
      </c>
      <c r="K32" s="191">
        <f t="shared" si="10"/>
        <v>0.1</v>
      </c>
      <c r="L32" s="216"/>
    </row>
    <row r="33" spans="1:12" s="153" customFormat="1" ht="47.25">
      <c r="A33" s="142" t="s">
        <v>234</v>
      </c>
      <c r="B33" s="9" t="s">
        <v>19</v>
      </c>
      <c r="C33" s="9" t="s">
        <v>20</v>
      </c>
      <c r="D33" s="118">
        <v>89</v>
      </c>
      <c r="E33" s="117" t="s">
        <v>30</v>
      </c>
      <c r="F33" s="117"/>
      <c r="G33" s="117"/>
      <c r="H33" s="173"/>
      <c r="I33" s="90">
        <f>I34</f>
        <v>0.1</v>
      </c>
      <c r="J33" s="90">
        <f t="shared" si="10"/>
        <v>0.1</v>
      </c>
      <c r="K33" s="90">
        <f t="shared" si="10"/>
        <v>0.1</v>
      </c>
      <c r="L33" s="216"/>
    </row>
    <row r="34" spans="1:12" ht="94.5">
      <c r="A34" s="174" t="s">
        <v>198</v>
      </c>
      <c r="B34" s="9" t="s">
        <v>19</v>
      </c>
      <c r="C34" s="9" t="s">
        <v>20</v>
      </c>
      <c r="D34" s="118">
        <v>89</v>
      </c>
      <c r="E34" s="117" t="s">
        <v>30</v>
      </c>
      <c r="F34" s="117" t="s">
        <v>65</v>
      </c>
      <c r="G34" s="117" t="s">
        <v>72</v>
      </c>
      <c r="H34" s="173"/>
      <c r="I34" s="90">
        <f>I35</f>
        <v>0.1</v>
      </c>
      <c r="J34" s="90">
        <f t="shared" si="10"/>
        <v>0.1</v>
      </c>
      <c r="K34" s="90">
        <f t="shared" si="10"/>
        <v>0.1</v>
      </c>
    </row>
    <row r="35" spans="1:12" ht="31.5">
      <c r="A35" s="124" t="s">
        <v>136</v>
      </c>
      <c r="B35" s="9" t="s">
        <v>19</v>
      </c>
      <c r="C35" s="9" t="s">
        <v>20</v>
      </c>
      <c r="D35" s="118" t="s">
        <v>77</v>
      </c>
      <c r="E35" s="9" t="s">
        <v>30</v>
      </c>
      <c r="F35" s="117" t="s">
        <v>65</v>
      </c>
      <c r="G35" s="117" t="s">
        <v>72</v>
      </c>
      <c r="H35" s="173" t="s">
        <v>138</v>
      </c>
      <c r="I35" s="90">
        <f>I36</f>
        <v>0.1</v>
      </c>
      <c r="J35" s="90">
        <f t="shared" si="10"/>
        <v>0.1</v>
      </c>
      <c r="K35" s="90">
        <f t="shared" si="10"/>
        <v>0.1</v>
      </c>
    </row>
    <row r="36" spans="1:12" ht="31.5">
      <c r="A36" s="124" t="s">
        <v>137</v>
      </c>
      <c r="B36" s="9" t="s">
        <v>19</v>
      </c>
      <c r="C36" s="9" t="s">
        <v>20</v>
      </c>
      <c r="D36" s="118" t="s">
        <v>77</v>
      </c>
      <c r="E36" s="117" t="s">
        <v>30</v>
      </c>
      <c r="F36" s="117" t="s">
        <v>65</v>
      </c>
      <c r="G36" s="117" t="s">
        <v>72</v>
      </c>
      <c r="H36" s="173" t="s">
        <v>139</v>
      </c>
      <c r="I36" s="90">
        <f>'Прил 4'!J37</f>
        <v>0.1</v>
      </c>
      <c r="J36" s="90">
        <f>'Прил 4'!K37</f>
        <v>0.1</v>
      </c>
      <c r="K36" s="90">
        <f>'Прил 4'!L37</f>
        <v>0.1</v>
      </c>
    </row>
    <row r="37" spans="1:12">
      <c r="A37" s="168" t="s">
        <v>73</v>
      </c>
      <c r="B37" s="138" t="s">
        <v>19</v>
      </c>
      <c r="C37" s="138" t="s">
        <v>74</v>
      </c>
      <c r="D37" s="138"/>
      <c r="E37" s="175"/>
      <c r="F37" s="175"/>
      <c r="G37" s="176"/>
      <c r="H37" s="176"/>
      <c r="I37" s="184">
        <f>I38</f>
        <v>1</v>
      </c>
      <c r="J37" s="184">
        <f t="shared" ref="J37:K41" si="11">J38</f>
        <v>1</v>
      </c>
      <c r="K37" s="184">
        <f t="shared" si="11"/>
        <v>1</v>
      </c>
    </row>
    <row r="38" spans="1:12" ht="47.25">
      <c r="A38" s="142" t="s">
        <v>233</v>
      </c>
      <c r="B38" s="117" t="s">
        <v>19</v>
      </c>
      <c r="C38" s="117" t="s">
        <v>74</v>
      </c>
      <c r="D38" s="118">
        <v>89</v>
      </c>
      <c r="E38" s="117"/>
      <c r="F38" s="117"/>
      <c r="G38" s="119"/>
      <c r="H38" s="119"/>
      <c r="I38" s="90">
        <f>I39</f>
        <v>1</v>
      </c>
      <c r="J38" s="90">
        <f t="shared" si="11"/>
        <v>1</v>
      </c>
      <c r="K38" s="90">
        <f t="shared" si="11"/>
        <v>1</v>
      </c>
      <c r="L38" s="216"/>
    </row>
    <row r="39" spans="1:12" s="155" customFormat="1" ht="47.25">
      <c r="A39" s="142" t="s">
        <v>234</v>
      </c>
      <c r="B39" s="117" t="s">
        <v>19</v>
      </c>
      <c r="C39" s="117" t="s">
        <v>74</v>
      </c>
      <c r="D39" s="118">
        <v>89</v>
      </c>
      <c r="E39" s="117" t="s">
        <v>30</v>
      </c>
      <c r="F39" s="117"/>
      <c r="G39" s="119"/>
      <c r="H39" s="119"/>
      <c r="I39" s="90">
        <f>I40</f>
        <v>1</v>
      </c>
      <c r="J39" s="90">
        <f t="shared" si="11"/>
        <v>1</v>
      </c>
      <c r="K39" s="90">
        <f t="shared" si="11"/>
        <v>1</v>
      </c>
      <c r="L39" s="216"/>
    </row>
    <row r="40" spans="1:12" s="155" customFormat="1" ht="31.5">
      <c r="A40" s="124" t="s">
        <v>235</v>
      </c>
      <c r="B40" s="117" t="s">
        <v>19</v>
      </c>
      <c r="C40" s="117" t="s">
        <v>74</v>
      </c>
      <c r="D40" s="118">
        <v>89</v>
      </c>
      <c r="E40" s="117" t="s">
        <v>30</v>
      </c>
      <c r="F40" s="117" t="s">
        <v>65</v>
      </c>
      <c r="G40" s="117" t="s">
        <v>75</v>
      </c>
      <c r="H40" s="119"/>
      <c r="I40" s="90">
        <f>I41</f>
        <v>1</v>
      </c>
      <c r="J40" s="90">
        <f t="shared" si="11"/>
        <v>1</v>
      </c>
      <c r="K40" s="90">
        <f t="shared" si="11"/>
        <v>1</v>
      </c>
      <c r="L40" s="211"/>
    </row>
    <row r="41" spans="1:12" s="217" customFormat="1">
      <c r="A41" s="148" t="s">
        <v>144</v>
      </c>
      <c r="B41" s="117" t="s">
        <v>19</v>
      </c>
      <c r="C41" s="117" t="s">
        <v>74</v>
      </c>
      <c r="D41" s="118">
        <v>89</v>
      </c>
      <c r="E41" s="117" t="s">
        <v>30</v>
      </c>
      <c r="F41" s="117" t="s">
        <v>65</v>
      </c>
      <c r="G41" s="117" t="s">
        <v>75</v>
      </c>
      <c r="H41" s="119" t="s">
        <v>145</v>
      </c>
      <c r="I41" s="90">
        <f>I42</f>
        <v>1</v>
      </c>
      <c r="J41" s="90">
        <f t="shared" si="11"/>
        <v>1</v>
      </c>
      <c r="K41" s="90">
        <f t="shared" si="11"/>
        <v>1</v>
      </c>
      <c r="L41" s="211"/>
    </row>
    <row r="42" spans="1:12" s="155" customFormat="1">
      <c r="A42" s="124" t="s">
        <v>76</v>
      </c>
      <c r="B42" s="117" t="s">
        <v>19</v>
      </c>
      <c r="C42" s="117" t="s">
        <v>74</v>
      </c>
      <c r="D42" s="117" t="s">
        <v>77</v>
      </c>
      <c r="E42" s="117" t="s">
        <v>30</v>
      </c>
      <c r="F42" s="117" t="s">
        <v>65</v>
      </c>
      <c r="G42" s="117" t="s">
        <v>75</v>
      </c>
      <c r="H42" s="119" t="s">
        <v>78</v>
      </c>
      <c r="I42" s="90">
        <f>'Прил 4'!J43</f>
        <v>1</v>
      </c>
      <c r="J42" s="90">
        <f>'Прил 4'!K43</f>
        <v>1</v>
      </c>
      <c r="K42" s="90">
        <f>'Прил 4'!L43</f>
        <v>1</v>
      </c>
      <c r="L42" s="211"/>
    </row>
    <row r="43" spans="1:12" s="155" customFormat="1" ht="18.75" customHeight="1">
      <c r="A43" s="124" t="s">
        <v>79</v>
      </c>
      <c r="B43" s="178" t="s">
        <v>19</v>
      </c>
      <c r="C43" s="138" t="s">
        <v>60</v>
      </c>
      <c r="D43" s="9"/>
      <c r="E43" s="9"/>
      <c r="F43" s="9"/>
      <c r="G43" s="9"/>
      <c r="H43" s="158"/>
      <c r="I43" s="90">
        <f>I44+I48</f>
        <v>1.5</v>
      </c>
      <c r="J43" s="90">
        <f t="shared" ref="J43:K43" si="12">J44+J48</f>
        <v>0</v>
      </c>
      <c r="K43" s="90">
        <f t="shared" si="12"/>
        <v>0</v>
      </c>
      <c r="L43" s="211"/>
    </row>
    <row r="44" spans="1:12" s="155" customFormat="1" ht="18.75" customHeight="1">
      <c r="A44" s="140" t="s">
        <v>243</v>
      </c>
      <c r="B44" s="9" t="s">
        <v>19</v>
      </c>
      <c r="C44" s="9" t="s">
        <v>60</v>
      </c>
      <c r="D44" s="9" t="s">
        <v>19</v>
      </c>
      <c r="E44" s="9"/>
      <c r="F44" s="9"/>
      <c r="G44" s="9"/>
      <c r="H44" s="158"/>
      <c r="I44" s="218">
        <f>I45</f>
        <v>1</v>
      </c>
      <c r="J44" s="218">
        <f t="shared" ref="J44:K46" si="13">J45</f>
        <v>0</v>
      </c>
      <c r="K44" s="218">
        <f t="shared" si="13"/>
        <v>0</v>
      </c>
      <c r="L44" s="211"/>
    </row>
    <row r="45" spans="1:12" s="155" customFormat="1">
      <c r="A45" s="140" t="s">
        <v>80</v>
      </c>
      <c r="B45" s="9" t="s">
        <v>19</v>
      </c>
      <c r="C45" s="9" t="s">
        <v>60</v>
      </c>
      <c r="D45" s="9" t="s">
        <v>19</v>
      </c>
      <c r="E45" s="9" t="s">
        <v>63</v>
      </c>
      <c r="F45" s="9" t="s">
        <v>65</v>
      </c>
      <c r="G45" s="9" t="s">
        <v>81</v>
      </c>
      <c r="H45" s="9"/>
      <c r="I45" s="218">
        <f>I46</f>
        <v>1</v>
      </c>
      <c r="J45" s="218">
        <f t="shared" si="13"/>
        <v>0</v>
      </c>
      <c r="K45" s="218">
        <f t="shared" si="13"/>
        <v>0</v>
      </c>
      <c r="L45" s="211" t="s">
        <v>32</v>
      </c>
    </row>
    <row r="46" spans="1:12" s="155" customFormat="1" ht="37.5" customHeight="1">
      <c r="A46" s="124" t="s">
        <v>136</v>
      </c>
      <c r="B46" s="9" t="s">
        <v>19</v>
      </c>
      <c r="C46" s="9" t="s">
        <v>60</v>
      </c>
      <c r="D46" s="9" t="s">
        <v>19</v>
      </c>
      <c r="E46" s="9" t="s">
        <v>63</v>
      </c>
      <c r="F46" s="9" t="s">
        <v>65</v>
      </c>
      <c r="G46" s="9" t="s">
        <v>81</v>
      </c>
      <c r="H46" s="9" t="s">
        <v>138</v>
      </c>
      <c r="I46" s="218">
        <f>I47</f>
        <v>1</v>
      </c>
      <c r="J46" s="218">
        <f t="shared" si="13"/>
        <v>0</v>
      </c>
      <c r="K46" s="218">
        <f t="shared" si="13"/>
        <v>0</v>
      </c>
      <c r="L46" s="211"/>
    </row>
    <row r="47" spans="1:12" s="219" customFormat="1" ht="18" customHeight="1">
      <c r="A47" s="124" t="s">
        <v>137</v>
      </c>
      <c r="B47" s="9" t="s">
        <v>19</v>
      </c>
      <c r="C47" s="9" t="s">
        <v>60</v>
      </c>
      <c r="D47" s="9" t="s">
        <v>19</v>
      </c>
      <c r="E47" s="9" t="s">
        <v>63</v>
      </c>
      <c r="F47" s="9" t="s">
        <v>65</v>
      </c>
      <c r="G47" s="9" t="s">
        <v>81</v>
      </c>
      <c r="H47" s="9" t="s">
        <v>139</v>
      </c>
      <c r="I47" s="90">
        <f>'Прил 4'!J48</f>
        <v>1</v>
      </c>
      <c r="J47" s="90">
        <f>'Прил 4'!K48</f>
        <v>0</v>
      </c>
      <c r="K47" s="90">
        <f>'Прил 4'!L48</f>
        <v>0</v>
      </c>
      <c r="L47" s="211"/>
    </row>
    <row r="48" spans="1:12" s="155" customFormat="1" ht="47.25">
      <c r="A48" s="124" t="s">
        <v>244</v>
      </c>
      <c r="B48" s="9" t="s">
        <v>19</v>
      </c>
      <c r="C48" s="9" t="s">
        <v>60</v>
      </c>
      <c r="D48" s="9" t="s">
        <v>82</v>
      </c>
      <c r="E48" s="9"/>
      <c r="F48" s="9"/>
      <c r="G48" s="9"/>
      <c r="H48" s="9"/>
      <c r="I48" s="90">
        <f>I49</f>
        <v>0.5</v>
      </c>
      <c r="J48" s="90">
        <f t="shared" ref="J48:K50" si="14">J49</f>
        <v>0</v>
      </c>
      <c r="K48" s="90">
        <f t="shared" si="14"/>
        <v>0</v>
      </c>
      <c r="L48" s="211"/>
    </row>
    <row r="49" spans="1:12" s="155" customFormat="1" ht="30.75" customHeight="1">
      <c r="A49" s="124" t="s">
        <v>83</v>
      </c>
      <c r="B49" s="9" t="s">
        <v>19</v>
      </c>
      <c r="C49" s="9" t="s">
        <v>60</v>
      </c>
      <c r="D49" s="9" t="s">
        <v>82</v>
      </c>
      <c r="E49" s="9" t="s">
        <v>63</v>
      </c>
      <c r="F49" s="9" t="s">
        <v>65</v>
      </c>
      <c r="G49" s="9" t="s">
        <v>84</v>
      </c>
      <c r="H49" s="9"/>
      <c r="I49" s="191">
        <f>I50</f>
        <v>0.5</v>
      </c>
      <c r="J49" s="191">
        <f t="shared" si="14"/>
        <v>0</v>
      </c>
      <c r="K49" s="191">
        <f t="shared" si="14"/>
        <v>0</v>
      </c>
      <c r="L49" s="211"/>
    </row>
    <row r="50" spans="1:12" ht="31.5" customHeight="1">
      <c r="A50" s="124" t="s">
        <v>136</v>
      </c>
      <c r="B50" s="9" t="s">
        <v>19</v>
      </c>
      <c r="C50" s="9" t="s">
        <v>60</v>
      </c>
      <c r="D50" s="9" t="s">
        <v>82</v>
      </c>
      <c r="E50" s="9" t="s">
        <v>63</v>
      </c>
      <c r="F50" s="9" t="s">
        <v>65</v>
      </c>
      <c r="G50" s="9" t="s">
        <v>84</v>
      </c>
      <c r="H50" s="9" t="s">
        <v>138</v>
      </c>
      <c r="I50" s="191">
        <f>I51</f>
        <v>0.5</v>
      </c>
      <c r="J50" s="191">
        <f t="shared" si="14"/>
        <v>0</v>
      </c>
      <c r="K50" s="191">
        <f t="shared" si="14"/>
        <v>0</v>
      </c>
    </row>
    <row r="51" spans="1:12" ht="31.5">
      <c r="A51" s="124" t="s">
        <v>137</v>
      </c>
      <c r="B51" s="9" t="s">
        <v>19</v>
      </c>
      <c r="C51" s="9" t="s">
        <v>60</v>
      </c>
      <c r="D51" s="9" t="s">
        <v>82</v>
      </c>
      <c r="E51" s="9" t="s">
        <v>63</v>
      </c>
      <c r="F51" s="9" t="s">
        <v>65</v>
      </c>
      <c r="G51" s="9" t="s">
        <v>84</v>
      </c>
      <c r="H51" s="9" t="s">
        <v>139</v>
      </c>
      <c r="I51" s="92">
        <f>'Прил 4'!J52</f>
        <v>0.5</v>
      </c>
      <c r="J51" s="92">
        <f>'Прил 4'!K52</f>
        <v>0</v>
      </c>
      <c r="K51" s="92">
        <f>'Прил 4'!L52</f>
        <v>0</v>
      </c>
    </row>
    <row r="52" spans="1:12">
      <c r="A52" s="168" t="s">
        <v>85</v>
      </c>
      <c r="B52" s="138" t="s">
        <v>56</v>
      </c>
      <c r="C52" s="138"/>
      <c r="D52" s="176"/>
      <c r="E52" s="138"/>
      <c r="F52" s="138"/>
      <c r="G52" s="138"/>
      <c r="H52" s="179"/>
      <c r="I52" s="164">
        <f>I53</f>
        <v>87.4</v>
      </c>
      <c r="J52" s="164">
        <f t="shared" ref="J52:K55" si="15">J53</f>
        <v>90.1</v>
      </c>
      <c r="K52" s="164">
        <f t="shared" si="15"/>
        <v>90.1</v>
      </c>
    </row>
    <row r="53" spans="1:12">
      <c r="A53" s="172" t="s">
        <v>86</v>
      </c>
      <c r="B53" s="180" t="s">
        <v>56</v>
      </c>
      <c r="C53" s="180" t="s">
        <v>57</v>
      </c>
      <c r="D53" s="169"/>
      <c r="E53" s="167"/>
      <c r="F53" s="167"/>
      <c r="G53" s="167"/>
      <c r="H53" s="181"/>
      <c r="I53" s="164">
        <f>I54</f>
        <v>87.4</v>
      </c>
      <c r="J53" s="164">
        <f t="shared" si="15"/>
        <v>90.1</v>
      </c>
      <c r="K53" s="164">
        <f t="shared" si="15"/>
        <v>90.1</v>
      </c>
    </row>
    <row r="54" spans="1:12" ht="47.25">
      <c r="A54" s="142" t="s">
        <v>233</v>
      </c>
      <c r="B54" s="158" t="s">
        <v>56</v>
      </c>
      <c r="C54" s="158" t="s">
        <v>57</v>
      </c>
      <c r="D54" s="9">
        <v>89</v>
      </c>
      <c r="E54" s="9"/>
      <c r="F54" s="9"/>
      <c r="G54" s="9"/>
      <c r="H54" s="116"/>
      <c r="I54" s="92">
        <f>I55</f>
        <v>87.4</v>
      </c>
      <c r="J54" s="92">
        <f t="shared" si="15"/>
        <v>90.1</v>
      </c>
      <c r="K54" s="92">
        <f t="shared" si="15"/>
        <v>90.1</v>
      </c>
      <c r="L54" s="216"/>
    </row>
    <row r="55" spans="1:12" ht="47.25">
      <c r="A55" s="142" t="s">
        <v>234</v>
      </c>
      <c r="B55" s="158" t="s">
        <v>56</v>
      </c>
      <c r="C55" s="158" t="s">
        <v>57</v>
      </c>
      <c r="D55" s="9">
        <v>89</v>
      </c>
      <c r="E55" s="9">
        <v>1</v>
      </c>
      <c r="F55" s="9"/>
      <c r="G55" s="9"/>
      <c r="H55" s="116"/>
      <c r="I55" s="92">
        <f>I56</f>
        <v>87.4</v>
      </c>
      <c r="J55" s="92">
        <f t="shared" si="15"/>
        <v>90.1</v>
      </c>
      <c r="K55" s="92">
        <f t="shared" si="15"/>
        <v>90.1</v>
      </c>
      <c r="L55" s="216"/>
    </row>
    <row r="56" spans="1:12" ht="47.25">
      <c r="A56" s="182" t="s">
        <v>255</v>
      </c>
      <c r="B56" s="158" t="s">
        <v>56</v>
      </c>
      <c r="C56" s="158" t="s">
        <v>57</v>
      </c>
      <c r="D56" s="183">
        <v>89</v>
      </c>
      <c r="E56" s="9">
        <v>1</v>
      </c>
      <c r="F56" s="9" t="s">
        <v>65</v>
      </c>
      <c r="G56" s="9">
        <v>51180</v>
      </c>
      <c r="H56" s="116"/>
      <c r="I56" s="92">
        <f>I57+I59</f>
        <v>87.4</v>
      </c>
      <c r="J56" s="92">
        <f>J57+J59</f>
        <v>90.1</v>
      </c>
      <c r="K56" s="92">
        <f>K57+K59</f>
        <v>90.1</v>
      </c>
    </row>
    <row r="57" spans="1:12" ht="63">
      <c r="A57" s="143" t="s">
        <v>140</v>
      </c>
      <c r="B57" s="158" t="s">
        <v>56</v>
      </c>
      <c r="C57" s="158" t="s">
        <v>57</v>
      </c>
      <c r="D57" s="183">
        <v>89</v>
      </c>
      <c r="E57" s="9">
        <v>1</v>
      </c>
      <c r="F57" s="9" t="s">
        <v>65</v>
      </c>
      <c r="G57" s="9" t="s">
        <v>87</v>
      </c>
      <c r="H57" s="116" t="s">
        <v>142</v>
      </c>
      <c r="I57" s="92">
        <f>I58</f>
        <v>83.4</v>
      </c>
      <c r="J57" s="92">
        <f>J58</f>
        <v>86.1</v>
      </c>
      <c r="K57" s="92">
        <f>K58</f>
        <v>86.1</v>
      </c>
    </row>
    <row r="58" spans="1:12" ht="31.5">
      <c r="A58" s="143" t="s">
        <v>141</v>
      </c>
      <c r="B58" s="158" t="s">
        <v>56</v>
      </c>
      <c r="C58" s="158" t="s">
        <v>57</v>
      </c>
      <c r="D58" s="183">
        <v>89</v>
      </c>
      <c r="E58" s="9">
        <v>1</v>
      </c>
      <c r="F58" s="9" t="s">
        <v>65</v>
      </c>
      <c r="G58" s="9" t="s">
        <v>87</v>
      </c>
      <c r="H58" s="116" t="s">
        <v>143</v>
      </c>
      <c r="I58" s="92">
        <f>'Прил 4'!J59</f>
        <v>83.4</v>
      </c>
      <c r="J58" s="92">
        <f>'Прил 4'!K59</f>
        <v>86.1</v>
      </c>
      <c r="K58" s="92">
        <f>'Прил 4'!L59</f>
        <v>86.1</v>
      </c>
    </row>
    <row r="59" spans="1:12" ht="31.5">
      <c r="A59" s="124" t="s">
        <v>136</v>
      </c>
      <c r="B59" s="158" t="s">
        <v>56</v>
      </c>
      <c r="C59" s="158" t="s">
        <v>57</v>
      </c>
      <c r="D59" s="183">
        <v>89</v>
      </c>
      <c r="E59" s="9">
        <v>1</v>
      </c>
      <c r="F59" s="9" t="s">
        <v>65</v>
      </c>
      <c r="G59" s="9">
        <v>51180</v>
      </c>
      <c r="H59" s="116" t="s">
        <v>138</v>
      </c>
      <c r="I59" s="92">
        <f t="shared" ref="I59:K59" si="16">I60</f>
        <v>4</v>
      </c>
      <c r="J59" s="92">
        <f t="shared" si="16"/>
        <v>4</v>
      </c>
      <c r="K59" s="92">
        <f t="shared" si="16"/>
        <v>4</v>
      </c>
    </row>
    <row r="60" spans="1:12" ht="31.5">
      <c r="A60" s="124" t="s">
        <v>137</v>
      </c>
      <c r="B60" s="158" t="s">
        <v>56</v>
      </c>
      <c r="C60" s="158" t="s">
        <v>57</v>
      </c>
      <c r="D60" s="183">
        <v>89</v>
      </c>
      <c r="E60" s="9">
        <v>1</v>
      </c>
      <c r="F60" s="9" t="s">
        <v>65</v>
      </c>
      <c r="G60" s="9">
        <v>51180</v>
      </c>
      <c r="H60" s="116" t="s">
        <v>139</v>
      </c>
      <c r="I60" s="92">
        <f>'Прил 4'!J61</f>
        <v>4</v>
      </c>
      <c r="J60" s="92">
        <f>'Прил 4'!K61</f>
        <v>4</v>
      </c>
      <c r="K60" s="92">
        <f>'Прил 4'!L61</f>
        <v>4</v>
      </c>
    </row>
    <row r="61" spans="1:12">
      <c r="A61" s="172" t="s">
        <v>88</v>
      </c>
      <c r="B61" s="180" t="s">
        <v>20</v>
      </c>
      <c r="C61" s="180"/>
      <c r="D61" s="167"/>
      <c r="E61" s="167"/>
      <c r="F61" s="167"/>
      <c r="G61" s="167"/>
      <c r="H61" s="167"/>
      <c r="I61" s="164">
        <f t="shared" ref="I61:K65" si="17">I62</f>
        <v>526.20000000000005</v>
      </c>
      <c r="J61" s="164">
        <f t="shared" si="17"/>
        <v>534</v>
      </c>
      <c r="K61" s="164">
        <f t="shared" si="17"/>
        <v>566.20000000000005</v>
      </c>
    </row>
    <row r="62" spans="1:12">
      <c r="A62" s="172" t="s">
        <v>89</v>
      </c>
      <c r="B62" s="167" t="s">
        <v>20</v>
      </c>
      <c r="C62" s="167" t="s">
        <v>58</v>
      </c>
      <c r="D62" s="185"/>
      <c r="E62" s="185"/>
      <c r="F62" s="185"/>
      <c r="G62" s="185"/>
      <c r="H62" s="167"/>
      <c r="I62" s="164">
        <f t="shared" si="17"/>
        <v>526.20000000000005</v>
      </c>
      <c r="J62" s="164">
        <f t="shared" si="17"/>
        <v>534</v>
      </c>
      <c r="K62" s="164">
        <f t="shared" si="17"/>
        <v>566.20000000000005</v>
      </c>
    </row>
    <row r="63" spans="1:12" ht="47.25">
      <c r="A63" s="123" t="s">
        <v>245</v>
      </c>
      <c r="B63" s="117" t="s">
        <v>20</v>
      </c>
      <c r="C63" s="117" t="s">
        <v>58</v>
      </c>
      <c r="D63" s="117" t="s">
        <v>60</v>
      </c>
      <c r="E63" s="117"/>
      <c r="F63" s="117"/>
      <c r="G63" s="117"/>
      <c r="H63" s="9"/>
      <c r="I63" s="92">
        <f>I64</f>
        <v>526.20000000000005</v>
      </c>
      <c r="J63" s="92">
        <f>J64</f>
        <v>534</v>
      </c>
      <c r="K63" s="92">
        <f>K64</f>
        <v>566.20000000000005</v>
      </c>
      <c r="L63" s="220"/>
    </row>
    <row r="64" spans="1:12" ht="183" customHeight="1">
      <c r="A64" s="263" t="s">
        <v>256</v>
      </c>
      <c r="B64" s="117" t="s">
        <v>20</v>
      </c>
      <c r="C64" s="117" t="s">
        <v>58</v>
      </c>
      <c r="D64" s="117" t="s">
        <v>60</v>
      </c>
      <c r="E64" s="117" t="s">
        <v>63</v>
      </c>
      <c r="F64" s="117" t="s">
        <v>65</v>
      </c>
      <c r="G64" s="117" t="s">
        <v>90</v>
      </c>
      <c r="H64" s="9"/>
      <c r="I64" s="92">
        <f t="shared" si="17"/>
        <v>526.20000000000005</v>
      </c>
      <c r="J64" s="92">
        <f t="shared" si="17"/>
        <v>534</v>
      </c>
      <c r="K64" s="92">
        <f t="shared" si="17"/>
        <v>566.20000000000005</v>
      </c>
      <c r="L64" s="220"/>
    </row>
    <row r="65" spans="1:12" ht="31.5">
      <c r="A65" s="124" t="s">
        <v>136</v>
      </c>
      <c r="B65" s="117" t="s">
        <v>20</v>
      </c>
      <c r="C65" s="117" t="s">
        <v>58</v>
      </c>
      <c r="D65" s="117" t="s">
        <v>60</v>
      </c>
      <c r="E65" s="117" t="s">
        <v>63</v>
      </c>
      <c r="F65" s="117" t="s">
        <v>65</v>
      </c>
      <c r="G65" s="117" t="s">
        <v>90</v>
      </c>
      <c r="H65" s="9" t="s">
        <v>138</v>
      </c>
      <c r="I65" s="92">
        <f t="shared" si="17"/>
        <v>526.20000000000005</v>
      </c>
      <c r="J65" s="92">
        <f t="shared" si="17"/>
        <v>534</v>
      </c>
      <c r="K65" s="92">
        <f t="shared" si="17"/>
        <v>566.20000000000005</v>
      </c>
    </row>
    <row r="66" spans="1:12" ht="31.5">
      <c r="A66" s="124" t="s">
        <v>137</v>
      </c>
      <c r="B66" s="117" t="s">
        <v>20</v>
      </c>
      <c r="C66" s="117" t="s">
        <v>58</v>
      </c>
      <c r="D66" s="117" t="s">
        <v>60</v>
      </c>
      <c r="E66" s="117" t="s">
        <v>63</v>
      </c>
      <c r="F66" s="117" t="s">
        <v>65</v>
      </c>
      <c r="G66" s="117" t="s">
        <v>90</v>
      </c>
      <c r="H66" s="9" t="s">
        <v>139</v>
      </c>
      <c r="I66" s="92">
        <f>'Прил 4'!J67</f>
        <v>526.20000000000005</v>
      </c>
      <c r="J66" s="92">
        <f>'Прил 4'!K67</f>
        <v>534</v>
      </c>
      <c r="K66" s="92">
        <f>'Прил 4'!L67</f>
        <v>566.20000000000005</v>
      </c>
    </row>
    <row r="67" spans="1:12">
      <c r="A67" s="172" t="s">
        <v>23</v>
      </c>
      <c r="B67" s="167" t="s">
        <v>22</v>
      </c>
      <c r="C67" s="167"/>
      <c r="D67" s="167"/>
      <c r="E67" s="167"/>
      <c r="F67" s="167"/>
      <c r="G67" s="91"/>
      <c r="H67" s="91"/>
      <c r="I67" s="164">
        <f>I68+I74</f>
        <v>119.1</v>
      </c>
      <c r="J67" s="164">
        <f t="shared" ref="J67:K67" si="18">J68+J74</f>
        <v>54.4</v>
      </c>
      <c r="K67" s="164">
        <f t="shared" si="18"/>
        <v>85</v>
      </c>
    </row>
    <row r="68" spans="1:12">
      <c r="A68" s="172" t="s">
        <v>91</v>
      </c>
      <c r="B68" s="167" t="s">
        <v>22</v>
      </c>
      <c r="C68" s="167" t="s">
        <v>56</v>
      </c>
      <c r="D68" s="167"/>
      <c r="E68" s="167"/>
      <c r="F68" s="167"/>
      <c r="G68" s="163"/>
      <c r="H68" s="163"/>
      <c r="I68" s="164">
        <f>I69</f>
        <v>40.4</v>
      </c>
      <c r="J68" s="164">
        <f t="shared" ref="J68:K70" si="19">J69</f>
        <v>40.4</v>
      </c>
      <c r="K68" s="164">
        <f t="shared" si="19"/>
        <v>40.4</v>
      </c>
    </row>
    <row r="69" spans="1:12" ht="47.25">
      <c r="A69" s="142" t="s">
        <v>233</v>
      </c>
      <c r="B69" s="9" t="s">
        <v>22</v>
      </c>
      <c r="C69" s="9" t="s">
        <v>56</v>
      </c>
      <c r="D69" s="9" t="s">
        <v>77</v>
      </c>
      <c r="E69" s="167"/>
      <c r="F69" s="167"/>
      <c r="G69" s="163"/>
      <c r="H69" s="163"/>
      <c r="I69" s="92">
        <f>I70</f>
        <v>40.4</v>
      </c>
      <c r="J69" s="92">
        <f t="shared" si="19"/>
        <v>40.4</v>
      </c>
      <c r="K69" s="92">
        <f t="shared" si="19"/>
        <v>40.4</v>
      </c>
      <c r="L69" s="216"/>
    </row>
    <row r="70" spans="1:12" ht="47.25">
      <c r="A70" s="142" t="s">
        <v>234</v>
      </c>
      <c r="B70" s="9" t="s">
        <v>22</v>
      </c>
      <c r="C70" s="9" t="s">
        <v>56</v>
      </c>
      <c r="D70" s="9" t="s">
        <v>77</v>
      </c>
      <c r="E70" s="9" t="s">
        <v>30</v>
      </c>
      <c r="F70" s="9"/>
      <c r="G70" s="91"/>
      <c r="H70" s="91"/>
      <c r="I70" s="92">
        <f>I71</f>
        <v>40.4</v>
      </c>
      <c r="J70" s="92">
        <f t="shared" si="19"/>
        <v>40.4</v>
      </c>
      <c r="K70" s="92">
        <f t="shared" si="19"/>
        <v>40.4</v>
      </c>
      <c r="L70" s="216"/>
    </row>
    <row r="71" spans="1:12" ht="80.25" customHeight="1">
      <c r="A71" s="140" t="s">
        <v>257</v>
      </c>
      <c r="B71" s="9" t="s">
        <v>22</v>
      </c>
      <c r="C71" s="9" t="s">
        <v>56</v>
      </c>
      <c r="D71" s="9">
        <v>89</v>
      </c>
      <c r="E71" s="9">
        <v>1</v>
      </c>
      <c r="F71" s="9" t="s">
        <v>65</v>
      </c>
      <c r="G71" s="9" t="s">
        <v>92</v>
      </c>
      <c r="H71" s="116"/>
      <c r="I71" s="92">
        <f>I72</f>
        <v>40.4</v>
      </c>
      <c r="J71" s="92">
        <f t="shared" ref="J71:K72" si="20">J72</f>
        <v>40.4</v>
      </c>
      <c r="K71" s="92">
        <f t="shared" si="20"/>
        <v>40.4</v>
      </c>
      <c r="L71" s="220"/>
    </row>
    <row r="72" spans="1:12" ht="31.5">
      <c r="A72" s="124" t="s">
        <v>136</v>
      </c>
      <c r="B72" s="9" t="s">
        <v>22</v>
      </c>
      <c r="C72" s="9" t="s">
        <v>56</v>
      </c>
      <c r="D72" s="9">
        <v>89</v>
      </c>
      <c r="E72" s="9">
        <v>1</v>
      </c>
      <c r="F72" s="9" t="s">
        <v>65</v>
      </c>
      <c r="G72" s="9" t="s">
        <v>92</v>
      </c>
      <c r="H72" s="116" t="s">
        <v>138</v>
      </c>
      <c r="I72" s="92">
        <f>I73</f>
        <v>40.4</v>
      </c>
      <c r="J72" s="92">
        <f t="shared" si="20"/>
        <v>40.4</v>
      </c>
      <c r="K72" s="92">
        <f t="shared" si="20"/>
        <v>40.4</v>
      </c>
    </row>
    <row r="73" spans="1:12" ht="31.5">
      <c r="A73" s="124" t="s">
        <v>137</v>
      </c>
      <c r="B73" s="9" t="s">
        <v>22</v>
      </c>
      <c r="C73" s="9" t="s">
        <v>56</v>
      </c>
      <c r="D73" s="9">
        <v>89</v>
      </c>
      <c r="E73" s="9">
        <v>1</v>
      </c>
      <c r="F73" s="9" t="s">
        <v>65</v>
      </c>
      <c r="G73" s="9" t="s">
        <v>92</v>
      </c>
      <c r="H73" s="116" t="s">
        <v>139</v>
      </c>
      <c r="I73" s="92">
        <f>'Прил 4'!J74</f>
        <v>40.4</v>
      </c>
      <c r="J73" s="92">
        <f>'Прил 4'!K74</f>
        <v>40.4</v>
      </c>
      <c r="K73" s="92">
        <f>'Прил 4'!L74</f>
        <v>40.4</v>
      </c>
    </row>
    <row r="74" spans="1:12">
      <c r="A74" s="172" t="s">
        <v>93</v>
      </c>
      <c r="B74" s="167" t="s">
        <v>22</v>
      </c>
      <c r="C74" s="167" t="s">
        <v>57</v>
      </c>
      <c r="D74" s="167"/>
      <c r="E74" s="167"/>
      <c r="F74" s="175"/>
      <c r="G74" s="163"/>
      <c r="H74" s="163"/>
      <c r="I74" s="164">
        <f>I75</f>
        <v>78.7</v>
      </c>
      <c r="J74" s="164">
        <f t="shared" ref="J74:K74" si="21">J75</f>
        <v>14</v>
      </c>
      <c r="K74" s="164">
        <f t="shared" si="21"/>
        <v>44.6</v>
      </c>
    </row>
    <row r="75" spans="1:12" ht="47.25">
      <c r="A75" s="142" t="s">
        <v>233</v>
      </c>
      <c r="B75" s="9" t="s">
        <v>22</v>
      </c>
      <c r="C75" s="9" t="s">
        <v>57</v>
      </c>
      <c r="D75" s="9" t="s">
        <v>77</v>
      </c>
      <c r="E75" s="9"/>
      <c r="F75" s="221"/>
      <c r="G75" s="91"/>
      <c r="H75" s="91"/>
      <c r="I75" s="92">
        <f>I76</f>
        <v>78.7</v>
      </c>
      <c r="J75" s="92">
        <f t="shared" ref="J75:K75" si="22">J76</f>
        <v>14</v>
      </c>
      <c r="K75" s="92">
        <f t="shared" si="22"/>
        <v>44.6</v>
      </c>
    </row>
    <row r="76" spans="1:12" ht="47.25">
      <c r="A76" s="142" t="s">
        <v>234</v>
      </c>
      <c r="B76" s="9" t="s">
        <v>22</v>
      </c>
      <c r="C76" s="9" t="s">
        <v>57</v>
      </c>
      <c r="D76" s="9" t="s">
        <v>77</v>
      </c>
      <c r="E76" s="149">
        <v>1</v>
      </c>
      <c r="F76" s="221"/>
      <c r="G76" s="91"/>
      <c r="H76" s="91"/>
      <c r="I76" s="92">
        <f>I77+I80</f>
        <v>78.7</v>
      </c>
      <c r="J76" s="92">
        <f t="shared" ref="J76:K76" si="23">J77+J80</f>
        <v>14</v>
      </c>
      <c r="K76" s="92">
        <f t="shared" si="23"/>
        <v>44.6</v>
      </c>
    </row>
    <row r="77" spans="1:12">
      <c r="A77" s="124" t="s">
        <v>94</v>
      </c>
      <c r="B77" s="9" t="s">
        <v>22</v>
      </c>
      <c r="C77" s="9" t="s">
        <v>57</v>
      </c>
      <c r="D77" s="9" t="s">
        <v>77</v>
      </c>
      <c r="E77" s="149">
        <v>1</v>
      </c>
      <c r="F77" s="117" t="s">
        <v>65</v>
      </c>
      <c r="G77" s="149">
        <v>43010</v>
      </c>
      <c r="H77" s="91"/>
      <c r="I77" s="92">
        <f>I78</f>
        <v>73.7</v>
      </c>
      <c r="J77" s="92">
        <f t="shared" ref="J77:K78" si="24">J78</f>
        <v>12</v>
      </c>
      <c r="K77" s="92">
        <f t="shared" si="24"/>
        <v>39.6</v>
      </c>
    </row>
    <row r="78" spans="1:12" ht="31.5">
      <c r="A78" s="124" t="s">
        <v>136</v>
      </c>
      <c r="B78" s="9" t="s">
        <v>22</v>
      </c>
      <c r="C78" s="9" t="s">
        <v>57</v>
      </c>
      <c r="D78" s="9" t="s">
        <v>77</v>
      </c>
      <c r="E78" s="149">
        <v>1</v>
      </c>
      <c r="F78" s="117" t="s">
        <v>65</v>
      </c>
      <c r="G78" s="149">
        <v>43010</v>
      </c>
      <c r="H78" s="149">
        <v>200</v>
      </c>
      <c r="I78" s="92">
        <f>I79</f>
        <v>73.7</v>
      </c>
      <c r="J78" s="92">
        <f t="shared" si="24"/>
        <v>12</v>
      </c>
      <c r="K78" s="92">
        <f t="shared" si="24"/>
        <v>39.6</v>
      </c>
    </row>
    <row r="79" spans="1:12" ht="31.5">
      <c r="A79" s="124" t="s">
        <v>137</v>
      </c>
      <c r="B79" s="9" t="s">
        <v>22</v>
      </c>
      <c r="C79" s="9" t="s">
        <v>57</v>
      </c>
      <c r="D79" s="9" t="s">
        <v>77</v>
      </c>
      <c r="E79" s="149">
        <v>1</v>
      </c>
      <c r="F79" s="117" t="s">
        <v>65</v>
      </c>
      <c r="G79" s="149">
        <v>43010</v>
      </c>
      <c r="H79" s="149">
        <v>240</v>
      </c>
      <c r="I79" s="92">
        <f>'Прил 4'!J80</f>
        <v>73.7</v>
      </c>
      <c r="J79" s="92">
        <f>'Прил 4'!K80</f>
        <v>12</v>
      </c>
      <c r="K79" s="92">
        <f>'Прил 4'!L80</f>
        <v>39.6</v>
      </c>
    </row>
    <row r="80" spans="1:12">
      <c r="A80" s="124" t="s">
        <v>207</v>
      </c>
      <c r="B80" s="9" t="s">
        <v>22</v>
      </c>
      <c r="C80" s="9" t="s">
        <v>57</v>
      </c>
      <c r="D80" s="9" t="s">
        <v>77</v>
      </c>
      <c r="E80" s="149">
        <v>1</v>
      </c>
      <c r="F80" s="117" t="s">
        <v>65</v>
      </c>
      <c r="G80" s="149">
        <v>43040</v>
      </c>
      <c r="H80" s="91"/>
      <c r="I80" s="92">
        <f>I81</f>
        <v>5</v>
      </c>
      <c r="J80" s="92">
        <f t="shared" ref="J80:K81" si="25">J81</f>
        <v>2</v>
      </c>
      <c r="K80" s="92">
        <f t="shared" si="25"/>
        <v>5</v>
      </c>
    </row>
    <row r="81" spans="1:12" ht="31.5">
      <c r="A81" s="124" t="s">
        <v>136</v>
      </c>
      <c r="B81" s="9" t="s">
        <v>22</v>
      </c>
      <c r="C81" s="9" t="s">
        <v>57</v>
      </c>
      <c r="D81" s="9" t="s">
        <v>77</v>
      </c>
      <c r="E81" s="149">
        <v>1</v>
      </c>
      <c r="F81" s="117" t="s">
        <v>65</v>
      </c>
      <c r="G81" s="149">
        <v>43040</v>
      </c>
      <c r="H81" s="149">
        <v>200</v>
      </c>
      <c r="I81" s="92">
        <f>I82</f>
        <v>5</v>
      </c>
      <c r="J81" s="92">
        <f t="shared" si="25"/>
        <v>2</v>
      </c>
      <c r="K81" s="92">
        <f t="shared" si="25"/>
        <v>5</v>
      </c>
    </row>
    <row r="82" spans="1:12" ht="31.5">
      <c r="A82" s="124" t="s">
        <v>137</v>
      </c>
      <c r="B82" s="9" t="s">
        <v>22</v>
      </c>
      <c r="C82" s="9" t="s">
        <v>57</v>
      </c>
      <c r="D82" s="9" t="s">
        <v>77</v>
      </c>
      <c r="E82" s="149">
        <v>1</v>
      </c>
      <c r="F82" s="117" t="s">
        <v>65</v>
      </c>
      <c r="G82" s="149">
        <v>43040</v>
      </c>
      <c r="H82" s="149">
        <v>240</v>
      </c>
      <c r="I82" s="92">
        <f>'Прил 4'!J83</f>
        <v>5</v>
      </c>
      <c r="J82" s="92">
        <f>'Прил 4'!K83</f>
        <v>2</v>
      </c>
      <c r="K82" s="92">
        <f>'Прил 4'!L83</f>
        <v>5</v>
      </c>
    </row>
    <row r="83" spans="1:12">
      <c r="A83" s="172" t="s">
        <v>95</v>
      </c>
      <c r="B83" s="167" t="s">
        <v>59</v>
      </c>
      <c r="C83" s="167"/>
      <c r="D83" s="169"/>
      <c r="E83" s="167"/>
      <c r="F83" s="167"/>
      <c r="G83" s="167"/>
      <c r="H83" s="181"/>
      <c r="I83" s="164">
        <f t="shared" ref="I83:K88" si="26">I84</f>
        <v>249.3</v>
      </c>
      <c r="J83" s="164">
        <f t="shared" si="26"/>
        <v>225.5</v>
      </c>
      <c r="K83" s="164">
        <f t="shared" si="26"/>
        <v>191.5</v>
      </c>
    </row>
    <row r="84" spans="1:12">
      <c r="A84" s="187" t="s">
        <v>33</v>
      </c>
      <c r="B84" s="167" t="s">
        <v>59</v>
      </c>
      <c r="C84" s="167" t="s">
        <v>19</v>
      </c>
      <c r="D84" s="181"/>
      <c r="E84" s="167"/>
      <c r="F84" s="167"/>
      <c r="G84" s="167"/>
      <c r="H84" s="181"/>
      <c r="I84" s="164">
        <f>I85</f>
        <v>249.3</v>
      </c>
      <c r="J84" s="164">
        <f t="shared" si="26"/>
        <v>225.5</v>
      </c>
      <c r="K84" s="164">
        <f t="shared" si="26"/>
        <v>191.5</v>
      </c>
    </row>
    <row r="85" spans="1:12" ht="47.25">
      <c r="A85" s="142" t="s">
        <v>233</v>
      </c>
      <c r="B85" s="9" t="s">
        <v>59</v>
      </c>
      <c r="C85" s="9" t="s">
        <v>19</v>
      </c>
      <c r="D85" s="9">
        <v>89</v>
      </c>
      <c r="E85" s="9"/>
      <c r="F85" s="9"/>
      <c r="G85" s="9"/>
      <c r="H85" s="116"/>
      <c r="I85" s="92">
        <f>I86</f>
        <v>249.3</v>
      </c>
      <c r="J85" s="92">
        <f t="shared" si="26"/>
        <v>225.5</v>
      </c>
      <c r="K85" s="92">
        <f t="shared" si="26"/>
        <v>191.5</v>
      </c>
      <c r="L85" s="216"/>
    </row>
    <row r="86" spans="1:12" ht="47.25">
      <c r="A86" s="142" t="s">
        <v>234</v>
      </c>
      <c r="B86" s="9" t="s">
        <v>59</v>
      </c>
      <c r="C86" s="9" t="s">
        <v>19</v>
      </c>
      <c r="D86" s="9">
        <v>89</v>
      </c>
      <c r="E86" s="9">
        <v>1</v>
      </c>
      <c r="F86" s="9"/>
      <c r="G86" s="9"/>
      <c r="H86" s="116"/>
      <c r="I86" s="92">
        <f>I87</f>
        <v>249.3</v>
      </c>
      <c r="J86" s="92">
        <f t="shared" si="26"/>
        <v>225.5</v>
      </c>
      <c r="K86" s="92">
        <f t="shared" si="26"/>
        <v>191.5</v>
      </c>
      <c r="L86" s="216"/>
    </row>
    <row r="87" spans="1:12">
      <c r="A87" s="142" t="s">
        <v>131</v>
      </c>
      <c r="B87" s="188" t="s">
        <v>59</v>
      </c>
      <c r="C87" s="188" t="s">
        <v>19</v>
      </c>
      <c r="D87" s="146">
        <v>89</v>
      </c>
      <c r="E87" s="117">
        <v>1</v>
      </c>
      <c r="F87" s="117" t="s">
        <v>65</v>
      </c>
      <c r="G87" s="117" t="s">
        <v>97</v>
      </c>
      <c r="H87" s="146"/>
      <c r="I87" s="92">
        <f t="shared" si="26"/>
        <v>249.3</v>
      </c>
      <c r="J87" s="92">
        <f t="shared" si="26"/>
        <v>225.5</v>
      </c>
      <c r="K87" s="92">
        <f t="shared" si="26"/>
        <v>191.5</v>
      </c>
    </row>
    <row r="88" spans="1:12">
      <c r="A88" s="142" t="s">
        <v>132</v>
      </c>
      <c r="B88" s="188" t="s">
        <v>59</v>
      </c>
      <c r="C88" s="188" t="s">
        <v>19</v>
      </c>
      <c r="D88" s="146">
        <v>89</v>
      </c>
      <c r="E88" s="117">
        <v>1</v>
      </c>
      <c r="F88" s="117" t="s">
        <v>65</v>
      </c>
      <c r="G88" s="117" t="s">
        <v>97</v>
      </c>
      <c r="H88" s="146" t="s">
        <v>134</v>
      </c>
      <c r="I88" s="92">
        <f t="shared" si="26"/>
        <v>249.3</v>
      </c>
      <c r="J88" s="92">
        <f t="shared" si="26"/>
        <v>225.5</v>
      </c>
      <c r="K88" s="92">
        <f t="shared" si="26"/>
        <v>191.5</v>
      </c>
    </row>
    <row r="89" spans="1:12">
      <c r="A89" s="142" t="s">
        <v>133</v>
      </c>
      <c r="B89" s="188" t="s">
        <v>59</v>
      </c>
      <c r="C89" s="188" t="s">
        <v>19</v>
      </c>
      <c r="D89" s="146">
        <v>89</v>
      </c>
      <c r="E89" s="117">
        <v>1</v>
      </c>
      <c r="F89" s="117" t="s">
        <v>65</v>
      </c>
      <c r="G89" s="117" t="s">
        <v>97</v>
      </c>
      <c r="H89" s="146" t="s">
        <v>135</v>
      </c>
      <c r="I89" s="92">
        <f>'Прил 4'!J90</f>
        <v>249.3</v>
      </c>
      <c r="J89" s="92">
        <f>'Прил 4'!K90</f>
        <v>225.5</v>
      </c>
      <c r="K89" s="92">
        <f>'Прил 4'!L90</f>
        <v>191.5</v>
      </c>
    </row>
    <row r="90" spans="1:12">
      <c r="A90" s="168" t="s">
        <v>21</v>
      </c>
      <c r="B90" s="190" t="s">
        <v>60</v>
      </c>
      <c r="C90" s="190"/>
      <c r="D90" s="179"/>
      <c r="E90" s="138"/>
      <c r="F90" s="138"/>
      <c r="G90" s="138"/>
      <c r="H90" s="179"/>
      <c r="I90" s="164">
        <f t="shared" ref="I90:K95" si="27">I91</f>
        <v>3.3</v>
      </c>
      <c r="J90" s="164">
        <f t="shared" si="27"/>
        <v>3.3</v>
      </c>
      <c r="K90" s="164">
        <f t="shared" si="27"/>
        <v>3.3</v>
      </c>
    </row>
    <row r="91" spans="1:12" ht="31.5">
      <c r="A91" s="168" t="s">
        <v>98</v>
      </c>
      <c r="B91" s="138">
        <v>13</v>
      </c>
      <c r="C91" s="138" t="s">
        <v>19</v>
      </c>
      <c r="D91" s="176"/>
      <c r="E91" s="138"/>
      <c r="F91" s="138"/>
      <c r="G91" s="138"/>
      <c r="H91" s="179"/>
      <c r="I91" s="164">
        <f t="shared" si="27"/>
        <v>3.3</v>
      </c>
      <c r="J91" s="164">
        <f t="shared" si="27"/>
        <v>3.3</v>
      </c>
      <c r="K91" s="164">
        <f t="shared" si="27"/>
        <v>3.3</v>
      </c>
    </row>
    <row r="92" spans="1:12" ht="47.25">
      <c r="A92" s="142" t="s">
        <v>233</v>
      </c>
      <c r="B92" s="117" t="s">
        <v>60</v>
      </c>
      <c r="C92" s="117" t="s">
        <v>19</v>
      </c>
      <c r="D92" s="9">
        <v>89</v>
      </c>
      <c r="E92" s="9">
        <v>0</v>
      </c>
      <c r="F92" s="117"/>
      <c r="G92" s="117"/>
      <c r="H92" s="146"/>
      <c r="I92" s="92">
        <f t="shared" si="27"/>
        <v>3.3</v>
      </c>
      <c r="J92" s="92">
        <f t="shared" si="27"/>
        <v>3.3</v>
      </c>
      <c r="K92" s="92">
        <f t="shared" si="27"/>
        <v>3.3</v>
      </c>
    </row>
    <row r="93" spans="1:12" ht="47.25">
      <c r="A93" s="142" t="s">
        <v>234</v>
      </c>
      <c r="B93" s="117" t="s">
        <v>60</v>
      </c>
      <c r="C93" s="117" t="s">
        <v>19</v>
      </c>
      <c r="D93" s="9">
        <v>89</v>
      </c>
      <c r="E93" s="9">
        <v>1</v>
      </c>
      <c r="F93" s="117"/>
      <c r="G93" s="117"/>
      <c r="H93" s="146"/>
      <c r="I93" s="92">
        <f t="shared" si="27"/>
        <v>3.3</v>
      </c>
      <c r="J93" s="92">
        <f t="shared" si="27"/>
        <v>3.3</v>
      </c>
      <c r="K93" s="92">
        <f t="shared" si="27"/>
        <v>3.3</v>
      </c>
    </row>
    <row r="94" spans="1:12">
      <c r="A94" s="124" t="s">
        <v>99</v>
      </c>
      <c r="B94" s="117">
        <v>13</v>
      </c>
      <c r="C94" s="117" t="s">
        <v>19</v>
      </c>
      <c r="D94" s="119">
        <v>89</v>
      </c>
      <c r="E94" s="117">
        <v>1</v>
      </c>
      <c r="F94" s="117" t="s">
        <v>65</v>
      </c>
      <c r="G94" s="117">
        <v>41240</v>
      </c>
      <c r="H94" s="146"/>
      <c r="I94" s="92">
        <f t="shared" si="27"/>
        <v>3.3</v>
      </c>
      <c r="J94" s="92">
        <f t="shared" si="27"/>
        <v>3.3</v>
      </c>
      <c r="K94" s="92">
        <f t="shared" si="27"/>
        <v>3.3</v>
      </c>
    </row>
    <row r="95" spans="1:12">
      <c r="A95" s="124" t="s">
        <v>129</v>
      </c>
      <c r="B95" s="117">
        <v>13</v>
      </c>
      <c r="C95" s="117" t="s">
        <v>19</v>
      </c>
      <c r="D95" s="119">
        <v>89</v>
      </c>
      <c r="E95" s="117">
        <v>1</v>
      </c>
      <c r="F95" s="117" t="s">
        <v>65</v>
      </c>
      <c r="G95" s="117" t="s">
        <v>104</v>
      </c>
      <c r="H95" s="146" t="s">
        <v>130</v>
      </c>
      <c r="I95" s="92">
        <f t="shared" si="27"/>
        <v>3.3</v>
      </c>
      <c r="J95" s="92">
        <f t="shared" si="27"/>
        <v>3.3</v>
      </c>
      <c r="K95" s="92">
        <f t="shared" si="27"/>
        <v>3.3</v>
      </c>
    </row>
    <row r="96" spans="1:12">
      <c r="A96" s="148" t="s">
        <v>100</v>
      </c>
      <c r="B96" s="117">
        <v>13</v>
      </c>
      <c r="C96" s="117" t="s">
        <v>19</v>
      </c>
      <c r="D96" s="119">
        <v>89</v>
      </c>
      <c r="E96" s="117">
        <v>1</v>
      </c>
      <c r="F96" s="117" t="s">
        <v>65</v>
      </c>
      <c r="G96" s="117">
        <v>41240</v>
      </c>
      <c r="H96" s="146">
        <v>730</v>
      </c>
      <c r="I96" s="92">
        <f>'Прил 4'!J97</f>
        <v>3.3</v>
      </c>
      <c r="J96" s="92">
        <f>'Прил 4'!K97</f>
        <v>3.3</v>
      </c>
      <c r="K96" s="92">
        <f>'Прил 4'!L97</f>
        <v>3.3</v>
      </c>
    </row>
    <row r="97" spans="1:11">
      <c r="A97" s="148" t="s">
        <v>258</v>
      </c>
      <c r="B97" s="117" t="s">
        <v>247</v>
      </c>
      <c r="C97" s="117"/>
      <c r="D97" s="119"/>
      <c r="E97" s="117"/>
      <c r="F97" s="117"/>
      <c r="G97" s="117"/>
      <c r="H97" s="146"/>
      <c r="I97" s="92">
        <f t="shared" ref="I97:I102" si="28">I98</f>
        <v>0</v>
      </c>
      <c r="J97" s="92">
        <f t="shared" ref="J97:K101" si="29">J98</f>
        <v>32.799999999999997</v>
      </c>
      <c r="K97" s="92">
        <f t="shared" si="29"/>
        <v>66.8</v>
      </c>
    </row>
    <row r="98" spans="1:11">
      <c r="A98" s="148" t="s">
        <v>258</v>
      </c>
      <c r="B98" s="117" t="s">
        <v>247</v>
      </c>
      <c r="C98" s="117">
        <v>99</v>
      </c>
      <c r="D98" s="119"/>
      <c r="E98" s="117"/>
      <c r="F98" s="117"/>
      <c r="G98" s="117"/>
      <c r="H98" s="146"/>
      <c r="I98" s="92">
        <f t="shared" si="28"/>
        <v>0</v>
      </c>
      <c r="J98" s="92">
        <f t="shared" si="29"/>
        <v>32.799999999999997</v>
      </c>
      <c r="K98" s="92">
        <f t="shared" si="29"/>
        <v>66.8</v>
      </c>
    </row>
    <row r="99" spans="1:11" ht="47.25">
      <c r="A99" s="142" t="s">
        <v>233</v>
      </c>
      <c r="B99" s="117" t="s">
        <v>247</v>
      </c>
      <c r="C99" s="117">
        <v>99</v>
      </c>
      <c r="D99" s="117" t="s">
        <v>77</v>
      </c>
      <c r="E99" s="117" t="s">
        <v>63</v>
      </c>
      <c r="F99" s="117"/>
      <c r="G99" s="117"/>
      <c r="H99" s="146"/>
      <c r="I99" s="92">
        <f t="shared" si="28"/>
        <v>0</v>
      </c>
      <c r="J99" s="92">
        <f t="shared" si="29"/>
        <v>32.799999999999997</v>
      </c>
      <c r="K99" s="92">
        <f t="shared" si="29"/>
        <v>66.8</v>
      </c>
    </row>
    <row r="100" spans="1:11" ht="47.25">
      <c r="A100" s="142" t="s">
        <v>234</v>
      </c>
      <c r="B100" s="117" t="s">
        <v>247</v>
      </c>
      <c r="C100" s="117">
        <v>99</v>
      </c>
      <c r="D100" s="117" t="s">
        <v>77</v>
      </c>
      <c r="E100" s="117" t="s">
        <v>30</v>
      </c>
      <c r="F100" s="117"/>
      <c r="G100" s="117"/>
      <c r="H100" s="146"/>
      <c r="I100" s="92">
        <f t="shared" si="28"/>
        <v>0</v>
      </c>
      <c r="J100" s="92">
        <f t="shared" si="29"/>
        <v>32.799999999999997</v>
      </c>
      <c r="K100" s="92">
        <f t="shared" si="29"/>
        <v>66.8</v>
      </c>
    </row>
    <row r="101" spans="1:11">
      <c r="A101" s="148" t="s">
        <v>258</v>
      </c>
      <c r="B101" s="117" t="s">
        <v>247</v>
      </c>
      <c r="C101" s="117">
        <v>99</v>
      </c>
      <c r="D101" s="117" t="s">
        <v>77</v>
      </c>
      <c r="E101" s="117" t="s">
        <v>30</v>
      </c>
      <c r="F101" s="117" t="s">
        <v>65</v>
      </c>
      <c r="G101" s="117" t="s">
        <v>248</v>
      </c>
      <c r="H101" s="117"/>
      <c r="I101" s="92">
        <f t="shared" si="28"/>
        <v>0</v>
      </c>
      <c r="J101" s="92">
        <f t="shared" si="29"/>
        <v>32.799999999999997</v>
      </c>
      <c r="K101" s="92">
        <f t="shared" si="29"/>
        <v>66.8</v>
      </c>
    </row>
    <row r="102" spans="1:11">
      <c r="A102" s="148" t="s">
        <v>144</v>
      </c>
      <c r="B102" s="117" t="s">
        <v>247</v>
      </c>
      <c r="C102" s="117">
        <v>99</v>
      </c>
      <c r="D102" s="117" t="s">
        <v>77</v>
      </c>
      <c r="E102" s="117" t="s">
        <v>30</v>
      </c>
      <c r="F102" s="117" t="s">
        <v>65</v>
      </c>
      <c r="G102" s="117" t="s">
        <v>248</v>
      </c>
      <c r="H102" s="117" t="s">
        <v>145</v>
      </c>
      <c r="I102" s="186">
        <f t="shared" si="28"/>
        <v>0</v>
      </c>
      <c r="J102" s="186">
        <f>J103</f>
        <v>32.799999999999997</v>
      </c>
      <c r="K102" s="186">
        <f t="shared" ref="K102" si="30">K103</f>
        <v>66.8</v>
      </c>
    </row>
    <row r="103" spans="1:11">
      <c r="A103" s="148" t="s">
        <v>76</v>
      </c>
      <c r="B103" s="117" t="s">
        <v>247</v>
      </c>
      <c r="C103" s="117" t="s">
        <v>247</v>
      </c>
      <c r="D103" s="117" t="s">
        <v>77</v>
      </c>
      <c r="E103" s="117" t="s">
        <v>30</v>
      </c>
      <c r="F103" s="117" t="s">
        <v>65</v>
      </c>
      <c r="G103" s="117" t="s">
        <v>248</v>
      </c>
      <c r="H103" s="117" t="s">
        <v>78</v>
      </c>
      <c r="I103" s="186">
        <f>'Прил 4'!J104</f>
        <v>0</v>
      </c>
      <c r="J103" s="186">
        <f>'Прил 4'!K104</f>
        <v>32.799999999999997</v>
      </c>
      <c r="K103" s="186">
        <f>'Прил 4'!L104</f>
        <v>66.8</v>
      </c>
    </row>
  </sheetData>
  <autoFilter ref="A6:K103"/>
  <mergeCells count="8">
    <mergeCell ref="A2:K2"/>
    <mergeCell ref="A4:A5"/>
    <mergeCell ref="B4:B5"/>
    <mergeCell ref="C4:C5"/>
    <mergeCell ref="D4:G5"/>
    <mergeCell ref="H4:H5"/>
    <mergeCell ref="I4:K4"/>
    <mergeCell ref="I1:K1"/>
  </mergeCells>
  <conditionalFormatting sqref="B39">
    <cfRule type="expression" dxfId="38" priority="41" stopIfTrue="1">
      <formula>$F39=""</formula>
    </cfRule>
    <cfRule type="expression" dxfId="37" priority="42" stopIfTrue="1">
      <formula>#REF!&lt;&gt;""</formula>
    </cfRule>
    <cfRule type="expression" dxfId="36" priority="43" stopIfTrue="1">
      <formula>AND($G39="",$F39&lt;&gt;"")</formula>
    </cfRule>
  </conditionalFormatting>
  <conditionalFormatting sqref="B59">
    <cfRule type="expression" dxfId="35" priority="38" stopIfTrue="1">
      <formula>$F59=""</formula>
    </cfRule>
    <cfRule type="expression" dxfId="34" priority="40" stopIfTrue="1">
      <formula>AND($G59="",$F59&lt;&gt;"")</formula>
    </cfRule>
  </conditionalFormatting>
  <conditionalFormatting sqref="A37">
    <cfRule type="expression" dxfId="33" priority="35" stopIfTrue="1">
      <formula>$F37=""</formula>
    </cfRule>
    <cfRule type="expression" dxfId="32" priority="36" stopIfTrue="1">
      <formula>#REF!&lt;&gt;""</formula>
    </cfRule>
    <cfRule type="expression" dxfId="31" priority="37" stopIfTrue="1">
      <formula>AND($G37="",$F37&lt;&gt;"")</formula>
    </cfRule>
  </conditionalFormatting>
  <conditionalFormatting sqref="A43">
    <cfRule type="expression" dxfId="30" priority="32" stopIfTrue="1">
      <formula>$F43=""</formula>
    </cfRule>
    <cfRule type="expression" dxfId="29" priority="33" stopIfTrue="1">
      <formula>$H43&lt;&gt;""</formula>
    </cfRule>
    <cfRule type="expression" dxfId="28" priority="34" stopIfTrue="1">
      <formula>AND($G43="",$F43&lt;&gt;"")</formula>
    </cfRule>
  </conditionalFormatting>
  <conditionalFormatting sqref="A77 A80">
    <cfRule type="expression" dxfId="27" priority="29" stopIfTrue="1">
      <formula>$F77=""</formula>
    </cfRule>
    <cfRule type="expression" dxfId="26" priority="31" stopIfTrue="1">
      <formula>AND($G77="",$F77&lt;&gt;"")</formula>
    </cfRule>
  </conditionalFormatting>
  <conditionalFormatting sqref="A80">
    <cfRule type="expression" dxfId="25" priority="26" stopIfTrue="1">
      <formula>$F80=""</formula>
    </cfRule>
    <cfRule type="expression" dxfId="24" priority="28" stopIfTrue="1">
      <formula>AND($G80="",$F80&lt;&gt;"")</formula>
    </cfRule>
  </conditionalFormatting>
  <conditionalFormatting sqref="A37">
    <cfRule type="expression" dxfId="23" priority="23" stopIfTrue="1">
      <formula>$F37=""</formula>
    </cfRule>
    <cfRule type="expression" dxfId="22" priority="24" stopIfTrue="1">
      <formula>#REF!&lt;&gt;""</formula>
    </cfRule>
    <cfRule type="expression" dxfId="21" priority="25" stopIfTrue="1">
      <formula>AND($G37="",$F37&lt;&gt;"")</formula>
    </cfRule>
  </conditionalFormatting>
  <conditionalFormatting sqref="A34">
    <cfRule type="expression" dxfId="20" priority="20" stopIfTrue="1">
      <formula>$F34=""</formula>
    </cfRule>
    <cfRule type="expression" dxfId="19" priority="21" stopIfTrue="1">
      <formula>#REF!&lt;&gt;""</formula>
    </cfRule>
    <cfRule type="expression" dxfId="18" priority="22" stopIfTrue="1">
      <formula>AND($G34="",$F34&lt;&gt;"")</formula>
    </cfRule>
  </conditionalFormatting>
  <conditionalFormatting sqref="F37 E74:E75">
    <cfRule type="expression" dxfId="17" priority="18" stopIfTrue="1">
      <formula>$C37=""</formula>
    </cfRule>
    <cfRule type="expression" dxfId="16" priority="19" stopIfTrue="1">
      <formula>$D37&lt;&gt;""</formula>
    </cfRule>
  </conditionalFormatting>
  <conditionalFormatting sqref="E37">
    <cfRule type="expression" dxfId="15" priority="16" stopIfTrue="1">
      <formula>$C37=""</formula>
    </cfRule>
    <cfRule type="expression" dxfId="14" priority="17" stopIfTrue="1">
      <formula>$D37&lt;&gt;""</formula>
    </cfRule>
  </conditionalFormatting>
  <conditionalFormatting sqref="B43">
    <cfRule type="expression" dxfId="13" priority="13" stopIfTrue="1">
      <formula>$F43=""</formula>
    </cfRule>
    <cfRule type="expression" dxfId="12" priority="14" stopIfTrue="1">
      <formula>#REF!&lt;&gt;""</formula>
    </cfRule>
    <cfRule type="expression" dxfId="11" priority="15" stopIfTrue="1">
      <formula>AND($G43="",$F43&lt;&gt;"")</formula>
    </cfRule>
  </conditionalFormatting>
  <conditionalFormatting sqref="F74:F76">
    <cfRule type="expression" dxfId="10" priority="9" stopIfTrue="1">
      <formula>$C74=""</formula>
    </cfRule>
    <cfRule type="expression" dxfId="9" priority="10" stopIfTrue="1">
      <formula>$D74&lt;&gt;""</formula>
    </cfRule>
  </conditionalFormatting>
  <conditionalFormatting sqref="F74:F76">
    <cfRule type="expression" dxfId="8" priority="5" stopIfTrue="1">
      <formula>$C74=""</formula>
    </cfRule>
    <cfRule type="expression" dxfId="7" priority="6" stopIfTrue="1">
      <formula>$D74&lt;&gt;""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27"/>
  <sheetViews>
    <sheetView view="pageBreakPreview" zoomScaleNormal="100" zoomScaleSheetLayoutView="100" workbookViewId="0">
      <selection activeCell="J1" sqref="J1:L1"/>
    </sheetView>
  </sheetViews>
  <sheetFormatPr defaultColWidth="9.140625" defaultRowHeight="15"/>
  <cols>
    <col min="1" max="1" width="54.85546875" style="113" customWidth="1"/>
    <col min="2" max="8" width="9.140625" style="71"/>
    <col min="9" max="9" width="9.140625" style="71" customWidth="1"/>
    <col min="10" max="10" width="12" style="71" customWidth="1"/>
    <col min="11" max="11" width="11.7109375" style="71" customWidth="1"/>
    <col min="12" max="12" width="14" style="71" customWidth="1"/>
    <col min="13" max="53" width="9.140625" style="1"/>
    <col min="54" max="16384" width="9.140625" style="71"/>
  </cols>
  <sheetData>
    <row r="1" spans="1:53" ht="130.5" customHeight="1">
      <c r="A1" s="125"/>
      <c r="B1" s="126"/>
      <c r="C1" s="127"/>
      <c r="D1" s="127"/>
      <c r="E1" s="127"/>
      <c r="F1" s="127"/>
      <c r="G1" s="127"/>
      <c r="H1" s="127"/>
      <c r="I1" s="265"/>
      <c r="J1" s="297" t="s">
        <v>282</v>
      </c>
      <c r="K1" s="297"/>
      <c r="L1" s="297"/>
    </row>
    <row r="2" spans="1:53" ht="96" customHeight="1">
      <c r="A2" s="290" t="s">
        <v>283</v>
      </c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87"/>
      <c r="N2" s="287"/>
      <c r="O2" s="287"/>
      <c r="P2" s="287"/>
      <c r="Q2" s="287"/>
      <c r="R2" s="287"/>
      <c r="S2" s="287"/>
      <c r="T2" s="287"/>
    </row>
    <row r="3" spans="1:53" ht="15.75">
      <c r="A3" s="318"/>
      <c r="B3" s="318"/>
      <c r="C3" s="318"/>
      <c r="D3" s="318"/>
      <c r="E3" s="318"/>
      <c r="F3" s="318"/>
      <c r="G3" s="318"/>
      <c r="H3" s="318"/>
      <c r="I3" s="318"/>
      <c r="J3" s="318"/>
      <c r="K3" s="87"/>
      <c r="L3" s="155" t="s">
        <v>281</v>
      </c>
    </row>
    <row r="4" spans="1:53" ht="15.75">
      <c r="A4" s="306" t="s">
        <v>15</v>
      </c>
      <c r="B4" s="306" t="s">
        <v>276</v>
      </c>
      <c r="C4" s="306"/>
      <c r="D4" s="306"/>
      <c r="E4" s="306"/>
      <c r="F4" s="306" t="s">
        <v>17</v>
      </c>
      <c r="G4" s="306" t="s">
        <v>16</v>
      </c>
      <c r="H4" s="306" t="s">
        <v>275</v>
      </c>
      <c r="I4" s="306" t="s">
        <v>24</v>
      </c>
      <c r="J4" s="306" t="s">
        <v>101</v>
      </c>
      <c r="K4" s="306"/>
      <c r="L4" s="306"/>
    </row>
    <row r="5" spans="1:53" ht="19.899999999999999" customHeight="1">
      <c r="A5" s="306" t="s">
        <v>278</v>
      </c>
      <c r="B5" s="306" t="s">
        <v>278</v>
      </c>
      <c r="C5" s="306"/>
      <c r="D5" s="306"/>
      <c r="E5" s="306"/>
      <c r="F5" s="306" t="s">
        <v>278</v>
      </c>
      <c r="G5" s="306" t="s">
        <v>278</v>
      </c>
      <c r="H5" s="306" t="s">
        <v>278</v>
      </c>
      <c r="I5" s="306" t="s">
        <v>278</v>
      </c>
      <c r="J5" s="307" t="s">
        <v>201</v>
      </c>
      <c r="K5" s="307" t="s">
        <v>253</v>
      </c>
      <c r="L5" s="307" t="s">
        <v>270</v>
      </c>
    </row>
    <row r="6" spans="1:53" s="93" customFormat="1" ht="15.75">
      <c r="A6" s="129">
        <v>1</v>
      </c>
      <c r="B6" s="130">
        <v>2</v>
      </c>
      <c r="C6" s="130">
        <v>3</v>
      </c>
      <c r="D6" s="130">
        <v>4</v>
      </c>
      <c r="E6" s="131">
        <v>5</v>
      </c>
      <c r="F6" s="130">
        <v>6</v>
      </c>
      <c r="G6" s="132">
        <v>7</v>
      </c>
      <c r="H6" s="130">
        <v>8</v>
      </c>
      <c r="I6" s="130">
        <v>9</v>
      </c>
      <c r="J6" s="133" t="s">
        <v>59</v>
      </c>
      <c r="K6" s="133" t="s">
        <v>74</v>
      </c>
      <c r="L6" s="134" t="s">
        <v>209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95" customFormat="1" ht="19.899999999999999" customHeight="1">
      <c r="A7" s="135" t="s">
        <v>25</v>
      </c>
      <c r="B7" s="136"/>
      <c r="C7" s="136"/>
      <c r="D7" s="136"/>
      <c r="E7" s="137"/>
      <c r="F7" s="138"/>
      <c r="G7" s="139"/>
      <c r="H7" s="136"/>
      <c r="I7" s="136"/>
      <c r="J7" s="262">
        <f>J29+J67+J8+J15+J22</f>
        <v>1614.4</v>
      </c>
      <c r="K7" s="262">
        <f t="shared" ref="K7:L7" si="0">K29+K67+K8+K15+K22</f>
        <v>1404</v>
      </c>
      <c r="L7" s="262">
        <f t="shared" si="0"/>
        <v>1426.4</v>
      </c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</row>
    <row r="8" spans="1:53" s="95" customFormat="1" ht="39.75" customHeight="1">
      <c r="A8" s="140" t="s">
        <v>243</v>
      </c>
      <c r="B8" s="117" t="s">
        <v>19</v>
      </c>
      <c r="C8" s="117"/>
      <c r="D8" s="117"/>
      <c r="E8" s="117"/>
      <c r="F8" s="117"/>
      <c r="G8" s="117"/>
      <c r="H8" s="117"/>
      <c r="I8" s="117"/>
      <c r="J8" s="92">
        <f t="shared" ref="J8:J13" si="1">J9</f>
        <v>1</v>
      </c>
      <c r="K8" s="92">
        <f t="shared" ref="K8:L13" si="2">K9</f>
        <v>0</v>
      </c>
      <c r="L8" s="92">
        <f t="shared" si="2"/>
        <v>0</v>
      </c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</row>
    <row r="9" spans="1:53" s="95" customFormat="1" ht="34.5" customHeight="1">
      <c r="A9" s="140" t="s">
        <v>80</v>
      </c>
      <c r="B9" s="117" t="s">
        <v>19</v>
      </c>
      <c r="C9" s="117" t="s">
        <v>63</v>
      </c>
      <c r="D9" s="117" t="s">
        <v>65</v>
      </c>
      <c r="E9" s="117" t="s">
        <v>81</v>
      </c>
      <c r="F9" s="117"/>
      <c r="G9" s="117"/>
      <c r="H9" s="117"/>
      <c r="I9" s="117"/>
      <c r="J9" s="92">
        <f t="shared" si="1"/>
        <v>1</v>
      </c>
      <c r="K9" s="92">
        <f t="shared" si="2"/>
        <v>0</v>
      </c>
      <c r="L9" s="92">
        <f t="shared" si="2"/>
        <v>0</v>
      </c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</row>
    <row r="10" spans="1:53" s="95" customFormat="1" ht="19.899999999999999" customHeight="1">
      <c r="A10" s="124" t="s">
        <v>136</v>
      </c>
      <c r="B10" s="117" t="s">
        <v>19</v>
      </c>
      <c r="C10" s="117" t="s">
        <v>63</v>
      </c>
      <c r="D10" s="117" t="s">
        <v>65</v>
      </c>
      <c r="E10" s="117" t="s">
        <v>81</v>
      </c>
      <c r="F10" s="117" t="s">
        <v>138</v>
      </c>
      <c r="G10" s="117"/>
      <c r="H10" s="117"/>
      <c r="I10" s="117"/>
      <c r="J10" s="92">
        <f t="shared" si="1"/>
        <v>1</v>
      </c>
      <c r="K10" s="92">
        <f t="shared" si="2"/>
        <v>0</v>
      </c>
      <c r="L10" s="92">
        <f t="shared" si="2"/>
        <v>0</v>
      </c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</row>
    <row r="11" spans="1:53" s="95" customFormat="1" ht="37.5" customHeight="1">
      <c r="A11" s="124" t="s">
        <v>137</v>
      </c>
      <c r="B11" s="117" t="s">
        <v>19</v>
      </c>
      <c r="C11" s="117" t="s">
        <v>63</v>
      </c>
      <c r="D11" s="117" t="s">
        <v>65</v>
      </c>
      <c r="E11" s="117" t="s">
        <v>81</v>
      </c>
      <c r="F11" s="117" t="s">
        <v>139</v>
      </c>
      <c r="G11" s="117"/>
      <c r="H11" s="117"/>
      <c r="I11" s="117"/>
      <c r="J11" s="92">
        <f t="shared" si="1"/>
        <v>1</v>
      </c>
      <c r="K11" s="92">
        <f t="shared" si="2"/>
        <v>0</v>
      </c>
      <c r="L11" s="92">
        <f t="shared" si="2"/>
        <v>0</v>
      </c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</row>
    <row r="12" spans="1:53" s="95" customFormat="1" ht="19.899999999999999" customHeight="1">
      <c r="A12" s="141" t="s">
        <v>18</v>
      </c>
      <c r="B12" s="117" t="s">
        <v>19</v>
      </c>
      <c r="C12" s="117" t="s">
        <v>63</v>
      </c>
      <c r="D12" s="117" t="s">
        <v>65</v>
      </c>
      <c r="E12" s="117" t="s">
        <v>81</v>
      </c>
      <c r="F12" s="117" t="s">
        <v>139</v>
      </c>
      <c r="G12" s="117" t="s">
        <v>19</v>
      </c>
      <c r="H12" s="117"/>
      <c r="I12" s="117"/>
      <c r="J12" s="92">
        <f t="shared" si="1"/>
        <v>1</v>
      </c>
      <c r="K12" s="92">
        <f t="shared" si="2"/>
        <v>0</v>
      </c>
      <c r="L12" s="92">
        <f t="shared" si="2"/>
        <v>0</v>
      </c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</row>
    <row r="13" spans="1:53" s="95" customFormat="1" ht="19.899999999999999" customHeight="1">
      <c r="A13" s="141" t="s">
        <v>79</v>
      </c>
      <c r="B13" s="117" t="s">
        <v>19</v>
      </c>
      <c r="C13" s="117" t="s">
        <v>63</v>
      </c>
      <c r="D13" s="117" t="s">
        <v>65</v>
      </c>
      <c r="E13" s="117" t="s">
        <v>81</v>
      </c>
      <c r="F13" s="117" t="s">
        <v>139</v>
      </c>
      <c r="G13" s="117" t="s">
        <v>19</v>
      </c>
      <c r="H13" s="117" t="s">
        <v>60</v>
      </c>
      <c r="I13" s="117"/>
      <c r="J13" s="92">
        <f t="shared" si="1"/>
        <v>1</v>
      </c>
      <c r="K13" s="92">
        <f t="shared" si="2"/>
        <v>0</v>
      </c>
      <c r="L13" s="92">
        <f t="shared" si="2"/>
        <v>0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</row>
    <row r="14" spans="1:53" s="95" customFormat="1" ht="51.75" customHeight="1">
      <c r="A14" s="100" t="s">
        <v>227</v>
      </c>
      <c r="B14" s="22" t="s">
        <v>19</v>
      </c>
      <c r="C14" s="14" t="s">
        <v>63</v>
      </c>
      <c r="D14" s="5" t="s">
        <v>65</v>
      </c>
      <c r="E14" s="101" t="s">
        <v>81</v>
      </c>
      <c r="F14" s="14" t="s">
        <v>139</v>
      </c>
      <c r="G14" s="102" t="s">
        <v>19</v>
      </c>
      <c r="H14" s="6" t="s">
        <v>60</v>
      </c>
      <c r="I14" s="5" t="s">
        <v>241</v>
      </c>
      <c r="J14" s="103">
        <f>'Прил 4'!J48</f>
        <v>1</v>
      </c>
      <c r="K14" s="103">
        <f>'Прил 4'!K48</f>
        <v>0</v>
      </c>
      <c r="L14" s="103">
        <f>'Прил 4'!L48</f>
        <v>0</v>
      </c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</row>
    <row r="15" spans="1:53" s="95" customFormat="1" ht="66.75" customHeight="1">
      <c r="A15" s="8" t="s">
        <v>244</v>
      </c>
      <c r="B15" s="3" t="s">
        <v>82</v>
      </c>
      <c r="C15" s="3"/>
      <c r="D15" s="3"/>
      <c r="E15" s="3"/>
      <c r="F15" s="117"/>
      <c r="G15" s="3"/>
      <c r="H15" s="3"/>
      <c r="I15" s="3"/>
      <c r="J15" s="38">
        <f t="shared" ref="J15:J20" si="3">J16</f>
        <v>0.5</v>
      </c>
      <c r="K15" s="38">
        <f t="shared" ref="K15:L20" si="4">K16</f>
        <v>0</v>
      </c>
      <c r="L15" s="38">
        <f t="shared" si="4"/>
        <v>0</v>
      </c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</row>
    <row r="16" spans="1:53" s="95" customFormat="1" ht="21" customHeight="1">
      <c r="A16" s="34" t="s">
        <v>83</v>
      </c>
      <c r="B16" s="3" t="s">
        <v>82</v>
      </c>
      <c r="C16" s="3" t="s">
        <v>63</v>
      </c>
      <c r="D16" s="3" t="s">
        <v>65</v>
      </c>
      <c r="E16" s="3" t="s">
        <v>84</v>
      </c>
      <c r="F16" s="117"/>
      <c r="G16" s="3"/>
      <c r="H16" s="3"/>
      <c r="I16" s="3"/>
      <c r="J16" s="38">
        <f t="shared" si="3"/>
        <v>0.5</v>
      </c>
      <c r="K16" s="38">
        <f t="shared" si="4"/>
        <v>0</v>
      </c>
      <c r="L16" s="38">
        <f t="shared" si="4"/>
        <v>0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</row>
    <row r="17" spans="1:53" s="95" customFormat="1" ht="34.5" customHeight="1">
      <c r="A17" s="8" t="s">
        <v>136</v>
      </c>
      <c r="B17" s="3" t="s">
        <v>82</v>
      </c>
      <c r="C17" s="3" t="s">
        <v>63</v>
      </c>
      <c r="D17" s="3" t="s">
        <v>65</v>
      </c>
      <c r="E17" s="3" t="s">
        <v>84</v>
      </c>
      <c r="F17" s="117" t="s">
        <v>138</v>
      </c>
      <c r="G17" s="3"/>
      <c r="H17" s="3"/>
      <c r="I17" s="3"/>
      <c r="J17" s="38">
        <f t="shared" si="3"/>
        <v>0.5</v>
      </c>
      <c r="K17" s="38">
        <f t="shared" si="4"/>
        <v>0</v>
      </c>
      <c r="L17" s="38">
        <f t="shared" si="4"/>
        <v>0</v>
      </c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</row>
    <row r="18" spans="1:53" s="95" customFormat="1" ht="19.899999999999999" customHeight="1">
      <c r="A18" s="8" t="s">
        <v>137</v>
      </c>
      <c r="B18" s="3" t="s">
        <v>82</v>
      </c>
      <c r="C18" s="3" t="s">
        <v>63</v>
      </c>
      <c r="D18" s="3" t="s">
        <v>65</v>
      </c>
      <c r="E18" s="3" t="s">
        <v>84</v>
      </c>
      <c r="F18" s="117" t="s">
        <v>139</v>
      </c>
      <c r="G18" s="3"/>
      <c r="H18" s="3"/>
      <c r="I18" s="3"/>
      <c r="J18" s="38">
        <f t="shared" si="3"/>
        <v>0.5</v>
      </c>
      <c r="K18" s="38">
        <f t="shared" si="4"/>
        <v>0</v>
      </c>
      <c r="L18" s="38">
        <f t="shared" si="4"/>
        <v>0</v>
      </c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</row>
    <row r="19" spans="1:53" s="95" customFormat="1" ht="19.899999999999999" customHeight="1">
      <c r="A19" s="97" t="s">
        <v>18</v>
      </c>
      <c r="B19" s="3" t="s">
        <v>82</v>
      </c>
      <c r="C19" s="3" t="s">
        <v>63</v>
      </c>
      <c r="D19" s="3" t="s">
        <v>65</v>
      </c>
      <c r="E19" s="3" t="s">
        <v>84</v>
      </c>
      <c r="F19" s="117" t="s">
        <v>139</v>
      </c>
      <c r="G19" s="3" t="s">
        <v>19</v>
      </c>
      <c r="H19" s="3"/>
      <c r="I19" s="3"/>
      <c r="J19" s="38">
        <f t="shared" si="3"/>
        <v>0.5</v>
      </c>
      <c r="K19" s="38">
        <f t="shared" si="4"/>
        <v>0</v>
      </c>
      <c r="L19" s="38">
        <f t="shared" si="4"/>
        <v>0</v>
      </c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</row>
    <row r="20" spans="1:53" s="95" customFormat="1" ht="19.899999999999999" customHeight="1">
      <c r="A20" s="122" t="s">
        <v>79</v>
      </c>
      <c r="B20" s="3" t="s">
        <v>82</v>
      </c>
      <c r="C20" s="3" t="s">
        <v>63</v>
      </c>
      <c r="D20" s="3" t="s">
        <v>65</v>
      </c>
      <c r="E20" s="3" t="s">
        <v>84</v>
      </c>
      <c r="F20" s="117" t="s">
        <v>139</v>
      </c>
      <c r="G20" s="3" t="s">
        <v>19</v>
      </c>
      <c r="H20" s="3" t="s">
        <v>60</v>
      </c>
      <c r="I20" s="3"/>
      <c r="J20" s="38">
        <f t="shared" si="3"/>
        <v>0.5</v>
      </c>
      <c r="K20" s="38">
        <f t="shared" si="4"/>
        <v>0</v>
      </c>
      <c r="L20" s="38">
        <f t="shared" si="4"/>
        <v>0</v>
      </c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</row>
    <row r="21" spans="1:53" s="95" customFormat="1" ht="45.75" customHeight="1">
      <c r="A21" s="100" t="s">
        <v>227</v>
      </c>
      <c r="B21" s="22" t="s">
        <v>82</v>
      </c>
      <c r="C21" s="14" t="s">
        <v>63</v>
      </c>
      <c r="D21" s="5" t="s">
        <v>65</v>
      </c>
      <c r="E21" s="101" t="s">
        <v>84</v>
      </c>
      <c r="F21" s="14" t="s">
        <v>139</v>
      </c>
      <c r="G21" s="102" t="s">
        <v>19</v>
      </c>
      <c r="H21" s="6" t="s">
        <v>60</v>
      </c>
      <c r="I21" s="5" t="s">
        <v>241</v>
      </c>
      <c r="J21" s="103">
        <f>'Прил 4'!J52</f>
        <v>0.5</v>
      </c>
      <c r="K21" s="103">
        <f>'Прил 4'!K52</f>
        <v>0</v>
      </c>
      <c r="L21" s="103">
        <f>'Прил 4'!L52</f>
        <v>0</v>
      </c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</row>
    <row r="22" spans="1:53" s="95" customFormat="1" ht="72" customHeight="1">
      <c r="A22" s="123" t="s">
        <v>245</v>
      </c>
      <c r="B22" s="117" t="s">
        <v>60</v>
      </c>
      <c r="C22" s="117"/>
      <c r="D22" s="117"/>
      <c r="E22" s="117"/>
      <c r="F22" s="117"/>
      <c r="G22" s="3"/>
      <c r="H22" s="3"/>
      <c r="I22" s="3"/>
      <c r="J22" s="38">
        <f t="shared" ref="J22:J27" si="5">J23</f>
        <v>526.20000000000005</v>
      </c>
      <c r="K22" s="38">
        <f t="shared" ref="K22:L27" si="6">K23</f>
        <v>534</v>
      </c>
      <c r="L22" s="38">
        <f t="shared" si="6"/>
        <v>566.20000000000005</v>
      </c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</row>
    <row r="23" spans="1:53" s="95" customFormat="1" ht="226.5" customHeight="1">
      <c r="A23" s="263" t="s">
        <v>256</v>
      </c>
      <c r="B23" s="117" t="s">
        <v>60</v>
      </c>
      <c r="C23" s="117" t="s">
        <v>63</v>
      </c>
      <c r="D23" s="117" t="s">
        <v>65</v>
      </c>
      <c r="E23" s="119" t="s">
        <v>90</v>
      </c>
      <c r="F23" s="117"/>
      <c r="G23" s="19"/>
      <c r="H23" s="3"/>
      <c r="I23" s="3"/>
      <c r="J23" s="38">
        <f t="shared" si="5"/>
        <v>526.20000000000005</v>
      </c>
      <c r="K23" s="38">
        <f t="shared" si="6"/>
        <v>534</v>
      </c>
      <c r="L23" s="38">
        <f t="shared" si="6"/>
        <v>566.20000000000005</v>
      </c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</row>
    <row r="24" spans="1:53" s="95" customFormat="1" ht="19.899999999999999" customHeight="1">
      <c r="A24" s="124" t="s">
        <v>137</v>
      </c>
      <c r="B24" s="117" t="s">
        <v>60</v>
      </c>
      <c r="C24" s="117" t="s">
        <v>63</v>
      </c>
      <c r="D24" s="117" t="s">
        <v>65</v>
      </c>
      <c r="E24" s="119" t="s">
        <v>90</v>
      </c>
      <c r="F24" s="117" t="s">
        <v>138</v>
      </c>
      <c r="G24" s="19"/>
      <c r="H24" s="3"/>
      <c r="I24" s="3"/>
      <c r="J24" s="38">
        <f t="shared" si="5"/>
        <v>526.20000000000005</v>
      </c>
      <c r="K24" s="38">
        <f t="shared" si="6"/>
        <v>534</v>
      </c>
      <c r="L24" s="38">
        <f t="shared" si="6"/>
        <v>566.20000000000005</v>
      </c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</row>
    <row r="25" spans="1:53" s="95" customFormat="1" ht="19.899999999999999" customHeight="1">
      <c r="A25" s="124" t="s">
        <v>71</v>
      </c>
      <c r="B25" s="117" t="s">
        <v>60</v>
      </c>
      <c r="C25" s="117" t="s">
        <v>63</v>
      </c>
      <c r="D25" s="117" t="s">
        <v>65</v>
      </c>
      <c r="E25" s="119" t="s">
        <v>90</v>
      </c>
      <c r="F25" s="117" t="s">
        <v>139</v>
      </c>
      <c r="G25" s="19"/>
      <c r="H25" s="3"/>
      <c r="I25" s="3"/>
      <c r="J25" s="38">
        <f t="shared" si="5"/>
        <v>526.20000000000005</v>
      </c>
      <c r="K25" s="38">
        <f t="shared" si="6"/>
        <v>534</v>
      </c>
      <c r="L25" s="38">
        <f t="shared" si="6"/>
        <v>566.20000000000005</v>
      </c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</row>
    <row r="26" spans="1:53" s="95" customFormat="1" ht="19.899999999999999" customHeight="1">
      <c r="A26" s="124" t="s">
        <v>88</v>
      </c>
      <c r="B26" s="117" t="s">
        <v>60</v>
      </c>
      <c r="C26" s="117" t="s">
        <v>63</v>
      </c>
      <c r="D26" s="117" t="s">
        <v>65</v>
      </c>
      <c r="E26" s="119" t="s">
        <v>90</v>
      </c>
      <c r="F26" s="117" t="s">
        <v>139</v>
      </c>
      <c r="G26" s="19" t="s">
        <v>20</v>
      </c>
      <c r="H26" s="3"/>
      <c r="I26" s="3"/>
      <c r="J26" s="38">
        <f t="shared" si="5"/>
        <v>526.20000000000005</v>
      </c>
      <c r="K26" s="38">
        <f t="shared" si="6"/>
        <v>534</v>
      </c>
      <c r="L26" s="38">
        <f t="shared" si="6"/>
        <v>566.20000000000005</v>
      </c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</row>
    <row r="27" spans="1:53" s="95" customFormat="1" ht="19.899999999999999" customHeight="1">
      <c r="A27" s="124" t="s">
        <v>89</v>
      </c>
      <c r="B27" s="117" t="s">
        <v>60</v>
      </c>
      <c r="C27" s="117" t="s">
        <v>63</v>
      </c>
      <c r="D27" s="117" t="s">
        <v>65</v>
      </c>
      <c r="E27" s="119" t="s">
        <v>90</v>
      </c>
      <c r="F27" s="117" t="s">
        <v>139</v>
      </c>
      <c r="G27" s="19" t="s">
        <v>20</v>
      </c>
      <c r="H27" s="3" t="s">
        <v>58</v>
      </c>
      <c r="I27" s="3"/>
      <c r="J27" s="38">
        <f t="shared" si="5"/>
        <v>526.20000000000005</v>
      </c>
      <c r="K27" s="38">
        <f t="shared" si="6"/>
        <v>534</v>
      </c>
      <c r="L27" s="38">
        <f t="shared" si="6"/>
        <v>566.20000000000005</v>
      </c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</row>
    <row r="28" spans="1:53" s="95" customFormat="1" ht="51.75" customHeight="1">
      <c r="A28" s="100" t="s">
        <v>227</v>
      </c>
      <c r="B28" s="5" t="s">
        <v>60</v>
      </c>
      <c r="C28" s="14" t="s">
        <v>63</v>
      </c>
      <c r="D28" s="5" t="s">
        <v>65</v>
      </c>
      <c r="E28" s="107" t="s">
        <v>90</v>
      </c>
      <c r="F28" s="14" t="s">
        <v>139</v>
      </c>
      <c r="G28" s="102" t="s">
        <v>20</v>
      </c>
      <c r="H28" s="6" t="s">
        <v>58</v>
      </c>
      <c r="I28" s="5" t="s">
        <v>241</v>
      </c>
      <c r="J28" s="103">
        <f>'Прил 4'!J67</f>
        <v>526.20000000000005</v>
      </c>
      <c r="K28" s="103">
        <f>'Прил 4'!K67</f>
        <v>534</v>
      </c>
      <c r="L28" s="103">
        <f>'Прил 4'!L67</f>
        <v>566.20000000000005</v>
      </c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</row>
    <row r="29" spans="1:53" ht="23.25" customHeight="1">
      <c r="A29" s="142" t="s">
        <v>208</v>
      </c>
      <c r="B29" s="120" t="s">
        <v>62</v>
      </c>
      <c r="C29" s="9"/>
      <c r="D29" s="117"/>
      <c r="E29" s="119"/>
      <c r="F29" s="117"/>
      <c r="G29" s="96"/>
      <c r="H29" s="18"/>
      <c r="I29" s="11"/>
      <c r="J29" s="40">
        <f>J30+J43</f>
        <v>626.5</v>
      </c>
      <c r="K29" s="40">
        <f>K30+K43</f>
        <v>462.79999999999995</v>
      </c>
      <c r="L29" s="40">
        <f>L30+L43</f>
        <v>422.4</v>
      </c>
      <c r="M29" s="115"/>
      <c r="N29" s="115"/>
      <c r="O29" s="115"/>
    </row>
    <row r="30" spans="1:53" ht="15.75">
      <c r="A30" s="141" t="s">
        <v>197</v>
      </c>
      <c r="B30" s="120">
        <v>65</v>
      </c>
      <c r="C30" s="9">
        <v>1</v>
      </c>
      <c r="D30" s="9"/>
      <c r="E30" s="118"/>
      <c r="F30" s="9"/>
      <c r="G30" s="96"/>
      <c r="H30" s="18"/>
      <c r="I30" s="11"/>
      <c r="J30" s="40">
        <f>J31+J37</f>
        <v>232</v>
      </c>
      <c r="K30" s="40">
        <f t="shared" ref="K30:L30" si="7">K31+K37</f>
        <v>234.2</v>
      </c>
      <c r="L30" s="40">
        <f t="shared" si="7"/>
        <v>200</v>
      </c>
    </row>
    <row r="31" spans="1:53" ht="31.5">
      <c r="A31" s="141" t="s">
        <v>64</v>
      </c>
      <c r="B31" s="121" t="s">
        <v>62</v>
      </c>
      <c r="C31" s="117" t="s">
        <v>30</v>
      </c>
      <c r="D31" s="117" t="s">
        <v>65</v>
      </c>
      <c r="E31" s="119" t="s">
        <v>66</v>
      </c>
      <c r="F31" s="117"/>
      <c r="G31" s="19"/>
      <c r="H31" s="3"/>
      <c r="I31" s="3"/>
      <c r="J31" s="40">
        <f>J34</f>
        <v>232</v>
      </c>
      <c r="K31" s="40">
        <f>K34</f>
        <v>234.2</v>
      </c>
      <c r="L31" s="41">
        <f>L34</f>
        <v>200</v>
      </c>
    </row>
    <row r="32" spans="1:53" ht="78.75">
      <c r="A32" s="143" t="s">
        <v>140</v>
      </c>
      <c r="B32" s="120">
        <v>65</v>
      </c>
      <c r="C32" s="9">
        <v>1</v>
      </c>
      <c r="D32" s="117" t="s">
        <v>65</v>
      </c>
      <c r="E32" s="118">
        <v>41150</v>
      </c>
      <c r="F32" s="117" t="s">
        <v>142</v>
      </c>
      <c r="G32" s="3"/>
      <c r="H32" s="3"/>
      <c r="I32" s="3"/>
      <c r="J32" s="40">
        <f>J33</f>
        <v>232</v>
      </c>
      <c r="K32" s="40">
        <f t="shared" ref="K32:L32" si="8">K33</f>
        <v>234.2</v>
      </c>
      <c r="L32" s="40">
        <f t="shared" si="8"/>
        <v>200</v>
      </c>
    </row>
    <row r="33" spans="1:12" ht="31.5">
      <c r="A33" s="143" t="s">
        <v>141</v>
      </c>
      <c r="B33" s="120">
        <v>65</v>
      </c>
      <c r="C33" s="9">
        <v>1</v>
      </c>
      <c r="D33" s="117" t="s">
        <v>65</v>
      </c>
      <c r="E33" s="118">
        <v>41150</v>
      </c>
      <c r="F33" s="117" t="s">
        <v>143</v>
      </c>
      <c r="G33" s="3"/>
      <c r="H33" s="3"/>
      <c r="I33" s="3"/>
      <c r="J33" s="40">
        <f>J34</f>
        <v>232</v>
      </c>
      <c r="K33" s="40">
        <f t="shared" ref="K33:L33" si="9">K34</f>
        <v>234.2</v>
      </c>
      <c r="L33" s="40">
        <f t="shared" si="9"/>
        <v>200</v>
      </c>
    </row>
    <row r="34" spans="1:12" ht="15.75">
      <c r="A34" s="141" t="s">
        <v>18</v>
      </c>
      <c r="B34" s="120">
        <v>65</v>
      </c>
      <c r="C34" s="9">
        <v>1</v>
      </c>
      <c r="D34" s="117" t="s">
        <v>65</v>
      </c>
      <c r="E34" s="118">
        <v>41150</v>
      </c>
      <c r="F34" s="9" t="s">
        <v>143</v>
      </c>
      <c r="G34" s="98" t="s">
        <v>19</v>
      </c>
      <c r="H34" s="20"/>
      <c r="I34" s="3"/>
      <c r="J34" s="40">
        <f>J35</f>
        <v>232</v>
      </c>
      <c r="K34" s="40">
        <f t="shared" ref="K34:L35" si="10">K35</f>
        <v>234.2</v>
      </c>
      <c r="L34" s="41">
        <f t="shared" si="10"/>
        <v>200</v>
      </c>
    </row>
    <row r="35" spans="1:12" ht="47.25">
      <c r="A35" s="141" t="s">
        <v>61</v>
      </c>
      <c r="B35" s="120">
        <v>65</v>
      </c>
      <c r="C35" s="9">
        <v>1</v>
      </c>
      <c r="D35" s="117" t="s">
        <v>65</v>
      </c>
      <c r="E35" s="118">
        <v>41150</v>
      </c>
      <c r="F35" s="9" t="s">
        <v>143</v>
      </c>
      <c r="G35" s="99" t="s">
        <v>19</v>
      </c>
      <c r="H35" s="21" t="s">
        <v>56</v>
      </c>
      <c r="I35" s="3"/>
      <c r="J35" s="40">
        <f>J36</f>
        <v>232</v>
      </c>
      <c r="K35" s="40">
        <f t="shared" si="10"/>
        <v>234.2</v>
      </c>
      <c r="L35" s="41">
        <f t="shared" si="10"/>
        <v>200</v>
      </c>
    </row>
    <row r="36" spans="1:12" ht="47.25">
      <c r="A36" s="100" t="s">
        <v>227</v>
      </c>
      <c r="B36" s="22">
        <v>65</v>
      </c>
      <c r="C36" s="14">
        <v>1</v>
      </c>
      <c r="D36" s="5" t="s">
        <v>65</v>
      </c>
      <c r="E36" s="101" t="s">
        <v>66</v>
      </c>
      <c r="F36" s="14" t="s">
        <v>143</v>
      </c>
      <c r="G36" s="102" t="s">
        <v>19</v>
      </c>
      <c r="H36" s="6" t="s">
        <v>56</v>
      </c>
      <c r="I36" s="5" t="s">
        <v>241</v>
      </c>
      <c r="J36" s="103">
        <f>'Прил 4'!J15</f>
        <v>232</v>
      </c>
      <c r="K36" s="103">
        <f>'Прил 4'!K15</f>
        <v>234.2</v>
      </c>
      <c r="L36" s="103">
        <f>'Прил 4'!L15</f>
        <v>200</v>
      </c>
    </row>
    <row r="37" spans="1:12" ht="63">
      <c r="A37" s="124" t="s">
        <v>250</v>
      </c>
      <c r="B37" s="116" t="s">
        <v>62</v>
      </c>
      <c r="C37" s="9" t="s">
        <v>30</v>
      </c>
      <c r="D37" s="117" t="s">
        <v>65</v>
      </c>
      <c r="E37" s="118" t="s">
        <v>249</v>
      </c>
      <c r="F37" s="9"/>
      <c r="G37" s="9"/>
      <c r="H37" s="9"/>
      <c r="I37" s="117"/>
      <c r="J37" s="92">
        <f>J38</f>
        <v>0</v>
      </c>
      <c r="K37" s="92">
        <f t="shared" ref="K37:L41" si="11">K38</f>
        <v>0</v>
      </c>
      <c r="L37" s="92">
        <f t="shared" si="11"/>
        <v>0</v>
      </c>
    </row>
    <row r="38" spans="1:12" ht="78.75">
      <c r="A38" s="33" t="s">
        <v>140</v>
      </c>
      <c r="B38" s="116" t="s">
        <v>62</v>
      </c>
      <c r="C38" s="9" t="s">
        <v>30</v>
      </c>
      <c r="D38" s="117" t="s">
        <v>65</v>
      </c>
      <c r="E38" s="118" t="s">
        <v>249</v>
      </c>
      <c r="F38" s="9" t="s">
        <v>142</v>
      </c>
      <c r="G38" s="9"/>
      <c r="H38" s="9"/>
      <c r="I38" s="117"/>
      <c r="J38" s="92">
        <f>J39</f>
        <v>0</v>
      </c>
      <c r="K38" s="92">
        <f t="shared" si="11"/>
        <v>0</v>
      </c>
      <c r="L38" s="92">
        <f t="shared" si="11"/>
        <v>0</v>
      </c>
    </row>
    <row r="39" spans="1:12" ht="31.5">
      <c r="A39" s="33" t="s">
        <v>141</v>
      </c>
      <c r="B39" s="116" t="s">
        <v>62</v>
      </c>
      <c r="C39" s="9" t="s">
        <v>30</v>
      </c>
      <c r="D39" s="117" t="s">
        <v>65</v>
      </c>
      <c r="E39" s="118" t="s">
        <v>249</v>
      </c>
      <c r="F39" s="9" t="s">
        <v>143</v>
      </c>
      <c r="G39" s="9"/>
      <c r="H39" s="9"/>
      <c r="I39" s="117"/>
      <c r="J39" s="92">
        <f>J40</f>
        <v>0</v>
      </c>
      <c r="K39" s="92">
        <f t="shared" si="11"/>
        <v>0</v>
      </c>
      <c r="L39" s="92">
        <f t="shared" si="11"/>
        <v>0</v>
      </c>
    </row>
    <row r="40" spans="1:12" ht="15.75">
      <c r="A40" s="97" t="s">
        <v>18</v>
      </c>
      <c r="B40" s="116" t="s">
        <v>62</v>
      </c>
      <c r="C40" s="9" t="s">
        <v>30</v>
      </c>
      <c r="D40" s="117" t="s">
        <v>65</v>
      </c>
      <c r="E40" s="118" t="s">
        <v>249</v>
      </c>
      <c r="F40" s="9" t="s">
        <v>143</v>
      </c>
      <c r="G40" s="9" t="s">
        <v>19</v>
      </c>
      <c r="H40" s="9"/>
      <c r="I40" s="117"/>
      <c r="J40" s="92">
        <f>J41</f>
        <v>0</v>
      </c>
      <c r="K40" s="92">
        <f t="shared" si="11"/>
        <v>0</v>
      </c>
      <c r="L40" s="92">
        <f t="shared" si="11"/>
        <v>0</v>
      </c>
    </row>
    <row r="41" spans="1:12" ht="47.25">
      <c r="A41" s="97" t="s">
        <v>61</v>
      </c>
      <c r="B41" s="116" t="s">
        <v>62</v>
      </c>
      <c r="C41" s="9" t="s">
        <v>30</v>
      </c>
      <c r="D41" s="117" t="s">
        <v>65</v>
      </c>
      <c r="E41" s="118" t="s">
        <v>249</v>
      </c>
      <c r="F41" s="9" t="s">
        <v>143</v>
      </c>
      <c r="G41" s="9" t="s">
        <v>19</v>
      </c>
      <c r="H41" s="9" t="s">
        <v>56</v>
      </c>
      <c r="I41" s="117"/>
      <c r="J41" s="92">
        <f>J42</f>
        <v>0</v>
      </c>
      <c r="K41" s="92">
        <f t="shared" si="11"/>
        <v>0</v>
      </c>
      <c r="L41" s="92">
        <f t="shared" si="11"/>
        <v>0</v>
      </c>
    </row>
    <row r="42" spans="1:12" ht="47.25">
      <c r="A42" s="100" t="s">
        <v>227</v>
      </c>
      <c r="B42" s="22">
        <v>65</v>
      </c>
      <c r="C42" s="14">
        <v>1</v>
      </c>
      <c r="D42" s="5" t="s">
        <v>65</v>
      </c>
      <c r="E42" s="101" t="s">
        <v>249</v>
      </c>
      <c r="F42" s="14" t="s">
        <v>143</v>
      </c>
      <c r="G42" s="102" t="s">
        <v>19</v>
      </c>
      <c r="H42" s="6" t="s">
        <v>56</v>
      </c>
      <c r="I42" s="5" t="s">
        <v>241</v>
      </c>
      <c r="J42" s="103">
        <f>'Прил 4'!J18</f>
        <v>0</v>
      </c>
      <c r="K42" s="103">
        <f>'Прил 4'!K18</f>
        <v>0</v>
      </c>
      <c r="L42" s="103">
        <f>'Прил 4'!L18</f>
        <v>0</v>
      </c>
    </row>
    <row r="43" spans="1:12" ht="31.5">
      <c r="A43" s="141" t="s">
        <v>200</v>
      </c>
      <c r="B43" s="116" t="s">
        <v>62</v>
      </c>
      <c r="C43" s="9" t="s">
        <v>31</v>
      </c>
      <c r="D43" s="117"/>
      <c r="E43" s="118"/>
      <c r="F43" s="9"/>
      <c r="G43" s="120"/>
      <c r="H43" s="10"/>
      <c r="I43" s="3"/>
      <c r="J43" s="40">
        <f>J44+J50+J61</f>
        <v>394.5</v>
      </c>
      <c r="K43" s="40">
        <f>K44+K50+K61</f>
        <v>228.6</v>
      </c>
      <c r="L43" s="40">
        <f>L44+L50+L61</f>
        <v>222.4</v>
      </c>
    </row>
    <row r="44" spans="1:12" ht="30.75" customHeight="1">
      <c r="A44" s="141" t="s">
        <v>67</v>
      </c>
      <c r="B44" s="116" t="s">
        <v>62</v>
      </c>
      <c r="C44" s="9" t="s">
        <v>31</v>
      </c>
      <c r="D44" s="117" t="s">
        <v>65</v>
      </c>
      <c r="E44" s="118" t="s">
        <v>68</v>
      </c>
      <c r="F44" s="9"/>
      <c r="G44" s="120"/>
      <c r="H44" s="10"/>
      <c r="I44" s="19"/>
      <c r="J44" s="40">
        <f>J45</f>
        <v>324.39999999999998</v>
      </c>
      <c r="K44" s="40">
        <f>K47</f>
        <v>204.9</v>
      </c>
      <c r="L44" s="41">
        <f>L47</f>
        <v>200</v>
      </c>
    </row>
    <row r="45" spans="1:12" ht="84" customHeight="1">
      <c r="A45" s="143" t="s">
        <v>140</v>
      </c>
      <c r="B45" s="116" t="s">
        <v>62</v>
      </c>
      <c r="C45" s="9" t="s">
        <v>31</v>
      </c>
      <c r="D45" s="117" t="s">
        <v>65</v>
      </c>
      <c r="E45" s="118" t="s">
        <v>68</v>
      </c>
      <c r="F45" s="9" t="s">
        <v>142</v>
      </c>
      <c r="G45" s="120"/>
      <c r="H45" s="10"/>
      <c r="I45" s="19"/>
      <c r="J45" s="40">
        <f>J46</f>
        <v>324.39999999999998</v>
      </c>
      <c r="K45" s="40">
        <f t="shared" ref="K45:L45" si="12">K46</f>
        <v>204.9</v>
      </c>
      <c r="L45" s="40">
        <f t="shared" si="12"/>
        <v>200</v>
      </c>
    </row>
    <row r="46" spans="1:12" ht="30.75" customHeight="1">
      <c r="A46" s="143" t="s">
        <v>141</v>
      </c>
      <c r="B46" s="116" t="s">
        <v>62</v>
      </c>
      <c r="C46" s="9" t="s">
        <v>31</v>
      </c>
      <c r="D46" s="117" t="s">
        <v>65</v>
      </c>
      <c r="E46" s="118" t="s">
        <v>68</v>
      </c>
      <c r="F46" s="9" t="s">
        <v>143</v>
      </c>
      <c r="G46" s="120"/>
      <c r="H46" s="10"/>
      <c r="I46" s="19"/>
      <c r="J46" s="40">
        <f>J47</f>
        <v>324.39999999999998</v>
      </c>
      <c r="K46" s="40">
        <f t="shared" ref="K46:L46" si="13">K47</f>
        <v>204.9</v>
      </c>
      <c r="L46" s="40">
        <f t="shared" si="13"/>
        <v>200</v>
      </c>
    </row>
    <row r="47" spans="1:12" ht="15.75">
      <c r="A47" s="141" t="s">
        <v>18</v>
      </c>
      <c r="B47" s="116" t="s">
        <v>62</v>
      </c>
      <c r="C47" s="9" t="s">
        <v>31</v>
      </c>
      <c r="D47" s="117" t="s">
        <v>65</v>
      </c>
      <c r="E47" s="118" t="s">
        <v>68</v>
      </c>
      <c r="F47" s="9" t="s">
        <v>143</v>
      </c>
      <c r="G47" s="120" t="s">
        <v>19</v>
      </c>
      <c r="H47" s="10"/>
      <c r="I47" s="19"/>
      <c r="J47" s="40">
        <f>J48</f>
        <v>324.39999999999998</v>
      </c>
      <c r="K47" s="40">
        <f t="shared" ref="K47:L48" si="14">K48</f>
        <v>204.9</v>
      </c>
      <c r="L47" s="41">
        <f t="shared" si="14"/>
        <v>200</v>
      </c>
    </row>
    <row r="48" spans="1:12" ht="63" customHeight="1">
      <c r="A48" s="141" t="s">
        <v>102</v>
      </c>
      <c r="B48" s="116" t="s">
        <v>62</v>
      </c>
      <c r="C48" s="117" t="s">
        <v>31</v>
      </c>
      <c r="D48" s="117" t="s">
        <v>65</v>
      </c>
      <c r="E48" s="119">
        <v>41110</v>
      </c>
      <c r="F48" s="117" t="s">
        <v>143</v>
      </c>
      <c r="G48" s="121" t="s">
        <v>19</v>
      </c>
      <c r="H48" s="13" t="s">
        <v>20</v>
      </c>
      <c r="I48" s="19"/>
      <c r="J48" s="40">
        <f>J49</f>
        <v>324.39999999999998</v>
      </c>
      <c r="K48" s="40">
        <f t="shared" si="14"/>
        <v>204.9</v>
      </c>
      <c r="L48" s="41">
        <f t="shared" si="14"/>
        <v>200</v>
      </c>
    </row>
    <row r="49" spans="1:12" ht="47.25">
      <c r="A49" s="100" t="s">
        <v>227</v>
      </c>
      <c r="B49" s="24" t="s">
        <v>62</v>
      </c>
      <c r="C49" s="5" t="s">
        <v>31</v>
      </c>
      <c r="D49" s="5" t="s">
        <v>65</v>
      </c>
      <c r="E49" s="107" t="s">
        <v>68</v>
      </c>
      <c r="F49" s="5" t="s">
        <v>143</v>
      </c>
      <c r="G49" s="22" t="s">
        <v>19</v>
      </c>
      <c r="H49" s="14" t="s">
        <v>20</v>
      </c>
      <c r="I49" s="5" t="s">
        <v>241</v>
      </c>
      <c r="J49" s="103">
        <f>'Прил 4'!J24</f>
        <v>324.39999999999998</v>
      </c>
      <c r="K49" s="103">
        <f>'Прил 4'!K24</f>
        <v>204.9</v>
      </c>
      <c r="L49" s="103">
        <f>'Прил 4'!L24</f>
        <v>200</v>
      </c>
    </row>
    <row r="50" spans="1:12" ht="31.5">
      <c r="A50" s="97" t="s">
        <v>69</v>
      </c>
      <c r="B50" s="19" t="s">
        <v>62</v>
      </c>
      <c r="C50" s="3" t="s">
        <v>31</v>
      </c>
      <c r="D50" s="117" t="s">
        <v>65</v>
      </c>
      <c r="E50" s="119" t="s">
        <v>70</v>
      </c>
      <c r="F50" s="117"/>
      <c r="G50" s="120"/>
      <c r="H50" s="10"/>
      <c r="I50" s="19"/>
      <c r="J50" s="40">
        <f>J53+J56</f>
        <v>70.099999999999994</v>
      </c>
      <c r="K50" s="40">
        <f t="shared" ref="K50:L50" si="15">K53+K56</f>
        <v>23.7</v>
      </c>
      <c r="L50" s="40">
        <f t="shared" si="15"/>
        <v>22.4</v>
      </c>
    </row>
    <row r="51" spans="1:12" ht="31.5">
      <c r="A51" s="8" t="s">
        <v>136</v>
      </c>
      <c r="B51" s="23" t="s">
        <v>62</v>
      </c>
      <c r="C51" s="3" t="s">
        <v>31</v>
      </c>
      <c r="D51" s="117" t="s">
        <v>65</v>
      </c>
      <c r="E51" s="119" t="s">
        <v>70</v>
      </c>
      <c r="F51" s="117" t="s">
        <v>138</v>
      </c>
      <c r="G51" s="120"/>
      <c r="H51" s="10"/>
      <c r="I51" s="19"/>
      <c r="J51" s="40">
        <f>J52</f>
        <v>34.6</v>
      </c>
      <c r="K51" s="40">
        <f t="shared" ref="K51:L51" si="16">K52</f>
        <v>11.7</v>
      </c>
      <c r="L51" s="40">
        <f t="shared" si="16"/>
        <v>10.4</v>
      </c>
    </row>
    <row r="52" spans="1:12" ht="47.25">
      <c r="A52" s="8" t="s">
        <v>137</v>
      </c>
      <c r="B52" s="23" t="s">
        <v>62</v>
      </c>
      <c r="C52" s="3" t="s">
        <v>31</v>
      </c>
      <c r="D52" s="117" t="s">
        <v>65</v>
      </c>
      <c r="E52" s="119" t="s">
        <v>70</v>
      </c>
      <c r="F52" s="117" t="s">
        <v>139</v>
      </c>
      <c r="G52" s="120"/>
      <c r="H52" s="10"/>
      <c r="I52" s="19"/>
      <c r="J52" s="40">
        <f>J53</f>
        <v>34.6</v>
      </c>
      <c r="K52" s="40">
        <f t="shared" ref="K52:L52" si="17">K53</f>
        <v>11.7</v>
      </c>
      <c r="L52" s="40">
        <f t="shared" si="17"/>
        <v>10.4</v>
      </c>
    </row>
    <row r="53" spans="1:12" ht="15.75">
      <c r="A53" s="97" t="s">
        <v>18</v>
      </c>
      <c r="B53" s="23" t="s">
        <v>62</v>
      </c>
      <c r="C53" s="3" t="s">
        <v>31</v>
      </c>
      <c r="D53" s="117" t="s">
        <v>65</v>
      </c>
      <c r="E53" s="119" t="s">
        <v>70</v>
      </c>
      <c r="F53" s="117" t="s">
        <v>139</v>
      </c>
      <c r="G53" s="120" t="s">
        <v>19</v>
      </c>
      <c r="H53" s="10"/>
      <c r="I53" s="19"/>
      <c r="J53" s="40">
        <f>J54</f>
        <v>34.6</v>
      </c>
      <c r="K53" s="40">
        <f t="shared" ref="K53:L54" si="18">K54</f>
        <v>11.7</v>
      </c>
      <c r="L53" s="41">
        <f t="shared" si="18"/>
        <v>10.4</v>
      </c>
    </row>
    <row r="54" spans="1:12" ht="69.75" customHeight="1">
      <c r="A54" s="97" t="s">
        <v>102</v>
      </c>
      <c r="B54" s="23" t="s">
        <v>62</v>
      </c>
      <c r="C54" s="3" t="s">
        <v>31</v>
      </c>
      <c r="D54" s="117" t="s">
        <v>65</v>
      </c>
      <c r="E54" s="119" t="s">
        <v>70</v>
      </c>
      <c r="F54" s="117" t="s">
        <v>139</v>
      </c>
      <c r="G54" s="120" t="s">
        <v>19</v>
      </c>
      <c r="H54" s="10" t="s">
        <v>20</v>
      </c>
      <c r="I54" s="19"/>
      <c r="J54" s="40">
        <f>J55</f>
        <v>34.6</v>
      </c>
      <c r="K54" s="40">
        <f t="shared" si="18"/>
        <v>11.7</v>
      </c>
      <c r="L54" s="41">
        <f t="shared" si="18"/>
        <v>10.4</v>
      </c>
    </row>
    <row r="55" spans="1:12" ht="47.25">
      <c r="A55" s="100" t="s">
        <v>227</v>
      </c>
      <c r="B55" s="24" t="s">
        <v>62</v>
      </c>
      <c r="C55" s="5" t="s">
        <v>31</v>
      </c>
      <c r="D55" s="5" t="s">
        <v>65</v>
      </c>
      <c r="E55" s="107" t="s">
        <v>70</v>
      </c>
      <c r="F55" s="5" t="s">
        <v>139</v>
      </c>
      <c r="G55" s="22" t="s">
        <v>19</v>
      </c>
      <c r="H55" s="14" t="s">
        <v>20</v>
      </c>
      <c r="I55" s="5" t="s">
        <v>241</v>
      </c>
      <c r="J55" s="103">
        <f>'Прил 4'!J26</f>
        <v>34.6</v>
      </c>
      <c r="K55" s="103">
        <f>'Прил 4'!K26</f>
        <v>11.7</v>
      </c>
      <c r="L55" s="103">
        <f>'Прил 4'!L26</f>
        <v>10.4</v>
      </c>
    </row>
    <row r="56" spans="1:12" ht="31.5">
      <c r="A56" s="8" t="s">
        <v>136</v>
      </c>
      <c r="B56" s="23" t="s">
        <v>62</v>
      </c>
      <c r="C56" s="3" t="s">
        <v>31</v>
      </c>
      <c r="D56" s="117" t="s">
        <v>65</v>
      </c>
      <c r="E56" s="119" t="s">
        <v>70</v>
      </c>
      <c r="F56" s="117" t="s">
        <v>145</v>
      </c>
      <c r="G56" s="120"/>
      <c r="H56" s="10"/>
      <c r="I56" s="19"/>
      <c r="J56" s="40">
        <f>J57</f>
        <v>35.5</v>
      </c>
      <c r="K56" s="40">
        <f t="shared" ref="K56:L59" si="19">K57</f>
        <v>12</v>
      </c>
      <c r="L56" s="40">
        <f t="shared" ref="L56:L57" si="20">L57</f>
        <v>12</v>
      </c>
    </row>
    <row r="57" spans="1:12" ht="47.25">
      <c r="A57" s="8" t="s">
        <v>137</v>
      </c>
      <c r="B57" s="23" t="s">
        <v>62</v>
      </c>
      <c r="C57" s="3" t="s">
        <v>31</v>
      </c>
      <c r="D57" s="117" t="s">
        <v>65</v>
      </c>
      <c r="E57" s="119" t="s">
        <v>70</v>
      </c>
      <c r="F57" s="117" t="s">
        <v>148</v>
      </c>
      <c r="G57" s="120"/>
      <c r="H57" s="10"/>
      <c r="I57" s="19"/>
      <c r="J57" s="40">
        <f>J58</f>
        <v>35.5</v>
      </c>
      <c r="K57" s="40">
        <f t="shared" si="19"/>
        <v>12</v>
      </c>
      <c r="L57" s="40">
        <f t="shared" si="20"/>
        <v>12</v>
      </c>
    </row>
    <row r="58" spans="1:12" ht="15.75">
      <c r="A58" s="97" t="s">
        <v>18</v>
      </c>
      <c r="B58" s="23" t="s">
        <v>62</v>
      </c>
      <c r="C58" s="3" t="s">
        <v>31</v>
      </c>
      <c r="D58" s="117" t="s">
        <v>65</v>
      </c>
      <c r="E58" s="119" t="s">
        <v>70</v>
      </c>
      <c r="F58" s="117" t="s">
        <v>148</v>
      </c>
      <c r="G58" s="120" t="s">
        <v>19</v>
      </c>
      <c r="H58" s="10"/>
      <c r="I58" s="19"/>
      <c r="J58" s="40">
        <f>J59</f>
        <v>35.5</v>
      </c>
      <c r="K58" s="40">
        <f t="shared" si="19"/>
        <v>12</v>
      </c>
      <c r="L58" s="41">
        <f t="shared" si="19"/>
        <v>12</v>
      </c>
    </row>
    <row r="59" spans="1:12" ht="69.75" customHeight="1">
      <c r="A59" s="97" t="s">
        <v>102</v>
      </c>
      <c r="B59" s="23" t="s">
        <v>62</v>
      </c>
      <c r="C59" s="3" t="s">
        <v>31</v>
      </c>
      <c r="D59" s="117" t="s">
        <v>65</v>
      </c>
      <c r="E59" s="119" t="s">
        <v>70</v>
      </c>
      <c r="F59" s="117" t="s">
        <v>148</v>
      </c>
      <c r="G59" s="120" t="s">
        <v>19</v>
      </c>
      <c r="H59" s="10" t="s">
        <v>20</v>
      </c>
      <c r="I59" s="19"/>
      <c r="J59" s="40">
        <f>J60</f>
        <v>35.5</v>
      </c>
      <c r="K59" s="40">
        <f t="shared" si="19"/>
        <v>12</v>
      </c>
      <c r="L59" s="41">
        <f t="shared" si="19"/>
        <v>12</v>
      </c>
    </row>
    <row r="60" spans="1:12" ht="47.25">
      <c r="A60" s="100" t="s">
        <v>227</v>
      </c>
      <c r="B60" s="24" t="s">
        <v>62</v>
      </c>
      <c r="C60" s="5" t="s">
        <v>31</v>
      </c>
      <c r="D60" s="5" t="s">
        <v>65</v>
      </c>
      <c r="E60" s="107" t="s">
        <v>70</v>
      </c>
      <c r="F60" s="5" t="s">
        <v>148</v>
      </c>
      <c r="G60" s="22" t="s">
        <v>19</v>
      </c>
      <c r="H60" s="14" t="s">
        <v>20</v>
      </c>
      <c r="I60" s="5" t="s">
        <v>241</v>
      </c>
      <c r="J60" s="103">
        <f>'Прил 4'!J28</f>
        <v>35.5</v>
      </c>
      <c r="K60" s="103">
        <f>'Прил 4'!K28</f>
        <v>12</v>
      </c>
      <c r="L60" s="103">
        <f>'Прил 4'!L28</f>
        <v>12</v>
      </c>
    </row>
    <row r="61" spans="1:12" ht="63">
      <c r="A61" s="124" t="s">
        <v>250</v>
      </c>
      <c r="B61" s="23" t="s">
        <v>62</v>
      </c>
      <c r="C61" s="3" t="s">
        <v>31</v>
      </c>
      <c r="D61" s="117" t="s">
        <v>65</v>
      </c>
      <c r="E61" s="118" t="s">
        <v>249</v>
      </c>
      <c r="F61" s="117"/>
      <c r="G61" s="120"/>
      <c r="H61" s="9"/>
      <c r="I61" s="121"/>
      <c r="J61" s="92">
        <f>J62</f>
        <v>0</v>
      </c>
      <c r="K61" s="92">
        <f>K62</f>
        <v>0</v>
      </c>
      <c r="L61" s="92">
        <f>L62</f>
        <v>0</v>
      </c>
    </row>
    <row r="62" spans="1:12" ht="78.75">
      <c r="A62" s="33" t="s">
        <v>140</v>
      </c>
      <c r="B62" s="23" t="s">
        <v>62</v>
      </c>
      <c r="C62" s="3" t="s">
        <v>31</v>
      </c>
      <c r="D62" s="117" t="s">
        <v>65</v>
      </c>
      <c r="E62" s="118" t="s">
        <v>249</v>
      </c>
      <c r="F62" s="117" t="s">
        <v>142</v>
      </c>
      <c r="G62" s="120"/>
      <c r="H62" s="9"/>
      <c r="I62" s="121"/>
      <c r="J62" s="92">
        <f>J63</f>
        <v>0</v>
      </c>
      <c r="K62" s="92">
        <f t="shared" ref="K62:L65" si="21">K63</f>
        <v>0</v>
      </c>
      <c r="L62" s="92">
        <f t="shared" si="21"/>
        <v>0</v>
      </c>
    </row>
    <row r="63" spans="1:12" ht="31.5">
      <c r="A63" s="33" t="s">
        <v>141</v>
      </c>
      <c r="B63" s="23" t="s">
        <v>62</v>
      </c>
      <c r="C63" s="3" t="s">
        <v>31</v>
      </c>
      <c r="D63" s="117" t="s">
        <v>65</v>
      </c>
      <c r="E63" s="118" t="s">
        <v>249</v>
      </c>
      <c r="F63" s="117" t="s">
        <v>143</v>
      </c>
      <c r="G63" s="120"/>
      <c r="H63" s="9"/>
      <c r="I63" s="121"/>
      <c r="J63" s="92">
        <f>J64</f>
        <v>0</v>
      </c>
      <c r="K63" s="92">
        <f t="shared" si="21"/>
        <v>0</v>
      </c>
      <c r="L63" s="92">
        <f t="shared" si="21"/>
        <v>0</v>
      </c>
    </row>
    <row r="64" spans="1:12" ht="15.75">
      <c r="A64" s="97" t="s">
        <v>18</v>
      </c>
      <c r="B64" s="23" t="s">
        <v>62</v>
      </c>
      <c r="C64" s="3" t="s">
        <v>31</v>
      </c>
      <c r="D64" s="117" t="s">
        <v>65</v>
      </c>
      <c r="E64" s="118" t="s">
        <v>249</v>
      </c>
      <c r="F64" s="117" t="s">
        <v>143</v>
      </c>
      <c r="G64" s="120" t="s">
        <v>19</v>
      </c>
      <c r="H64" s="9"/>
      <c r="I64" s="121"/>
      <c r="J64" s="92">
        <f>J65</f>
        <v>0</v>
      </c>
      <c r="K64" s="92">
        <f t="shared" si="21"/>
        <v>0</v>
      </c>
      <c r="L64" s="92">
        <f t="shared" si="21"/>
        <v>0</v>
      </c>
    </row>
    <row r="65" spans="1:53" ht="63">
      <c r="A65" s="97" t="s">
        <v>102</v>
      </c>
      <c r="B65" s="23" t="s">
        <v>62</v>
      </c>
      <c r="C65" s="3" t="s">
        <v>31</v>
      </c>
      <c r="D65" s="117" t="s">
        <v>65</v>
      </c>
      <c r="E65" s="118" t="s">
        <v>249</v>
      </c>
      <c r="F65" s="117" t="s">
        <v>143</v>
      </c>
      <c r="G65" s="120" t="s">
        <v>19</v>
      </c>
      <c r="H65" s="9" t="s">
        <v>20</v>
      </c>
      <c r="I65" s="121"/>
      <c r="J65" s="92">
        <f>J66</f>
        <v>0</v>
      </c>
      <c r="K65" s="92">
        <f t="shared" si="21"/>
        <v>0</v>
      </c>
      <c r="L65" s="92">
        <f t="shared" si="21"/>
        <v>0</v>
      </c>
    </row>
    <row r="66" spans="1:53" ht="47.25">
      <c r="A66" s="100" t="s">
        <v>227</v>
      </c>
      <c r="B66" s="24" t="s">
        <v>62</v>
      </c>
      <c r="C66" s="5" t="s">
        <v>31</v>
      </c>
      <c r="D66" s="5" t="s">
        <v>65</v>
      </c>
      <c r="E66" s="101" t="s">
        <v>249</v>
      </c>
      <c r="F66" s="5" t="s">
        <v>143</v>
      </c>
      <c r="G66" s="22" t="s">
        <v>19</v>
      </c>
      <c r="H66" s="14" t="s">
        <v>20</v>
      </c>
      <c r="I66" s="25" t="s">
        <v>241</v>
      </c>
      <c r="J66" s="103">
        <f>'Прил 4'!J32</f>
        <v>0</v>
      </c>
      <c r="K66" s="103">
        <f>'Прил 4'!K32</f>
        <v>0</v>
      </c>
      <c r="L66" s="103">
        <f>'Прил 4'!L32</f>
        <v>0</v>
      </c>
    </row>
    <row r="67" spans="1:53" ht="63">
      <c r="A67" s="142" t="s">
        <v>233</v>
      </c>
      <c r="B67" s="144">
        <v>89</v>
      </c>
      <c r="C67" s="145"/>
      <c r="D67" s="117"/>
      <c r="E67" s="119"/>
      <c r="F67" s="117"/>
      <c r="G67" s="121"/>
      <c r="H67" s="117"/>
      <c r="I67" s="121"/>
      <c r="J67" s="92">
        <f>J68</f>
        <v>460.2</v>
      </c>
      <c r="K67" s="92">
        <f t="shared" ref="K67:L67" si="22">K68</f>
        <v>407.2</v>
      </c>
      <c r="L67" s="92">
        <f t="shared" si="22"/>
        <v>437.80000000000007</v>
      </c>
    </row>
    <row r="68" spans="1:53" ht="80.25" customHeight="1">
      <c r="A68" s="142" t="s">
        <v>234</v>
      </c>
      <c r="B68" s="144">
        <v>89</v>
      </c>
      <c r="C68" s="145" t="s">
        <v>30</v>
      </c>
      <c r="D68" s="117"/>
      <c r="E68" s="119"/>
      <c r="F68" s="117"/>
      <c r="G68" s="121"/>
      <c r="H68" s="117"/>
      <c r="I68" s="121"/>
      <c r="J68" s="92">
        <f>J74+J80+J86+J110+J116+J127+J98+J104+J121+J92</f>
        <v>460.2</v>
      </c>
      <c r="K68" s="92">
        <f t="shared" ref="K68:L68" si="23">K74+K80+K86+K110+K116+K127+K98+K104+K121+K92</f>
        <v>407.2</v>
      </c>
      <c r="L68" s="92">
        <f t="shared" si="23"/>
        <v>437.80000000000007</v>
      </c>
    </row>
    <row r="69" spans="1:53" ht="15.75">
      <c r="A69" s="141" t="s">
        <v>96</v>
      </c>
      <c r="B69" s="146">
        <v>89</v>
      </c>
      <c r="C69" s="117">
        <v>1</v>
      </c>
      <c r="D69" s="117" t="s">
        <v>65</v>
      </c>
      <c r="E69" s="119" t="s">
        <v>97</v>
      </c>
      <c r="F69" s="117"/>
      <c r="G69" s="121"/>
      <c r="H69" s="117"/>
      <c r="I69" s="117"/>
      <c r="J69" s="92">
        <f>J72</f>
        <v>249.3</v>
      </c>
      <c r="K69" s="92">
        <f>K72</f>
        <v>225.5</v>
      </c>
      <c r="L69" s="147">
        <f>L72</f>
        <v>191.5</v>
      </c>
    </row>
    <row r="70" spans="1:53" ht="31.5">
      <c r="A70" s="142" t="s">
        <v>132</v>
      </c>
      <c r="B70" s="146">
        <v>89</v>
      </c>
      <c r="C70" s="117">
        <v>1</v>
      </c>
      <c r="D70" s="117" t="s">
        <v>65</v>
      </c>
      <c r="E70" s="119" t="s">
        <v>97</v>
      </c>
      <c r="F70" s="117" t="s">
        <v>134</v>
      </c>
      <c r="G70" s="121"/>
      <c r="H70" s="117"/>
      <c r="I70" s="117"/>
      <c r="J70" s="92">
        <f>J71</f>
        <v>249.3</v>
      </c>
      <c r="K70" s="92">
        <f t="shared" ref="K70:L70" si="24">K71</f>
        <v>225.5</v>
      </c>
      <c r="L70" s="92">
        <f t="shared" si="24"/>
        <v>191.5</v>
      </c>
    </row>
    <row r="71" spans="1:53" ht="31.5">
      <c r="A71" s="142" t="s">
        <v>133</v>
      </c>
      <c r="B71" s="146">
        <v>89</v>
      </c>
      <c r="C71" s="117">
        <v>1</v>
      </c>
      <c r="D71" s="117" t="s">
        <v>65</v>
      </c>
      <c r="E71" s="119" t="s">
        <v>97</v>
      </c>
      <c r="F71" s="117" t="s">
        <v>135</v>
      </c>
      <c r="G71" s="121"/>
      <c r="H71" s="117"/>
      <c r="I71" s="117"/>
      <c r="J71" s="92">
        <f>J72</f>
        <v>249.3</v>
      </c>
      <c r="K71" s="92">
        <f t="shared" ref="K71:L71" si="25">K72</f>
        <v>225.5</v>
      </c>
      <c r="L71" s="92">
        <f t="shared" si="25"/>
        <v>191.5</v>
      </c>
    </row>
    <row r="72" spans="1:53" ht="15.75">
      <c r="A72" s="141" t="s">
        <v>95</v>
      </c>
      <c r="B72" s="146">
        <v>89</v>
      </c>
      <c r="C72" s="117">
        <v>1</v>
      </c>
      <c r="D72" s="117" t="s">
        <v>65</v>
      </c>
      <c r="E72" s="119" t="s">
        <v>97</v>
      </c>
      <c r="F72" s="117" t="s">
        <v>135</v>
      </c>
      <c r="G72" s="121" t="s">
        <v>59</v>
      </c>
      <c r="H72" s="117"/>
      <c r="I72" s="117"/>
      <c r="J72" s="92">
        <f>J73</f>
        <v>249.3</v>
      </c>
      <c r="K72" s="92">
        <f t="shared" ref="K72:L73" si="26">K73</f>
        <v>225.5</v>
      </c>
      <c r="L72" s="147">
        <f t="shared" si="26"/>
        <v>191.5</v>
      </c>
    </row>
    <row r="73" spans="1:53" ht="15.75">
      <c r="A73" s="141" t="s">
        <v>33</v>
      </c>
      <c r="B73" s="146">
        <v>89</v>
      </c>
      <c r="C73" s="117">
        <v>1</v>
      </c>
      <c r="D73" s="117" t="s">
        <v>65</v>
      </c>
      <c r="E73" s="119" t="s">
        <v>97</v>
      </c>
      <c r="F73" s="117" t="s">
        <v>135</v>
      </c>
      <c r="G73" s="121" t="s">
        <v>59</v>
      </c>
      <c r="H73" s="117" t="s">
        <v>19</v>
      </c>
      <c r="I73" s="117"/>
      <c r="J73" s="92">
        <f>J74</f>
        <v>249.3</v>
      </c>
      <c r="K73" s="92">
        <f t="shared" si="26"/>
        <v>225.5</v>
      </c>
      <c r="L73" s="147">
        <f t="shared" si="26"/>
        <v>191.5</v>
      </c>
    </row>
    <row r="74" spans="1:53" ht="52.15" customHeight="1">
      <c r="A74" s="100" t="s">
        <v>227</v>
      </c>
      <c r="B74" s="28">
        <v>89</v>
      </c>
      <c r="C74" s="5">
        <v>1</v>
      </c>
      <c r="D74" s="5" t="s">
        <v>65</v>
      </c>
      <c r="E74" s="107" t="s">
        <v>97</v>
      </c>
      <c r="F74" s="5" t="s">
        <v>135</v>
      </c>
      <c r="G74" s="25" t="s">
        <v>59</v>
      </c>
      <c r="H74" s="5" t="s">
        <v>19</v>
      </c>
      <c r="I74" s="5" t="s">
        <v>241</v>
      </c>
      <c r="J74" s="103">
        <f>'Прил 4'!J90</f>
        <v>249.3</v>
      </c>
      <c r="K74" s="103">
        <f>'Прил 4'!K90</f>
        <v>225.5</v>
      </c>
      <c r="L74" s="103">
        <f>'Прил 4'!L90</f>
        <v>191.5</v>
      </c>
    </row>
    <row r="75" spans="1:53" ht="52.9" customHeight="1">
      <c r="A75" s="124" t="s">
        <v>235</v>
      </c>
      <c r="B75" s="116">
        <v>89</v>
      </c>
      <c r="C75" s="117" t="s">
        <v>30</v>
      </c>
      <c r="D75" s="117" t="s">
        <v>65</v>
      </c>
      <c r="E75" s="119" t="s">
        <v>75</v>
      </c>
      <c r="F75" s="117"/>
      <c r="G75" s="121"/>
      <c r="H75" s="13"/>
      <c r="I75" s="19"/>
      <c r="J75" s="40">
        <f>J78</f>
        <v>1</v>
      </c>
      <c r="K75" s="40">
        <f>K78</f>
        <v>1</v>
      </c>
      <c r="L75" s="41">
        <f>L78</f>
        <v>1</v>
      </c>
    </row>
    <row r="76" spans="1:53" s="87" customFormat="1" ht="21.6" customHeight="1">
      <c r="A76" s="148" t="s">
        <v>144</v>
      </c>
      <c r="B76" s="116" t="s">
        <v>77</v>
      </c>
      <c r="C76" s="117" t="s">
        <v>30</v>
      </c>
      <c r="D76" s="117" t="s">
        <v>65</v>
      </c>
      <c r="E76" s="119" t="s">
        <v>75</v>
      </c>
      <c r="F76" s="117" t="s">
        <v>145</v>
      </c>
      <c r="G76" s="121"/>
      <c r="H76" s="3"/>
      <c r="I76" s="19"/>
      <c r="J76" s="38">
        <f>J77</f>
        <v>1</v>
      </c>
      <c r="K76" s="38">
        <f t="shared" ref="K76:L76" si="27">K77</f>
        <v>1</v>
      </c>
      <c r="L76" s="38">
        <f t="shared" si="27"/>
        <v>1</v>
      </c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</row>
    <row r="77" spans="1:53" s="87" customFormat="1" ht="22.15" customHeight="1">
      <c r="A77" s="124" t="s">
        <v>76</v>
      </c>
      <c r="B77" s="116" t="s">
        <v>77</v>
      </c>
      <c r="C77" s="117" t="s">
        <v>30</v>
      </c>
      <c r="D77" s="117" t="s">
        <v>65</v>
      </c>
      <c r="E77" s="119" t="s">
        <v>75</v>
      </c>
      <c r="F77" s="117" t="s">
        <v>78</v>
      </c>
      <c r="G77" s="121"/>
      <c r="H77" s="3"/>
      <c r="I77" s="19"/>
      <c r="J77" s="38">
        <f>J78</f>
        <v>1</v>
      </c>
      <c r="K77" s="38">
        <f t="shared" ref="K77:L77" si="28">K78</f>
        <v>1</v>
      </c>
      <c r="L77" s="38">
        <f t="shared" si="28"/>
        <v>1</v>
      </c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</row>
    <row r="78" spans="1:53" ht="15.75">
      <c r="A78" s="141" t="s">
        <v>18</v>
      </c>
      <c r="B78" s="116" t="s">
        <v>77</v>
      </c>
      <c r="C78" s="117" t="s">
        <v>30</v>
      </c>
      <c r="D78" s="117" t="s">
        <v>65</v>
      </c>
      <c r="E78" s="119" t="s">
        <v>75</v>
      </c>
      <c r="F78" s="117" t="s">
        <v>78</v>
      </c>
      <c r="G78" s="121" t="s">
        <v>19</v>
      </c>
      <c r="H78" s="13"/>
      <c r="I78" s="19"/>
      <c r="J78" s="40">
        <f>J79</f>
        <v>1</v>
      </c>
      <c r="K78" s="40">
        <f t="shared" ref="K78:L79" si="29">K79</f>
        <v>1</v>
      </c>
      <c r="L78" s="41">
        <f t="shared" si="29"/>
        <v>1</v>
      </c>
    </row>
    <row r="79" spans="1:53" ht="15.75">
      <c r="A79" s="141" t="s">
        <v>103</v>
      </c>
      <c r="B79" s="116" t="s">
        <v>77</v>
      </c>
      <c r="C79" s="117" t="s">
        <v>30</v>
      </c>
      <c r="D79" s="117" t="s">
        <v>65</v>
      </c>
      <c r="E79" s="119" t="s">
        <v>75</v>
      </c>
      <c r="F79" s="117" t="s">
        <v>78</v>
      </c>
      <c r="G79" s="121" t="s">
        <v>19</v>
      </c>
      <c r="H79" s="13" t="s">
        <v>74</v>
      </c>
      <c r="I79" s="3"/>
      <c r="J79" s="40">
        <f>J80</f>
        <v>1</v>
      </c>
      <c r="K79" s="40">
        <f t="shared" si="29"/>
        <v>1</v>
      </c>
      <c r="L79" s="41">
        <f t="shared" si="29"/>
        <v>1</v>
      </c>
    </row>
    <row r="80" spans="1:53" ht="47.25">
      <c r="A80" s="100" t="s">
        <v>227</v>
      </c>
      <c r="B80" s="29">
        <v>89</v>
      </c>
      <c r="C80" s="16" t="s">
        <v>30</v>
      </c>
      <c r="D80" s="5" t="s">
        <v>65</v>
      </c>
      <c r="E80" s="107" t="s">
        <v>75</v>
      </c>
      <c r="F80" s="5" t="s">
        <v>78</v>
      </c>
      <c r="G80" s="25" t="s">
        <v>19</v>
      </c>
      <c r="H80" s="5" t="s">
        <v>74</v>
      </c>
      <c r="I80" s="5" t="s">
        <v>241</v>
      </c>
      <c r="J80" s="103">
        <f>'Прил 4'!J43</f>
        <v>1</v>
      </c>
      <c r="K80" s="103">
        <f>'Прил 4'!K43</f>
        <v>1</v>
      </c>
      <c r="L80" s="103">
        <f>'Прил 4'!L43</f>
        <v>1</v>
      </c>
    </row>
    <row r="81" spans="1:12" ht="15.75">
      <c r="A81" s="97" t="s">
        <v>99</v>
      </c>
      <c r="B81" s="27">
        <v>89</v>
      </c>
      <c r="C81" s="3">
        <v>1</v>
      </c>
      <c r="D81" s="3" t="s">
        <v>65</v>
      </c>
      <c r="E81" s="37">
        <v>41240</v>
      </c>
      <c r="F81" s="117"/>
      <c r="G81" s="106"/>
      <c r="H81" s="13"/>
      <c r="I81" s="13"/>
      <c r="J81" s="40">
        <f>J84</f>
        <v>3.3</v>
      </c>
      <c r="K81" s="40">
        <f>K84</f>
        <v>3.3</v>
      </c>
      <c r="L81" s="41">
        <f>L84</f>
        <v>3.3</v>
      </c>
    </row>
    <row r="82" spans="1:12" ht="31.5">
      <c r="A82" s="8" t="s">
        <v>129</v>
      </c>
      <c r="B82" s="27">
        <v>89</v>
      </c>
      <c r="C82" s="3">
        <v>1</v>
      </c>
      <c r="D82" s="3" t="s">
        <v>65</v>
      </c>
      <c r="E82" s="37" t="s">
        <v>104</v>
      </c>
      <c r="F82" s="117" t="s">
        <v>130</v>
      </c>
      <c r="G82" s="106"/>
      <c r="H82" s="13"/>
      <c r="I82" s="13"/>
      <c r="J82" s="40">
        <f>J83</f>
        <v>3.3</v>
      </c>
      <c r="K82" s="40">
        <f t="shared" ref="K82:L82" si="30">K83</f>
        <v>3.3</v>
      </c>
      <c r="L82" s="40">
        <f t="shared" si="30"/>
        <v>3.3</v>
      </c>
    </row>
    <row r="83" spans="1:12" ht="15.75">
      <c r="A83" s="35" t="s">
        <v>100</v>
      </c>
      <c r="B83" s="27">
        <v>89</v>
      </c>
      <c r="C83" s="3">
        <v>1</v>
      </c>
      <c r="D83" s="3" t="s">
        <v>65</v>
      </c>
      <c r="E83" s="37" t="s">
        <v>104</v>
      </c>
      <c r="F83" s="117" t="s">
        <v>224</v>
      </c>
      <c r="G83" s="106"/>
      <c r="H83" s="13"/>
      <c r="I83" s="13"/>
      <c r="J83" s="40">
        <f>J84</f>
        <v>3.3</v>
      </c>
      <c r="K83" s="40">
        <f t="shared" ref="K83:L83" si="31">K84</f>
        <v>3.3</v>
      </c>
      <c r="L83" s="40">
        <f t="shared" si="31"/>
        <v>3.3</v>
      </c>
    </row>
    <row r="84" spans="1:12" ht="31.5">
      <c r="A84" s="97" t="s">
        <v>21</v>
      </c>
      <c r="B84" s="27">
        <v>89</v>
      </c>
      <c r="C84" s="3">
        <v>1</v>
      </c>
      <c r="D84" s="3" t="s">
        <v>65</v>
      </c>
      <c r="E84" s="37" t="s">
        <v>104</v>
      </c>
      <c r="F84" s="117" t="s">
        <v>224</v>
      </c>
      <c r="G84" s="106" t="s">
        <v>60</v>
      </c>
      <c r="H84" s="13"/>
      <c r="I84" s="13"/>
      <c r="J84" s="40">
        <f>J85</f>
        <v>3.3</v>
      </c>
      <c r="K84" s="40">
        <f t="shared" ref="K84:L85" si="32">K85</f>
        <v>3.3</v>
      </c>
      <c r="L84" s="41">
        <f t="shared" si="32"/>
        <v>3.3</v>
      </c>
    </row>
    <row r="85" spans="1:12" ht="31.5">
      <c r="A85" s="97" t="s">
        <v>98</v>
      </c>
      <c r="B85" s="27">
        <v>89</v>
      </c>
      <c r="C85" s="3">
        <v>1</v>
      </c>
      <c r="D85" s="3" t="s">
        <v>65</v>
      </c>
      <c r="E85" s="37" t="s">
        <v>104</v>
      </c>
      <c r="F85" s="117" t="s">
        <v>224</v>
      </c>
      <c r="G85" s="106" t="s">
        <v>60</v>
      </c>
      <c r="H85" s="13" t="s">
        <v>19</v>
      </c>
      <c r="I85" s="13"/>
      <c r="J85" s="40">
        <f>J86</f>
        <v>3.3</v>
      </c>
      <c r="K85" s="40">
        <f t="shared" si="32"/>
        <v>3.3</v>
      </c>
      <c r="L85" s="41">
        <f t="shared" si="32"/>
        <v>3.3</v>
      </c>
    </row>
    <row r="86" spans="1:12" ht="47.25">
      <c r="A86" s="100" t="s">
        <v>227</v>
      </c>
      <c r="B86" s="25">
        <v>89</v>
      </c>
      <c r="C86" s="5">
        <v>1</v>
      </c>
      <c r="D86" s="5" t="s">
        <v>65</v>
      </c>
      <c r="E86" s="107" t="s">
        <v>104</v>
      </c>
      <c r="F86" s="5" t="s">
        <v>224</v>
      </c>
      <c r="G86" s="25" t="s">
        <v>60</v>
      </c>
      <c r="H86" s="5" t="s">
        <v>19</v>
      </c>
      <c r="I86" s="5" t="s">
        <v>241</v>
      </c>
      <c r="J86" s="103">
        <f>'Прил 4'!J97</f>
        <v>3.3</v>
      </c>
      <c r="K86" s="103">
        <f>'Прил 4'!K97</f>
        <v>3.3</v>
      </c>
      <c r="L86" s="103">
        <f>'Прил 4'!L97</f>
        <v>3.3</v>
      </c>
    </row>
    <row r="87" spans="1:12" ht="15.75">
      <c r="A87" s="148" t="s">
        <v>258</v>
      </c>
      <c r="B87" s="9">
        <v>89</v>
      </c>
      <c r="C87" s="117" t="s">
        <v>30</v>
      </c>
      <c r="D87" s="117" t="s">
        <v>65</v>
      </c>
      <c r="E87" s="117" t="s">
        <v>248</v>
      </c>
      <c r="F87" s="117"/>
      <c r="G87" s="117"/>
      <c r="H87" s="117"/>
      <c r="I87" s="117"/>
      <c r="J87" s="92">
        <f t="shared" ref="J87:L91" si="33">J88</f>
        <v>0</v>
      </c>
      <c r="K87" s="92">
        <f t="shared" si="33"/>
        <v>32.799999999999997</v>
      </c>
      <c r="L87" s="92">
        <f t="shared" si="33"/>
        <v>66.8</v>
      </c>
    </row>
    <row r="88" spans="1:12" ht="15.75">
      <c r="A88" s="148" t="s">
        <v>144</v>
      </c>
      <c r="B88" s="268">
        <v>89</v>
      </c>
      <c r="C88" s="117" t="s">
        <v>30</v>
      </c>
      <c r="D88" s="117" t="s">
        <v>65</v>
      </c>
      <c r="E88" s="117" t="s">
        <v>248</v>
      </c>
      <c r="F88" s="117" t="s">
        <v>145</v>
      </c>
      <c r="G88" s="117"/>
      <c r="H88" s="117"/>
      <c r="I88" s="117"/>
      <c r="J88" s="92">
        <f t="shared" si="33"/>
        <v>0</v>
      </c>
      <c r="K88" s="92">
        <f t="shared" si="33"/>
        <v>32.799999999999997</v>
      </c>
      <c r="L88" s="92">
        <f t="shared" si="33"/>
        <v>66.8</v>
      </c>
    </row>
    <row r="89" spans="1:12" ht="15.75">
      <c r="A89" s="148" t="s">
        <v>76</v>
      </c>
      <c r="B89" s="268">
        <v>89</v>
      </c>
      <c r="C89" s="117" t="s">
        <v>30</v>
      </c>
      <c r="D89" s="117" t="s">
        <v>65</v>
      </c>
      <c r="E89" s="117" t="s">
        <v>248</v>
      </c>
      <c r="F89" s="117" t="s">
        <v>78</v>
      </c>
      <c r="G89" s="117"/>
      <c r="H89" s="117"/>
      <c r="I89" s="117"/>
      <c r="J89" s="92">
        <f t="shared" si="33"/>
        <v>0</v>
      </c>
      <c r="K89" s="92">
        <f t="shared" si="33"/>
        <v>32.799999999999997</v>
      </c>
      <c r="L89" s="92">
        <f t="shared" si="33"/>
        <v>66.8</v>
      </c>
    </row>
    <row r="90" spans="1:12" ht="15.75">
      <c r="A90" s="148" t="s">
        <v>258</v>
      </c>
      <c r="B90" s="268">
        <v>89</v>
      </c>
      <c r="C90" s="117" t="s">
        <v>30</v>
      </c>
      <c r="D90" s="117" t="s">
        <v>65</v>
      </c>
      <c r="E90" s="117" t="s">
        <v>248</v>
      </c>
      <c r="F90" s="117" t="s">
        <v>78</v>
      </c>
      <c r="G90" s="117" t="s">
        <v>247</v>
      </c>
      <c r="H90" s="117"/>
      <c r="I90" s="117"/>
      <c r="J90" s="92">
        <f t="shared" si="33"/>
        <v>0</v>
      </c>
      <c r="K90" s="92">
        <f t="shared" si="33"/>
        <v>32.799999999999997</v>
      </c>
      <c r="L90" s="92">
        <f t="shared" si="33"/>
        <v>66.8</v>
      </c>
    </row>
    <row r="91" spans="1:12" ht="15.75">
      <c r="A91" s="148" t="s">
        <v>258</v>
      </c>
      <c r="B91" s="268">
        <v>89</v>
      </c>
      <c r="C91" s="117" t="s">
        <v>30</v>
      </c>
      <c r="D91" s="117" t="s">
        <v>65</v>
      </c>
      <c r="E91" s="117" t="s">
        <v>248</v>
      </c>
      <c r="F91" s="117" t="s">
        <v>78</v>
      </c>
      <c r="G91" s="117" t="s">
        <v>247</v>
      </c>
      <c r="H91" s="117" t="s">
        <v>247</v>
      </c>
      <c r="I91" s="117"/>
      <c r="J91" s="92">
        <f t="shared" si="33"/>
        <v>0</v>
      </c>
      <c r="K91" s="92">
        <f t="shared" si="33"/>
        <v>32.799999999999997</v>
      </c>
      <c r="L91" s="92">
        <f t="shared" si="33"/>
        <v>66.8</v>
      </c>
    </row>
    <row r="92" spans="1:12" ht="47.25">
      <c r="A92" s="100" t="s">
        <v>227</v>
      </c>
      <c r="B92" s="269">
        <f>'Прил 4'!J104</f>
        <v>0</v>
      </c>
      <c r="C92" s="5" t="s">
        <v>30</v>
      </c>
      <c r="D92" s="5" t="s">
        <v>65</v>
      </c>
      <c r="E92" s="5" t="s">
        <v>248</v>
      </c>
      <c r="F92" s="5" t="s">
        <v>78</v>
      </c>
      <c r="G92" s="5" t="s">
        <v>247</v>
      </c>
      <c r="H92" s="5" t="s">
        <v>247</v>
      </c>
      <c r="I92" s="5" t="s">
        <v>241</v>
      </c>
      <c r="J92" s="103">
        <f>'Прил 4'!J104</f>
        <v>0</v>
      </c>
      <c r="K92" s="103">
        <f>'Прил 4'!K104</f>
        <v>32.799999999999997</v>
      </c>
      <c r="L92" s="103">
        <f>'Прил 4'!L104</f>
        <v>66.8</v>
      </c>
    </row>
    <row r="93" spans="1:12" ht="15.75">
      <c r="A93" s="8" t="s">
        <v>94</v>
      </c>
      <c r="B93" s="10" t="s">
        <v>77</v>
      </c>
      <c r="C93" s="12">
        <v>1</v>
      </c>
      <c r="D93" s="13" t="s">
        <v>65</v>
      </c>
      <c r="E93" s="109">
        <v>43010</v>
      </c>
      <c r="F93" s="149"/>
      <c r="G93" s="110"/>
      <c r="H93" s="11"/>
      <c r="I93" s="11"/>
      <c r="J93" s="40">
        <f>J96</f>
        <v>73.7</v>
      </c>
      <c r="K93" s="40">
        <f>K96</f>
        <v>12</v>
      </c>
      <c r="L93" s="41">
        <f>L96</f>
        <v>39.6</v>
      </c>
    </row>
    <row r="94" spans="1:12" ht="31.5" customHeight="1">
      <c r="A94" s="8" t="s">
        <v>137</v>
      </c>
      <c r="B94" s="10" t="s">
        <v>77</v>
      </c>
      <c r="C94" s="12">
        <v>1</v>
      </c>
      <c r="D94" s="13" t="s">
        <v>65</v>
      </c>
      <c r="E94" s="109">
        <v>43010</v>
      </c>
      <c r="F94" s="149">
        <v>200</v>
      </c>
      <c r="G94" s="110"/>
      <c r="H94" s="11"/>
      <c r="I94" s="11"/>
      <c r="J94" s="40">
        <f>J95</f>
        <v>73.7</v>
      </c>
      <c r="K94" s="40">
        <f t="shared" ref="K94:L94" si="34">K95</f>
        <v>12</v>
      </c>
      <c r="L94" s="40">
        <f t="shared" si="34"/>
        <v>39.6</v>
      </c>
    </row>
    <row r="95" spans="1:12" ht="15.75">
      <c r="A95" s="34" t="s">
        <v>71</v>
      </c>
      <c r="B95" s="10" t="s">
        <v>77</v>
      </c>
      <c r="C95" s="12">
        <v>1</v>
      </c>
      <c r="D95" s="13" t="s">
        <v>65</v>
      </c>
      <c r="E95" s="109">
        <v>43010</v>
      </c>
      <c r="F95" s="149">
        <v>240</v>
      </c>
      <c r="G95" s="110"/>
      <c r="H95" s="11"/>
      <c r="I95" s="11"/>
      <c r="J95" s="40">
        <f>J96</f>
        <v>73.7</v>
      </c>
      <c r="K95" s="40">
        <f t="shared" ref="K95:L95" si="35">K96</f>
        <v>12</v>
      </c>
      <c r="L95" s="40">
        <f t="shared" si="35"/>
        <v>39.6</v>
      </c>
    </row>
    <row r="96" spans="1:12" ht="15.75">
      <c r="A96" s="97" t="s">
        <v>91</v>
      </c>
      <c r="B96" s="10" t="s">
        <v>77</v>
      </c>
      <c r="C96" s="12">
        <v>1</v>
      </c>
      <c r="D96" s="13" t="s">
        <v>65</v>
      </c>
      <c r="E96" s="109">
        <v>43010</v>
      </c>
      <c r="F96" s="149">
        <v>240</v>
      </c>
      <c r="G96" s="110" t="s">
        <v>22</v>
      </c>
      <c r="H96" s="11"/>
      <c r="I96" s="11"/>
      <c r="J96" s="40">
        <f>J97</f>
        <v>73.7</v>
      </c>
      <c r="K96" s="40">
        <f t="shared" ref="K96:L97" si="36">K97</f>
        <v>12</v>
      </c>
      <c r="L96" s="41">
        <f t="shared" si="36"/>
        <v>39.6</v>
      </c>
    </row>
    <row r="97" spans="1:19" ht="15.75">
      <c r="A97" s="36" t="s">
        <v>93</v>
      </c>
      <c r="B97" s="10" t="s">
        <v>77</v>
      </c>
      <c r="C97" s="12">
        <v>1</v>
      </c>
      <c r="D97" s="13" t="s">
        <v>65</v>
      </c>
      <c r="E97" s="109">
        <v>43010</v>
      </c>
      <c r="F97" s="149">
        <v>240</v>
      </c>
      <c r="G97" s="110" t="s">
        <v>22</v>
      </c>
      <c r="H97" s="11" t="s">
        <v>57</v>
      </c>
      <c r="I97" s="11"/>
      <c r="J97" s="40">
        <f>J98</f>
        <v>73.7</v>
      </c>
      <c r="K97" s="40">
        <f t="shared" si="36"/>
        <v>12</v>
      </c>
      <c r="L97" s="41">
        <f t="shared" si="36"/>
        <v>39.6</v>
      </c>
    </row>
    <row r="98" spans="1:19" ht="47.25">
      <c r="A98" s="100" t="s">
        <v>227</v>
      </c>
      <c r="B98" s="14" t="s">
        <v>77</v>
      </c>
      <c r="C98" s="15">
        <v>1</v>
      </c>
      <c r="D98" s="5" t="s">
        <v>65</v>
      </c>
      <c r="E98" s="111">
        <v>43010</v>
      </c>
      <c r="F98" s="15">
        <v>240</v>
      </c>
      <c r="G98" s="112" t="s">
        <v>22</v>
      </c>
      <c r="H98" s="16" t="s">
        <v>57</v>
      </c>
      <c r="I98" s="5" t="s">
        <v>241</v>
      </c>
      <c r="J98" s="103">
        <f>'Прил 4'!J80</f>
        <v>73.7</v>
      </c>
      <c r="K98" s="103">
        <f>'Прил 4'!K80</f>
        <v>12</v>
      </c>
      <c r="L98" s="103">
        <f>'Прил 4'!L80</f>
        <v>39.6</v>
      </c>
    </row>
    <row r="99" spans="1:19" ht="15.75">
      <c r="A99" s="124" t="s">
        <v>210</v>
      </c>
      <c r="B99" s="9" t="s">
        <v>77</v>
      </c>
      <c r="C99" s="149">
        <v>1</v>
      </c>
      <c r="D99" s="117" t="s">
        <v>65</v>
      </c>
      <c r="E99" s="150">
        <v>43040</v>
      </c>
      <c r="F99" s="149"/>
      <c r="G99" s="151"/>
      <c r="H99" s="11"/>
      <c r="I99" s="11"/>
      <c r="J99" s="40">
        <f>J102</f>
        <v>5</v>
      </c>
      <c r="K99" s="40">
        <f>K102</f>
        <v>2</v>
      </c>
      <c r="L99" s="41">
        <f>L102</f>
        <v>5</v>
      </c>
    </row>
    <row r="100" spans="1:19" ht="36" customHeight="1">
      <c r="A100" s="124" t="s">
        <v>137</v>
      </c>
      <c r="B100" s="9" t="s">
        <v>77</v>
      </c>
      <c r="C100" s="149">
        <v>1</v>
      </c>
      <c r="D100" s="117" t="s">
        <v>65</v>
      </c>
      <c r="E100" s="150">
        <v>43040</v>
      </c>
      <c r="F100" s="149">
        <v>200</v>
      </c>
      <c r="G100" s="151"/>
      <c r="H100" s="11"/>
      <c r="I100" s="11"/>
      <c r="J100" s="40">
        <f>J101</f>
        <v>5</v>
      </c>
      <c r="K100" s="40">
        <f t="shared" ref="K100:L100" si="37">K101</f>
        <v>2</v>
      </c>
      <c r="L100" s="40">
        <f t="shared" si="37"/>
        <v>5</v>
      </c>
    </row>
    <row r="101" spans="1:19" ht="15.75">
      <c r="A101" s="124" t="s">
        <v>71</v>
      </c>
      <c r="B101" s="9" t="s">
        <v>77</v>
      </c>
      <c r="C101" s="149">
        <v>1</v>
      </c>
      <c r="D101" s="117" t="s">
        <v>65</v>
      </c>
      <c r="E101" s="150">
        <v>43040</v>
      </c>
      <c r="F101" s="149">
        <v>240</v>
      </c>
      <c r="G101" s="151"/>
      <c r="H101" s="11"/>
      <c r="I101" s="11"/>
      <c r="J101" s="40">
        <f>J102</f>
        <v>5</v>
      </c>
      <c r="K101" s="40">
        <f t="shared" ref="K101:L101" si="38">K102</f>
        <v>2</v>
      </c>
      <c r="L101" s="40">
        <f t="shared" si="38"/>
        <v>5</v>
      </c>
    </row>
    <row r="102" spans="1:19" ht="15.75">
      <c r="A102" s="141" t="s">
        <v>91</v>
      </c>
      <c r="B102" s="9" t="s">
        <v>77</v>
      </c>
      <c r="C102" s="149">
        <v>1</v>
      </c>
      <c r="D102" s="117" t="s">
        <v>65</v>
      </c>
      <c r="E102" s="150">
        <v>43040</v>
      </c>
      <c r="F102" s="149">
        <v>240</v>
      </c>
      <c r="G102" s="121" t="s">
        <v>22</v>
      </c>
      <c r="H102" s="11"/>
      <c r="I102" s="11"/>
      <c r="J102" s="40">
        <f>J103</f>
        <v>5</v>
      </c>
      <c r="K102" s="40">
        <f t="shared" ref="K102:L103" si="39">K103</f>
        <v>2</v>
      </c>
      <c r="L102" s="41">
        <f t="shared" si="39"/>
        <v>5</v>
      </c>
    </row>
    <row r="103" spans="1:19" ht="15.75">
      <c r="A103" s="140" t="s">
        <v>93</v>
      </c>
      <c r="B103" s="9" t="s">
        <v>77</v>
      </c>
      <c r="C103" s="149">
        <v>1</v>
      </c>
      <c r="D103" s="117" t="s">
        <v>65</v>
      </c>
      <c r="E103" s="150">
        <v>43040</v>
      </c>
      <c r="F103" s="149">
        <v>240</v>
      </c>
      <c r="G103" s="121" t="s">
        <v>22</v>
      </c>
      <c r="H103" s="11" t="s">
        <v>57</v>
      </c>
      <c r="I103" s="11"/>
      <c r="J103" s="40">
        <f>J104</f>
        <v>5</v>
      </c>
      <c r="K103" s="40">
        <f t="shared" si="39"/>
        <v>2</v>
      </c>
      <c r="L103" s="41">
        <f t="shared" si="39"/>
        <v>5</v>
      </c>
    </row>
    <row r="104" spans="1:19" ht="55.5" customHeight="1">
      <c r="A104" s="100" t="s">
        <v>227</v>
      </c>
      <c r="B104" s="14" t="s">
        <v>77</v>
      </c>
      <c r="C104" s="15">
        <v>1</v>
      </c>
      <c r="D104" s="5" t="s">
        <v>65</v>
      </c>
      <c r="E104" s="111">
        <v>43040</v>
      </c>
      <c r="F104" s="15">
        <v>240</v>
      </c>
      <c r="G104" s="25" t="s">
        <v>22</v>
      </c>
      <c r="H104" s="16" t="s">
        <v>57</v>
      </c>
      <c r="I104" s="5" t="s">
        <v>241</v>
      </c>
      <c r="J104" s="103">
        <f>'Прил 4'!J83</f>
        <v>5</v>
      </c>
      <c r="K104" s="103">
        <f>'Прил 4'!K83</f>
        <v>2</v>
      </c>
      <c r="L104" s="103">
        <f>'Прил 4'!L83</f>
        <v>5</v>
      </c>
    </row>
    <row r="105" spans="1:19" ht="94.5">
      <c r="A105" s="140" t="s">
        <v>257</v>
      </c>
      <c r="B105" s="17">
        <v>89</v>
      </c>
      <c r="C105" s="10" t="s">
        <v>30</v>
      </c>
      <c r="D105" s="10" t="s">
        <v>65</v>
      </c>
      <c r="E105" s="32" t="s">
        <v>92</v>
      </c>
      <c r="F105" s="9"/>
      <c r="G105" s="106"/>
      <c r="H105" s="13"/>
      <c r="I105" s="13"/>
      <c r="J105" s="40">
        <f>J108</f>
        <v>40.4</v>
      </c>
      <c r="K105" s="40">
        <f>K108</f>
        <v>40.4</v>
      </c>
      <c r="L105" s="41">
        <f>L108</f>
        <v>40.4</v>
      </c>
      <c r="M105" s="288"/>
      <c r="N105" s="289"/>
      <c r="O105" s="289"/>
      <c r="P105" s="289"/>
      <c r="Q105" s="289"/>
      <c r="R105" s="289"/>
      <c r="S105" s="289"/>
    </row>
    <row r="106" spans="1:19" ht="36" customHeight="1">
      <c r="A106" s="8" t="s">
        <v>137</v>
      </c>
      <c r="B106" s="17">
        <v>89</v>
      </c>
      <c r="C106" s="10">
        <v>1</v>
      </c>
      <c r="D106" s="10" t="s">
        <v>65</v>
      </c>
      <c r="E106" s="32" t="s">
        <v>92</v>
      </c>
      <c r="F106" s="9" t="s">
        <v>138</v>
      </c>
      <c r="G106" s="106"/>
      <c r="H106" s="13"/>
      <c r="I106" s="13"/>
      <c r="J106" s="40">
        <f>J107</f>
        <v>40.4</v>
      </c>
      <c r="K106" s="40">
        <f t="shared" ref="K106:L106" si="40">K107</f>
        <v>40.4</v>
      </c>
      <c r="L106" s="40">
        <f t="shared" si="40"/>
        <v>40.4</v>
      </c>
    </row>
    <row r="107" spans="1:19" ht="15.75">
      <c r="A107" s="34" t="s">
        <v>71</v>
      </c>
      <c r="B107" s="17">
        <v>89</v>
      </c>
      <c r="C107" s="10">
        <v>1</v>
      </c>
      <c r="D107" s="10" t="s">
        <v>65</v>
      </c>
      <c r="E107" s="32" t="s">
        <v>92</v>
      </c>
      <c r="F107" s="9" t="s">
        <v>139</v>
      </c>
      <c r="G107" s="106"/>
      <c r="H107" s="13"/>
      <c r="I107" s="13"/>
      <c r="J107" s="40">
        <f>J108</f>
        <v>40.4</v>
      </c>
      <c r="K107" s="40">
        <f t="shared" ref="K107:L107" si="41">K108</f>
        <v>40.4</v>
      </c>
      <c r="L107" s="40">
        <f t="shared" si="41"/>
        <v>40.4</v>
      </c>
    </row>
    <row r="108" spans="1:19" ht="15.75">
      <c r="A108" s="97" t="s">
        <v>23</v>
      </c>
      <c r="B108" s="17">
        <v>89</v>
      </c>
      <c r="C108" s="10">
        <v>1</v>
      </c>
      <c r="D108" s="10" t="s">
        <v>65</v>
      </c>
      <c r="E108" s="32" t="s">
        <v>92</v>
      </c>
      <c r="F108" s="9" t="s">
        <v>139</v>
      </c>
      <c r="G108" s="106" t="s">
        <v>22</v>
      </c>
      <c r="H108" s="13"/>
      <c r="I108" s="13"/>
      <c r="J108" s="40">
        <f>J109</f>
        <v>40.4</v>
      </c>
      <c r="K108" s="40">
        <f>K109</f>
        <v>40.4</v>
      </c>
      <c r="L108" s="41">
        <f>L109</f>
        <v>40.4</v>
      </c>
    </row>
    <row r="109" spans="1:19" ht="15.75">
      <c r="A109" s="97" t="s">
        <v>91</v>
      </c>
      <c r="B109" s="17">
        <v>89</v>
      </c>
      <c r="C109" s="10">
        <v>1</v>
      </c>
      <c r="D109" s="10" t="s">
        <v>65</v>
      </c>
      <c r="E109" s="32" t="s">
        <v>92</v>
      </c>
      <c r="F109" s="9" t="s">
        <v>139</v>
      </c>
      <c r="G109" s="106" t="s">
        <v>22</v>
      </c>
      <c r="H109" s="13" t="s">
        <v>56</v>
      </c>
      <c r="I109" s="13"/>
      <c r="J109" s="40">
        <f>J110</f>
        <v>40.4</v>
      </c>
      <c r="K109" s="40">
        <f t="shared" ref="K109:L109" si="42">K110</f>
        <v>40.4</v>
      </c>
      <c r="L109" s="41">
        <f t="shared" si="42"/>
        <v>40.4</v>
      </c>
    </row>
    <row r="110" spans="1:19" ht="47.25">
      <c r="A110" s="100" t="s">
        <v>227</v>
      </c>
      <c r="B110" s="22">
        <v>89</v>
      </c>
      <c r="C110" s="14">
        <v>1</v>
      </c>
      <c r="D110" s="14" t="s">
        <v>65</v>
      </c>
      <c r="E110" s="101" t="s">
        <v>92</v>
      </c>
      <c r="F110" s="14" t="s">
        <v>139</v>
      </c>
      <c r="G110" s="25" t="s">
        <v>22</v>
      </c>
      <c r="H110" s="5" t="s">
        <v>56</v>
      </c>
      <c r="I110" s="5" t="s">
        <v>241</v>
      </c>
      <c r="J110" s="103">
        <f>'Прил 4'!J74</f>
        <v>40.4</v>
      </c>
      <c r="K110" s="103">
        <f>'Прил 4'!K74</f>
        <v>40.4</v>
      </c>
      <c r="L110" s="103">
        <f>'Прил 4'!L74</f>
        <v>40.4</v>
      </c>
    </row>
    <row r="111" spans="1:19" ht="63">
      <c r="A111" s="182" t="s">
        <v>255</v>
      </c>
      <c r="B111" s="26">
        <v>89</v>
      </c>
      <c r="C111" s="11" t="s">
        <v>30</v>
      </c>
      <c r="D111" s="3" t="s">
        <v>65</v>
      </c>
      <c r="E111" s="105" t="s">
        <v>87</v>
      </c>
      <c r="F111" s="117"/>
      <c r="G111" s="106"/>
      <c r="H111" s="13"/>
      <c r="I111" s="12"/>
      <c r="J111" s="40">
        <f>J114+J117</f>
        <v>87.4</v>
      </c>
      <c r="K111" s="40">
        <f t="shared" ref="K111:L111" si="43">K114+K117</f>
        <v>90.1</v>
      </c>
      <c r="L111" s="40">
        <f t="shared" si="43"/>
        <v>90.1</v>
      </c>
    </row>
    <row r="112" spans="1:19" ht="78.75">
      <c r="A112" s="33" t="s">
        <v>140</v>
      </c>
      <c r="B112" s="26">
        <v>89</v>
      </c>
      <c r="C112" s="11" t="s">
        <v>30</v>
      </c>
      <c r="D112" s="3" t="s">
        <v>65</v>
      </c>
      <c r="E112" s="105" t="s">
        <v>87</v>
      </c>
      <c r="F112" s="117" t="s">
        <v>142</v>
      </c>
      <c r="G112" s="106"/>
      <c r="H112" s="13"/>
      <c r="I112" s="12"/>
      <c r="J112" s="40">
        <f>J113</f>
        <v>83.4</v>
      </c>
      <c r="K112" s="40">
        <f t="shared" ref="K112:L112" si="44">K113</f>
        <v>86.1</v>
      </c>
      <c r="L112" s="40">
        <f t="shared" si="44"/>
        <v>86.1</v>
      </c>
    </row>
    <row r="113" spans="1:12" ht="31.5">
      <c r="A113" s="33" t="s">
        <v>141</v>
      </c>
      <c r="B113" s="26">
        <v>89</v>
      </c>
      <c r="C113" s="11" t="s">
        <v>30</v>
      </c>
      <c r="D113" s="3" t="s">
        <v>65</v>
      </c>
      <c r="E113" s="105" t="s">
        <v>87</v>
      </c>
      <c r="F113" s="117" t="s">
        <v>143</v>
      </c>
      <c r="G113" s="106"/>
      <c r="H113" s="13"/>
      <c r="I113" s="12"/>
      <c r="J113" s="40">
        <f>J114</f>
        <v>83.4</v>
      </c>
      <c r="K113" s="40">
        <f t="shared" ref="K113:L113" si="45">K114</f>
        <v>86.1</v>
      </c>
      <c r="L113" s="40">
        <f t="shared" si="45"/>
        <v>86.1</v>
      </c>
    </row>
    <row r="114" spans="1:12" ht="15.75">
      <c r="A114" s="97" t="s">
        <v>85</v>
      </c>
      <c r="B114" s="26">
        <v>89</v>
      </c>
      <c r="C114" s="11" t="s">
        <v>30</v>
      </c>
      <c r="D114" s="3" t="s">
        <v>65</v>
      </c>
      <c r="E114" s="105" t="s">
        <v>87</v>
      </c>
      <c r="F114" s="117" t="s">
        <v>143</v>
      </c>
      <c r="G114" s="106" t="s">
        <v>56</v>
      </c>
      <c r="H114" s="13"/>
      <c r="I114" s="12"/>
      <c r="J114" s="40">
        <f>J115</f>
        <v>83.4</v>
      </c>
      <c r="K114" s="40">
        <f t="shared" ref="K114:L115" si="46">K115</f>
        <v>86.1</v>
      </c>
      <c r="L114" s="41">
        <f t="shared" si="46"/>
        <v>86.1</v>
      </c>
    </row>
    <row r="115" spans="1:12" ht="21.75" customHeight="1">
      <c r="A115" s="97" t="s">
        <v>86</v>
      </c>
      <c r="B115" s="26">
        <v>89</v>
      </c>
      <c r="C115" s="11" t="s">
        <v>30</v>
      </c>
      <c r="D115" s="3" t="s">
        <v>65</v>
      </c>
      <c r="E115" s="105" t="s">
        <v>87</v>
      </c>
      <c r="F115" s="117" t="s">
        <v>143</v>
      </c>
      <c r="G115" s="106" t="s">
        <v>56</v>
      </c>
      <c r="H115" s="13" t="s">
        <v>57</v>
      </c>
      <c r="I115" s="12"/>
      <c r="J115" s="40">
        <f>J116</f>
        <v>83.4</v>
      </c>
      <c r="K115" s="40">
        <f t="shared" si="46"/>
        <v>86.1</v>
      </c>
      <c r="L115" s="41">
        <f t="shared" si="46"/>
        <v>86.1</v>
      </c>
    </row>
    <row r="116" spans="1:12" ht="47.25">
      <c r="A116" s="100" t="s">
        <v>227</v>
      </c>
      <c r="B116" s="25">
        <v>89</v>
      </c>
      <c r="C116" s="5">
        <v>1</v>
      </c>
      <c r="D116" s="5" t="s">
        <v>65</v>
      </c>
      <c r="E116" s="107" t="s">
        <v>87</v>
      </c>
      <c r="F116" s="5" t="s">
        <v>143</v>
      </c>
      <c r="G116" s="25" t="s">
        <v>56</v>
      </c>
      <c r="H116" s="5" t="s">
        <v>57</v>
      </c>
      <c r="I116" s="5" t="s">
        <v>241</v>
      </c>
      <c r="J116" s="103">
        <f>'Прил 4'!J59</f>
        <v>83.4</v>
      </c>
      <c r="K116" s="103">
        <f>'Прил 4'!K59</f>
        <v>86.1</v>
      </c>
      <c r="L116" s="103">
        <f>'Прил 4'!L59</f>
        <v>86.1</v>
      </c>
    </row>
    <row r="117" spans="1:12" ht="78.75">
      <c r="A117" s="33" t="s">
        <v>140</v>
      </c>
      <c r="B117" s="26">
        <v>89</v>
      </c>
      <c r="C117" s="11" t="s">
        <v>30</v>
      </c>
      <c r="D117" s="3" t="s">
        <v>65</v>
      </c>
      <c r="E117" s="105" t="s">
        <v>87</v>
      </c>
      <c r="F117" s="117" t="s">
        <v>138</v>
      </c>
      <c r="G117" s="106"/>
      <c r="H117" s="13"/>
      <c r="I117" s="12"/>
      <c r="J117" s="40">
        <f>J118</f>
        <v>4</v>
      </c>
      <c r="K117" s="40">
        <f t="shared" ref="K117:L120" si="47">K118</f>
        <v>4</v>
      </c>
      <c r="L117" s="40">
        <f t="shared" ref="L117:L118" si="48">L118</f>
        <v>4</v>
      </c>
    </row>
    <row r="118" spans="1:12" ht="31.5">
      <c r="A118" s="33" t="s">
        <v>141</v>
      </c>
      <c r="B118" s="26">
        <v>89</v>
      </c>
      <c r="C118" s="11" t="s">
        <v>30</v>
      </c>
      <c r="D118" s="3" t="s">
        <v>65</v>
      </c>
      <c r="E118" s="105" t="s">
        <v>87</v>
      </c>
      <c r="F118" s="117" t="s">
        <v>139</v>
      </c>
      <c r="G118" s="106"/>
      <c r="H118" s="13"/>
      <c r="I118" s="12"/>
      <c r="J118" s="40">
        <f>J119</f>
        <v>4</v>
      </c>
      <c r="K118" s="40">
        <f t="shared" si="47"/>
        <v>4</v>
      </c>
      <c r="L118" s="40">
        <f t="shared" si="48"/>
        <v>4</v>
      </c>
    </row>
    <row r="119" spans="1:12" ht="15.75">
      <c r="A119" s="97" t="s">
        <v>85</v>
      </c>
      <c r="B119" s="26">
        <v>89</v>
      </c>
      <c r="C119" s="11" t="s">
        <v>30</v>
      </c>
      <c r="D119" s="3" t="s">
        <v>65</v>
      </c>
      <c r="E119" s="105" t="s">
        <v>87</v>
      </c>
      <c r="F119" s="117" t="s">
        <v>139</v>
      </c>
      <c r="G119" s="106" t="s">
        <v>56</v>
      </c>
      <c r="H119" s="13"/>
      <c r="I119" s="12"/>
      <c r="J119" s="40">
        <f>J120</f>
        <v>4</v>
      </c>
      <c r="K119" s="40">
        <f t="shared" si="47"/>
        <v>4</v>
      </c>
      <c r="L119" s="41">
        <f t="shared" si="47"/>
        <v>4</v>
      </c>
    </row>
    <row r="120" spans="1:12" ht="21.75" customHeight="1">
      <c r="A120" s="97" t="s">
        <v>86</v>
      </c>
      <c r="B120" s="26">
        <v>89</v>
      </c>
      <c r="C120" s="11" t="s">
        <v>30</v>
      </c>
      <c r="D120" s="3" t="s">
        <v>65</v>
      </c>
      <c r="E120" s="105" t="s">
        <v>87</v>
      </c>
      <c r="F120" s="117" t="s">
        <v>139</v>
      </c>
      <c r="G120" s="106" t="s">
        <v>56</v>
      </c>
      <c r="H120" s="13" t="s">
        <v>57</v>
      </c>
      <c r="I120" s="12"/>
      <c r="J120" s="40">
        <f>J121</f>
        <v>4</v>
      </c>
      <c r="K120" s="40">
        <f t="shared" si="47"/>
        <v>4</v>
      </c>
      <c r="L120" s="41">
        <f t="shared" si="47"/>
        <v>4</v>
      </c>
    </row>
    <row r="121" spans="1:12" ht="47.25">
      <c r="A121" s="100" t="s">
        <v>227</v>
      </c>
      <c r="B121" s="25">
        <v>89</v>
      </c>
      <c r="C121" s="5">
        <v>1</v>
      </c>
      <c r="D121" s="5" t="s">
        <v>65</v>
      </c>
      <c r="E121" s="107" t="s">
        <v>87</v>
      </c>
      <c r="F121" s="5" t="s">
        <v>139</v>
      </c>
      <c r="G121" s="25" t="s">
        <v>56</v>
      </c>
      <c r="H121" s="5" t="s">
        <v>57</v>
      </c>
      <c r="I121" s="5" t="s">
        <v>241</v>
      </c>
      <c r="J121" s="103">
        <f>'Прил 4'!J61</f>
        <v>4</v>
      </c>
      <c r="K121" s="103">
        <f>'Прил 4'!K61</f>
        <v>4</v>
      </c>
      <c r="L121" s="103">
        <f>'Прил 4'!L61</f>
        <v>4</v>
      </c>
    </row>
    <row r="122" spans="1:12" ht="128.25" customHeight="1">
      <c r="A122" s="141" t="s">
        <v>198</v>
      </c>
      <c r="B122" s="116">
        <v>89</v>
      </c>
      <c r="C122" s="117" t="s">
        <v>30</v>
      </c>
      <c r="D122" s="117" t="s">
        <v>65</v>
      </c>
      <c r="E122" s="119" t="s">
        <v>72</v>
      </c>
      <c r="F122" s="117"/>
      <c r="G122" s="121"/>
      <c r="H122" s="117"/>
      <c r="I122" s="19"/>
      <c r="J122" s="40">
        <f>J125</f>
        <v>0.1</v>
      </c>
      <c r="K122" s="40">
        <f>K125</f>
        <v>0.1</v>
      </c>
      <c r="L122" s="41">
        <f>L125</f>
        <v>0.1</v>
      </c>
    </row>
    <row r="123" spans="1:12" ht="35.450000000000003" customHeight="1">
      <c r="A123" s="124" t="s">
        <v>137</v>
      </c>
      <c r="B123" s="144">
        <v>89</v>
      </c>
      <c r="C123" s="117" t="s">
        <v>30</v>
      </c>
      <c r="D123" s="117" t="s">
        <v>65</v>
      </c>
      <c r="E123" s="119" t="s">
        <v>72</v>
      </c>
      <c r="F123" s="117" t="s">
        <v>138</v>
      </c>
      <c r="G123" s="121"/>
      <c r="H123" s="117"/>
      <c r="I123" s="19"/>
      <c r="J123" s="40">
        <f>J124</f>
        <v>0.1</v>
      </c>
      <c r="K123" s="40">
        <f t="shared" ref="K123:L123" si="49">K124</f>
        <v>0.1</v>
      </c>
      <c r="L123" s="40">
        <f t="shared" si="49"/>
        <v>0.1</v>
      </c>
    </row>
    <row r="124" spans="1:12" ht="22.15" customHeight="1">
      <c r="A124" s="124" t="s">
        <v>71</v>
      </c>
      <c r="B124" s="144">
        <v>89</v>
      </c>
      <c r="C124" s="117" t="s">
        <v>30</v>
      </c>
      <c r="D124" s="117" t="s">
        <v>65</v>
      </c>
      <c r="E124" s="119" t="s">
        <v>72</v>
      </c>
      <c r="F124" s="117" t="s">
        <v>139</v>
      </c>
      <c r="G124" s="121"/>
      <c r="H124" s="117"/>
      <c r="I124" s="19"/>
      <c r="J124" s="40">
        <f>J125</f>
        <v>0.1</v>
      </c>
      <c r="K124" s="40">
        <f t="shared" ref="K124:L124" si="50">K125</f>
        <v>0.1</v>
      </c>
      <c r="L124" s="40">
        <f t="shared" si="50"/>
        <v>0.1</v>
      </c>
    </row>
    <row r="125" spans="1:12" ht="15.75">
      <c r="A125" s="141" t="s">
        <v>18</v>
      </c>
      <c r="B125" s="144">
        <v>89</v>
      </c>
      <c r="C125" s="117" t="s">
        <v>30</v>
      </c>
      <c r="D125" s="117" t="s">
        <v>65</v>
      </c>
      <c r="E125" s="119" t="s">
        <v>72</v>
      </c>
      <c r="F125" s="117" t="s">
        <v>139</v>
      </c>
      <c r="G125" s="121" t="s">
        <v>19</v>
      </c>
      <c r="H125" s="117"/>
      <c r="I125" s="19"/>
      <c r="J125" s="40">
        <f>J126</f>
        <v>0.1</v>
      </c>
      <c r="K125" s="40">
        <f t="shared" ref="K125:L126" si="51">K126</f>
        <v>0.1</v>
      </c>
      <c r="L125" s="41">
        <f t="shared" si="51"/>
        <v>0.1</v>
      </c>
    </row>
    <row r="126" spans="1:12" ht="63.75" customHeight="1">
      <c r="A126" s="141" t="s">
        <v>102</v>
      </c>
      <c r="B126" s="144">
        <v>89</v>
      </c>
      <c r="C126" s="117" t="s">
        <v>30</v>
      </c>
      <c r="D126" s="117" t="s">
        <v>65</v>
      </c>
      <c r="E126" s="119" t="s">
        <v>72</v>
      </c>
      <c r="F126" s="117" t="s">
        <v>139</v>
      </c>
      <c r="G126" s="121" t="s">
        <v>19</v>
      </c>
      <c r="H126" s="117" t="s">
        <v>20</v>
      </c>
      <c r="I126" s="19"/>
      <c r="J126" s="40">
        <f>J127</f>
        <v>0.1</v>
      </c>
      <c r="K126" s="40">
        <f t="shared" si="51"/>
        <v>0.1</v>
      </c>
      <c r="L126" s="41">
        <f t="shared" si="51"/>
        <v>0.1</v>
      </c>
    </row>
    <row r="127" spans="1:12" ht="47.25">
      <c r="A127" s="100" t="s">
        <v>227</v>
      </c>
      <c r="B127" s="29">
        <v>89</v>
      </c>
      <c r="C127" s="5" t="s">
        <v>30</v>
      </c>
      <c r="D127" s="5" t="s">
        <v>65</v>
      </c>
      <c r="E127" s="107" t="s">
        <v>72</v>
      </c>
      <c r="F127" s="5" t="s">
        <v>139</v>
      </c>
      <c r="G127" s="25" t="s">
        <v>19</v>
      </c>
      <c r="H127" s="5" t="s">
        <v>20</v>
      </c>
      <c r="I127" s="5" t="s">
        <v>241</v>
      </c>
      <c r="J127" s="103">
        <f>'Прил 4'!J35</f>
        <v>0.1</v>
      </c>
      <c r="K127" s="103">
        <f>'Прил 4'!K35</f>
        <v>0.1</v>
      </c>
      <c r="L127" s="104">
        <f>'Прил 4'!L35</f>
        <v>0.1</v>
      </c>
    </row>
  </sheetData>
  <autoFilter ref="A7:L127"/>
  <mergeCells count="12">
    <mergeCell ref="M2:T2"/>
    <mergeCell ref="M105:S105"/>
    <mergeCell ref="J4:L4"/>
    <mergeCell ref="F4:F5"/>
    <mergeCell ref="A3:J3"/>
    <mergeCell ref="A2:L2"/>
    <mergeCell ref="A4:A5"/>
    <mergeCell ref="B4:E5"/>
    <mergeCell ref="H4:H5"/>
    <mergeCell ref="I4:I5"/>
    <mergeCell ref="G4:G5"/>
    <mergeCell ref="J1:L1"/>
  </mergeCells>
  <conditionalFormatting sqref="D67:D68">
    <cfRule type="expression" dxfId="2" priority="50" stopIfTrue="1">
      <formula>$D67=""</formula>
    </cfRule>
    <cfRule type="expression" dxfId="1" priority="51" stopIfTrue="1">
      <formula>$E67&lt;&gt;""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zoomScaleNormal="55" zoomScaleSheetLayoutView="100" workbookViewId="0">
      <selection activeCell="C1" sqref="C1:E1"/>
    </sheetView>
  </sheetViews>
  <sheetFormatPr defaultColWidth="9.140625" defaultRowHeight="15.75"/>
  <cols>
    <col min="1" max="1" width="29.140625" style="192" customWidth="1"/>
    <col min="2" max="2" width="71" style="223" customWidth="1"/>
    <col min="3" max="3" width="14.85546875" style="192" customWidth="1"/>
    <col min="4" max="4" width="17.28515625" style="192" customWidth="1"/>
    <col min="5" max="5" width="16.28515625" style="192" customWidth="1"/>
    <col min="6" max="6" width="9.140625" style="192"/>
    <col min="7" max="7" width="20.28515625" style="192" customWidth="1"/>
    <col min="8" max="8" width="16.7109375" style="192" customWidth="1"/>
    <col min="9" max="9" width="21.85546875" style="192" customWidth="1"/>
    <col min="10" max="16384" width="9.140625" style="192"/>
  </cols>
  <sheetData>
    <row r="1" spans="1:5" ht="108" customHeight="1">
      <c r="A1" s="194"/>
      <c r="B1" s="222"/>
      <c r="C1" s="297" t="s">
        <v>284</v>
      </c>
      <c r="D1" s="297"/>
      <c r="E1" s="297"/>
    </row>
    <row r="2" spans="1:5" ht="51" customHeight="1">
      <c r="A2" s="291" t="s">
        <v>285</v>
      </c>
      <c r="B2" s="291"/>
      <c r="C2" s="291"/>
      <c r="D2" s="291"/>
      <c r="E2" s="291"/>
    </row>
    <row r="3" spans="1:5">
      <c r="A3" s="196"/>
      <c r="C3" s="224"/>
      <c r="E3" s="225" t="s">
        <v>168</v>
      </c>
    </row>
    <row r="4" spans="1:5" ht="34.5" customHeight="1">
      <c r="A4" s="319" t="s">
        <v>157</v>
      </c>
      <c r="B4" s="320" t="s">
        <v>286</v>
      </c>
      <c r="C4" s="319" t="s">
        <v>287</v>
      </c>
      <c r="D4" s="319"/>
      <c r="E4" s="319"/>
    </row>
    <row r="5" spans="1:5" ht="38.25" customHeight="1">
      <c r="A5" s="319"/>
      <c r="B5" s="320"/>
      <c r="C5" s="321" t="s">
        <v>201</v>
      </c>
      <c r="D5" s="321" t="s">
        <v>253</v>
      </c>
      <c r="E5" s="321" t="s">
        <v>270</v>
      </c>
    </row>
    <row r="6" spans="1:5" ht="31.5">
      <c r="A6" s="227" t="s">
        <v>158</v>
      </c>
      <c r="B6" s="228" t="s">
        <v>159</v>
      </c>
      <c r="C6" s="229">
        <f>C7+C14+C10</f>
        <v>-3.1263880373444408E-13</v>
      </c>
      <c r="D6" s="229">
        <f t="shared" ref="D6:E6" si="0">D7+D14+D10</f>
        <v>0</v>
      </c>
      <c r="E6" s="229">
        <f t="shared" si="0"/>
        <v>0</v>
      </c>
    </row>
    <row r="7" spans="1:5">
      <c r="A7" s="271" t="s">
        <v>160</v>
      </c>
      <c r="B7" s="272" t="s">
        <v>152</v>
      </c>
      <c r="C7" s="230">
        <f t="shared" ref="C7:E8" si="1">SUM(C8)</f>
        <v>0</v>
      </c>
      <c r="D7" s="231">
        <f t="shared" si="1"/>
        <v>0</v>
      </c>
      <c r="E7" s="231">
        <f t="shared" si="1"/>
        <v>0</v>
      </c>
    </row>
    <row r="8" spans="1:5" ht="31.5">
      <c r="A8" s="271" t="s">
        <v>161</v>
      </c>
      <c r="B8" s="272" t="s">
        <v>162</v>
      </c>
      <c r="C8" s="230">
        <f t="shared" si="1"/>
        <v>0</v>
      </c>
      <c r="D8" s="231">
        <f t="shared" si="1"/>
        <v>0</v>
      </c>
      <c r="E8" s="231">
        <f t="shared" si="1"/>
        <v>0</v>
      </c>
    </row>
    <row r="9" spans="1:5" ht="31.5">
      <c r="A9" s="271" t="s">
        <v>169</v>
      </c>
      <c r="B9" s="272" t="s">
        <v>259</v>
      </c>
      <c r="C9" s="230">
        <v>0</v>
      </c>
      <c r="D9" s="231">
        <v>0</v>
      </c>
      <c r="E9" s="231">
        <v>0</v>
      </c>
    </row>
    <row r="10" spans="1:5" ht="31.5">
      <c r="A10" s="273" t="s">
        <v>211</v>
      </c>
      <c r="B10" s="274" t="s">
        <v>260</v>
      </c>
      <c r="C10" s="230">
        <f t="shared" ref="C10:E11" si="2">C11</f>
        <v>-66.599999999999994</v>
      </c>
      <c r="D10" s="231">
        <f t="shared" si="2"/>
        <v>-99.9</v>
      </c>
      <c r="E10" s="231">
        <f t="shared" si="2"/>
        <v>-133.1</v>
      </c>
    </row>
    <row r="11" spans="1:5" ht="47.25">
      <c r="A11" s="273" t="s">
        <v>261</v>
      </c>
      <c r="B11" s="274" t="s">
        <v>262</v>
      </c>
      <c r="C11" s="232">
        <f t="shared" si="2"/>
        <v>-66.599999999999994</v>
      </c>
      <c r="D11" s="231">
        <f t="shared" si="2"/>
        <v>-99.9</v>
      </c>
      <c r="E11" s="231">
        <f t="shared" si="2"/>
        <v>-133.1</v>
      </c>
    </row>
    <row r="12" spans="1:5" ht="47.25">
      <c r="A12" s="273" t="s">
        <v>212</v>
      </c>
      <c r="B12" s="274" t="s">
        <v>262</v>
      </c>
      <c r="C12" s="232">
        <f>SUM(C13)</f>
        <v>-66.599999999999994</v>
      </c>
      <c r="D12" s="231">
        <f>SUM(D13)</f>
        <v>-99.9</v>
      </c>
      <c r="E12" s="231">
        <f>SUM(E13)</f>
        <v>-133.1</v>
      </c>
    </row>
    <row r="13" spans="1:5" ht="47.25">
      <c r="A13" s="273" t="s">
        <v>213</v>
      </c>
      <c r="B13" s="274" t="s">
        <v>263</v>
      </c>
      <c r="C13" s="233">
        <v>-66.599999999999994</v>
      </c>
      <c r="D13" s="231">
        <v>-99.9</v>
      </c>
      <c r="E13" s="231">
        <v>-133.1</v>
      </c>
    </row>
    <row r="14" spans="1:5" ht="31.5">
      <c r="A14" s="273" t="s">
        <v>214</v>
      </c>
      <c r="B14" s="275" t="s">
        <v>264</v>
      </c>
      <c r="C14" s="234">
        <f>C17+C18</f>
        <v>66.599999999999682</v>
      </c>
      <c r="D14" s="235">
        <f>D17+D18</f>
        <v>99.900000000000091</v>
      </c>
      <c r="E14" s="235">
        <f>E17+E18</f>
        <v>133.09999999999991</v>
      </c>
    </row>
    <row r="15" spans="1:5" s="237" customFormat="1">
      <c r="A15" s="276" t="s">
        <v>215</v>
      </c>
      <c r="B15" s="277" t="s">
        <v>163</v>
      </c>
      <c r="C15" s="236">
        <f t="shared" ref="C15:E16" si="3">SUM(C16)</f>
        <v>-1614.4</v>
      </c>
      <c r="D15" s="235">
        <f t="shared" si="3"/>
        <v>-1404</v>
      </c>
      <c r="E15" s="235">
        <f t="shared" si="3"/>
        <v>-1426.4</v>
      </c>
    </row>
    <row r="16" spans="1:5">
      <c r="A16" s="273" t="s">
        <v>216</v>
      </c>
      <c r="B16" s="272" t="s">
        <v>164</v>
      </c>
      <c r="C16" s="238">
        <f t="shared" si="3"/>
        <v>-1614.4</v>
      </c>
      <c r="D16" s="231">
        <f t="shared" si="3"/>
        <v>-1404</v>
      </c>
      <c r="E16" s="231">
        <f t="shared" si="3"/>
        <v>-1426.4</v>
      </c>
    </row>
    <row r="17" spans="1:9" ht="31.5">
      <c r="A17" s="273" t="s">
        <v>217</v>
      </c>
      <c r="B17" s="272" t="s">
        <v>265</v>
      </c>
      <c r="C17" s="238">
        <f>-'Прил 3'!C7-C9</f>
        <v>-1614.4</v>
      </c>
      <c r="D17" s="238">
        <f>-'Прил 3'!D7-D9</f>
        <v>-1404</v>
      </c>
      <c r="E17" s="238">
        <f>-'Прил 3'!E7-E9</f>
        <v>-1426.4</v>
      </c>
    </row>
    <row r="18" spans="1:9" s="237" customFormat="1">
      <c r="A18" s="276" t="s">
        <v>218</v>
      </c>
      <c r="B18" s="277" t="s">
        <v>165</v>
      </c>
      <c r="C18" s="236">
        <f>SUM(C19)</f>
        <v>1680.9999999999998</v>
      </c>
      <c r="D18" s="235">
        <f t="shared" ref="C18:E19" si="4">SUM(D19)</f>
        <v>1503.9</v>
      </c>
      <c r="E18" s="235">
        <f t="shared" si="4"/>
        <v>1559.5</v>
      </c>
    </row>
    <row r="19" spans="1:9">
      <c r="A19" s="273" t="s">
        <v>219</v>
      </c>
      <c r="B19" s="272" t="s">
        <v>166</v>
      </c>
      <c r="C19" s="238">
        <f t="shared" si="4"/>
        <v>1680.9999999999998</v>
      </c>
      <c r="D19" s="231">
        <f t="shared" si="4"/>
        <v>1503.9</v>
      </c>
      <c r="E19" s="231">
        <f t="shared" si="4"/>
        <v>1559.5</v>
      </c>
    </row>
    <row r="20" spans="1:9">
      <c r="A20" s="226" t="s">
        <v>220</v>
      </c>
      <c r="B20" s="239" t="s">
        <v>167</v>
      </c>
      <c r="C20" s="238">
        <f>'Прил 5 '!I7-C13</f>
        <v>1680.9999999999998</v>
      </c>
      <c r="D20" s="238">
        <f>'Прил 5 '!J7-D13</f>
        <v>1503.9</v>
      </c>
      <c r="E20" s="238">
        <f>'Прил 5 '!K7-E13</f>
        <v>1559.5</v>
      </c>
      <c r="G20" s="240"/>
      <c r="H20" s="240"/>
      <c r="I20" s="240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tabSelected="1" view="pageBreakPreview" zoomScaleNormal="40" zoomScaleSheetLayoutView="100" workbookViewId="0">
      <selection activeCell="A17" sqref="A17:XFD18"/>
    </sheetView>
  </sheetViews>
  <sheetFormatPr defaultColWidth="8" defaultRowHeight="15.75"/>
  <cols>
    <col min="1" max="1" width="15.140625" style="241" customWidth="1"/>
    <col min="2" max="2" width="56.5703125" style="241" customWidth="1"/>
    <col min="3" max="3" width="15" style="241" customWidth="1"/>
    <col min="4" max="4" width="12.85546875" style="241" customWidth="1"/>
    <col min="5" max="5" width="14.5703125" style="241" customWidth="1"/>
    <col min="6" max="16384" width="8" style="241"/>
  </cols>
  <sheetData>
    <row r="1" spans="1:5" ht="112.5" customHeight="1">
      <c r="A1" s="242"/>
      <c r="B1" s="193"/>
      <c r="C1" s="297" t="s">
        <v>288</v>
      </c>
      <c r="D1" s="297"/>
      <c r="E1" s="297"/>
    </row>
    <row r="2" spans="1:5">
      <c r="A2" s="292" t="s">
        <v>289</v>
      </c>
      <c r="B2" s="292"/>
      <c r="C2" s="292"/>
      <c r="D2" s="292"/>
      <c r="E2" s="292"/>
    </row>
    <row r="3" spans="1:5">
      <c r="A3" s="292"/>
      <c r="B3" s="292"/>
      <c r="C3" s="292"/>
      <c r="D3" s="292"/>
      <c r="E3" s="292"/>
    </row>
    <row r="4" spans="1:5" ht="45" customHeight="1">
      <c r="A4" s="292"/>
      <c r="B4" s="292"/>
      <c r="C4" s="292"/>
      <c r="D4" s="292"/>
      <c r="E4" s="292"/>
    </row>
    <row r="5" spans="1:5">
      <c r="A5" s="322" t="s">
        <v>150</v>
      </c>
      <c r="B5" s="322" t="s">
        <v>290</v>
      </c>
      <c r="C5" s="323" t="s">
        <v>291</v>
      </c>
      <c r="D5" s="324"/>
      <c r="E5" s="325"/>
    </row>
    <row r="6" spans="1:5">
      <c r="A6" s="326"/>
      <c r="B6" s="326"/>
      <c r="C6" s="303" t="s">
        <v>201</v>
      </c>
      <c r="D6" s="327" t="s">
        <v>253</v>
      </c>
      <c r="E6" s="327" t="s">
        <v>270</v>
      </c>
    </row>
    <row r="7" spans="1:5">
      <c r="A7" s="244">
        <v>1</v>
      </c>
      <c r="B7" s="245">
        <v>2</v>
      </c>
      <c r="C7" s="246">
        <v>3</v>
      </c>
      <c r="D7" s="243">
        <v>4</v>
      </c>
      <c r="E7" s="243">
        <v>5</v>
      </c>
    </row>
    <row r="8" spans="1:5" ht="31.5">
      <c r="A8" s="247" t="s">
        <v>151</v>
      </c>
      <c r="B8" s="248" t="s">
        <v>152</v>
      </c>
      <c r="C8" s="249">
        <f>C10</f>
        <v>0</v>
      </c>
      <c r="D8" s="249">
        <f>D10</f>
        <v>0</v>
      </c>
      <c r="E8" s="249">
        <f>E10</f>
        <v>0</v>
      </c>
    </row>
    <row r="9" spans="1:5">
      <c r="A9" s="250"/>
      <c r="B9" s="251" t="s">
        <v>222</v>
      </c>
      <c r="C9" s="252"/>
      <c r="D9" s="253"/>
      <c r="E9" s="253"/>
    </row>
    <row r="10" spans="1:5">
      <c r="A10" s="250">
        <v>1</v>
      </c>
      <c r="B10" s="251" t="s">
        <v>154</v>
      </c>
      <c r="C10" s="255"/>
      <c r="D10" s="255"/>
      <c r="E10" s="255"/>
    </row>
    <row r="11" spans="1:5" ht="31.5">
      <c r="A11" s="250">
        <v>2</v>
      </c>
      <c r="B11" s="256" t="s">
        <v>155</v>
      </c>
      <c r="C11" s="254"/>
      <c r="D11" s="254"/>
      <c r="E11" s="254"/>
    </row>
    <row r="12" spans="1:5" ht="31.5">
      <c r="A12" s="257" t="s">
        <v>221</v>
      </c>
      <c r="B12" s="258" t="s">
        <v>156</v>
      </c>
      <c r="C12" s="249">
        <f>C15</f>
        <v>-33.299999999999997</v>
      </c>
      <c r="D12" s="249">
        <f>D15</f>
        <v>-66.599999999999994</v>
      </c>
      <c r="E12" s="249">
        <f>E15</f>
        <v>-99.9</v>
      </c>
    </row>
    <row r="13" spans="1:5">
      <c r="A13" s="247"/>
      <c r="B13" s="251" t="s">
        <v>153</v>
      </c>
      <c r="C13" s="249"/>
      <c r="D13" s="249"/>
      <c r="E13" s="249"/>
    </row>
    <row r="14" spans="1:5">
      <c r="A14" s="250">
        <v>1</v>
      </c>
      <c r="B14" s="251" t="s">
        <v>154</v>
      </c>
      <c r="C14" s="249"/>
      <c r="D14" s="249"/>
      <c r="E14" s="249"/>
    </row>
    <row r="15" spans="1:5" ht="31.5">
      <c r="A15" s="250">
        <v>2</v>
      </c>
      <c r="B15" s="256" t="s">
        <v>155</v>
      </c>
      <c r="C15" s="253">
        <v>-33.299999999999997</v>
      </c>
      <c r="D15" s="259">
        <v>-66.599999999999994</v>
      </c>
      <c r="E15" s="259">
        <v>-99.9</v>
      </c>
    </row>
    <row r="16" spans="1:5">
      <c r="A16" s="250"/>
      <c r="B16" s="260" t="s">
        <v>25</v>
      </c>
      <c r="C16" s="254">
        <f>C10+C15</f>
        <v>-33.299999999999997</v>
      </c>
      <c r="D16" s="254">
        <f>D10+D15</f>
        <v>-66.599999999999994</v>
      </c>
      <c r="E16" s="254">
        <f>E10+E15</f>
        <v>-99.9</v>
      </c>
    </row>
    <row r="19" spans="4:4">
      <c r="D19" s="261"/>
    </row>
    <row r="20" spans="4:4">
      <c r="D20" s="261"/>
    </row>
    <row r="21" spans="4:4">
      <c r="D21" s="261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</vt:i4>
      </vt:variant>
    </vt:vector>
  </HeadingPairs>
  <TitlesOfParts>
    <vt:vector size="25" baseType="lpstr">
      <vt:lpstr>Прил 1</vt:lpstr>
      <vt:lpstr>Прил 2</vt:lpstr>
      <vt:lpstr>Прил 3</vt:lpstr>
      <vt:lpstr>Прил 4</vt:lpstr>
      <vt:lpstr>Прил 5 </vt:lpstr>
      <vt:lpstr>Прил 6</vt:lpstr>
      <vt:lpstr>Прил 7</vt:lpstr>
      <vt:lpstr>Прил 8</vt:lpstr>
      <vt:lpstr>_1Excel_BuiltIn_Print_Area_1_1_1</vt:lpstr>
      <vt:lpstr>'Прил 5 '!_Toc105952698</vt:lpstr>
      <vt:lpstr>Excel_BuiltIn_Print_Area_1</vt:lpstr>
      <vt:lpstr>Excel_BuiltIn_Print_Area_1_1</vt:lpstr>
      <vt:lpstr>Excel_BuiltIn_Print_Area_3</vt:lpstr>
      <vt:lpstr>'Прил 5 '!Excel_BuiltIn_Print_Area_5</vt:lpstr>
      <vt:lpstr>'Прил 5 '!Excel_BuiltIn_Print_Area_5_1</vt:lpstr>
      <vt:lpstr>Excel_BuiltIn_Print_Area_6</vt:lpstr>
      <vt:lpstr>Excel_BuiltIn_Print_Area_6_1</vt:lpstr>
      <vt:lpstr>'Прил 4'!Заголовки_для_печати</vt:lpstr>
      <vt:lpstr>'Прил 1'!Область_печати</vt:lpstr>
      <vt:lpstr>'Прил 3'!Область_печати</vt:lpstr>
      <vt:lpstr>'Прил 4'!Область_печати</vt:lpstr>
      <vt:lpstr>'Прил 5 '!Область_печати</vt:lpstr>
      <vt:lpstr>'Прил 6'!Область_печати</vt:lpstr>
      <vt:lpstr>'Прил 7'!Область_печати</vt:lpstr>
      <vt:lpstr>'Прил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2021-11-12T13:46:03Z</dcterms:modified>
</cp:coreProperties>
</file>