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450" windowHeight="8190" tabRatio="865" activeTab="3"/>
  </bookViews>
  <sheets>
    <sheet name="Прил 1" sheetId="3" r:id="rId1"/>
    <sheet name="Прил 2" sheetId="17" r:id="rId2"/>
    <sheet name="Прил 3" sheetId="1" r:id="rId3"/>
    <sheet name="Прил 4" sheetId="6" r:id="rId4"/>
    <sheet name="Прил 5 " sheetId="18" r:id="rId5"/>
    <sheet name="Прил 6" sheetId="9" r:id="rId6"/>
    <sheet name="Прил 7" sheetId="13" r:id="rId7"/>
    <sheet name="Прил 8" sheetId="12" r:id="rId8"/>
  </sheets>
  <definedNames>
    <definedName name="_1Excel_BuiltIn_Print_Area_1_1_1">'Прил 3'!$A$1:$C$31</definedName>
    <definedName name="_2Excel_BuiltIn_Print_Area_7_1_1" localSheetId="4">#REF!</definedName>
    <definedName name="_2Excel_BuiltIn_Print_Area_7_1_1">#REF!</definedName>
    <definedName name="_Toc105952698" localSheetId="4">'Прил 5 '!$A$2</definedName>
    <definedName name="_Toc105952698">#REF!</definedName>
    <definedName name="_xlnm._FilterDatabase" localSheetId="3" hidden="1">'Прил 4'!$A$6:$L$96</definedName>
    <definedName name="_xlnm._FilterDatabase" localSheetId="4" hidden="1">'Прил 5 '!$A$6:$K$95</definedName>
    <definedName name="_xlnm._FilterDatabase" localSheetId="5" hidden="1">'Прил 6'!$B$1:$B$112</definedName>
    <definedName name="Excel_BuiltIn_Print_Area_1">'Прил 3'!$A$1:$C$31</definedName>
    <definedName name="Excel_BuiltIn_Print_Area_1_1">'Прил 3'!$A$1:$C$31</definedName>
    <definedName name="Excel_BuiltIn_Print_Area_2" localSheetId="4">#REF!</definedName>
    <definedName name="Excel_BuiltIn_Print_Area_2">#REF!</definedName>
    <definedName name="Excel_BuiltIn_Print_Area_3">'Прил 1'!$A$1:$C$32</definedName>
    <definedName name="Excel_BuiltIn_Print_Area_3_1" localSheetId="4">#REF!</definedName>
    <definedName name="Excel_BuiltIn_Print_Area_3_1">#REF!</definedName>
    <definedName name="Excel_BuiltIn_Print_Area_4" localSheetId="4">#REF!</definedName>
    <definedName name="Excel_BuiltIn_Print_Area_4">#REF!</definedName>
    <definedName name="Excel_BuiltIn_Print_Area_5" localSheetId="4">'Прил 5 '!$A$1:$I$42</definedName>
    <definedName name="Excel_BuiltIn_Print_Area_5">#REF!</definedName>
    <definedName name="Excel_BuiltIn_Print_Area_5_1" localSheetId="4">'Прил 5 '!$A$1:$I$42</definedName>
    <definedName name="Excel_BuiltIn_Print_Area_5_1">#REF!</definedName>
    <definedName name="Excel_BuiltIn_Print_Area_6">'Прил 4'!$A$1:$G$43</definedName>
    <definedName name="Excel_BuiltIn_Print_Area_6_1">'Прил 4'!$A$1:$G$43</definedName>
    <definedName name="Excel_BuiltIn_Print_Area_7" localSheetId="4">#REF!</definedName>
    <definedName name="Excel_BuiltIn_Print_Area_7">#REF!</definedName>
    <definedName name="Excel_BuiltIn_Print_Area_7_1" localSheetId="4">#REF!</definedName>
    <definedName name="Excel_BuiltIn_Print_Area_7_1">#REF!</definedName>
    <definedName name="_xlnm.Print_Titles" localSheetId="3">'Прил 4'!$4:$4</definedName>
    <definedName name="_xlnm.Print_Area" localSheetId="0">'Прил 1'!$A$1:$C$37</definedName>
    <definedName name="_xlnm.Print_Area" localSheetId="1">'Прил 2'!$A$1:$C$10</definedName>
    <definedName name="_xlnm.Print_Area" localSheetId="3">'Прил 4'!$A$1:$L$96</definedName>
    <definedName name="_xlnm.Print_Area" localSheetId="4">'Прил 5 '!$A$1:$K$95</definedName>
    <definedName name="_xlnm.Print_Area" localSheetId="5">'Прил 6'!$A$1:$L$112</definedName>
  </definedNames>
  <calcPr calcId="125725"/>
  <fileRecoveryPr autoRecover="0"/>
</workbook>
</file>

<file path=xl/calcChain.xml><?xml version="1.0" encoding="utf-8"?>
<calcChain xmlns="http://schemas.openxmlformats.org/spreadsheetml/2006/main">
  <c r="C13" i="13"/>
  <c r="K82" i="6"/>
  <c r="E31" i="1"/>
  <c r="D31"/>
  <c r="C31"/>
  <c r="L82" i="6" l="1"/>
  <c r="K95" i="18" l="1"/>
  <c r="J95"/>
  <c r="L94" i="6"/>
  <c r="L93" s="1"/>
  <c r="L75"/>
  <c r="K75"/>
  <c r="I26" i="18"/>
  <c r="I28"/>
  <c r="C16" i="12"/>
  <c r="L92" i="6" l="1"/>
  <c r="L91" s="1"/>
  <c r="L90" s="1"/>
  <c r="L95"/>
  <c r="D22" i="1"/>
  <c r="E22"/>
  <c r="C22"/>
  <c r="K94" i="6" l="1"/>
  <c r="K93" s="1"/>
  <c r="K92" s="1"/>
  <c r="K91" s="1"/>
  <c r="K90" s="1"/>
  <c r="K95"/>
  <c r="L68" i="9"/>
  <c r="L67" s="1"/>
  <c r="L66" s="1"/>
  <c r="J26" i="18"/>
  <c r="K68" i="9" l="1"/>
  <c r="K67" s="1"/>
  <c r="K66" s="1"/>
  <c r="K93" i="18"/>
  <c r="K92" s="1"/>
  <c r="K91" s="1"/>
  <c r="K90" s="1"/>
  <c r="K89" s="1"/>
  <c r="K94"/>
  <c r="J93"/>
  <c r="J92" s="1"/>
  <c r="J91" s="1"/>
  <c r="J90" s="1"/>
  <c r="J89" s="1"/>
  <c r="J94"/>
  <c r="K45" i="9"/>
  <c r="K44" s="1"/>
  <c r="K43" s="1"/>
  <c r="K42" s="1"/>
  <c r="K41" s="1"/>
  <c r="K40" s="1"/>
  <c r="L45"/>
  <c r="L44" s="1"/>
  <c r="L43" s="1"/>
  <c r="L42" s="1"/>
  <c r="L41" s="1"/>
  <c r="L40" s="1"/>
  <c r="J45"/>
  <c r="J44" s="1"/>
  <c r="J43" s="1"/>
  <c r="J42" s="1"/>
  <c r="J41" s="1"/>
  <c r="J40" s="1"/>
  <c r="K21"/>
  <c r="K20" s="1"/>
  <c r="K19" s="1"/>
  <c r="K18" s="1"/>
  <c r="K17" s="1"/>
  <c r="K16" s="1"/>
  <c r="L21"/>
  <c r="L20" s="1"/>
  <c r="L19" s="1"/>
  <c r="L18" s="1"/>
  <c r="L17" s="1"/>
  <c r="L16" s="1"/>
  <c r="J21"/>
  <c r="J20" s="1"/>
  <c r="J19" s="1"/>
  <c r="J18" s="1"/>
  <c r="J17" s="1"/>
  <c r="J16" s="1"/>
  <c r="K31" i="18"/>
  <c r="K30" s="1"/>
  <c r="K29" s="1"/>
  <c r="J31"/>
  <c r="J30" s="1"/>
  <c r="J29" s="1"/>
  <c r="I31"/>
  <c r="I30" s="1"/>
  <c r="I29" s="1"/>
  <c r="J17"/>
  <c r="J16" s="1"/>
  <c r="J15" s="1"/>
  <c r="K17"/>
  <c r="K16" s="1"/>
  <c r="K15" s="1"/>
  <c r="I17"/>
  <c r="I16" s="1"/>
  <c r="I15" s="1"/>
  <c r="K31" i="6"/>
  <c r="K30" s="1"/>
  <c r="L31"/>
  <c r="L30" s="1"/>
  <c r="J31"/>
  <c r="J30" s="1"/>
  <c r="K17"/>
  <c r="K16" s="1"/>
  <c r="L17"/>
  <c r="L16" s="1"/>
  <c r="J17"/>
  <c r="J16" s="1"/>
  <c r="D25" i="1"/>
  <c r="E25"/>
  <c r="C25"/>
  <c r="J81" i="18" l="1"/>
  <c r="J80" s="1"/>
  <c r="J79" s="1"/>
  <c r="J78" s="1"/>
  <c r="J77" s="1"/>
  <c r="J76" s="1"/>
  <c r="J75" s="1"/>
  <c r="K81"/>
  <c r="I81"/>
  <c r="I80" s="1"/>
  <c r="I79" s="1"/>
  <c r="I78" s="1"/>
  <c r="I77" s="1"/>
  <c r="I76" s="1"/>
  <c r="J74"/>
  <c r="J73" s="1"/>
  <c r="J72" s="1"/>
  <c r="K74"/>
  <c r="K73" s="1"/>
  <c r="K72" s="1"/>
  <c r="I74"/>
  <c r="I73" s="1"/>
  <c r="I72" s="1"/>
  <c r="J71"/>
  <c r="J70" s="1"/>
  <c r="J69" s="1"/>
  <c r="K71"/>
  <c r="K70" s="1"/>
  <c r="K69" s="1"/>
  <c r="I71"/>
  <c r="I70" s="1"/>
  <c r="I69" s="1"/>
  <c r="J65"/>
  <c r="J64" s="1"/>
  <c r="J63" s="1"/>
  <c r="J62" s="1"/>
  <c r="J61" s="1"/>
  <c r="J60" s="1"/>
  <c r="K65"/>
  <c r="K64" s="1"/>
  <c r="K63" s="1"/>
  <c r="K62" s="1"/>
  <c r="K61" s="1"/>
  <c r="K60" s="1"/>
  <c r="I65"/>
  <c r="I64" s="1"/>
  <c r="I63" s="1"/>
  <c r="I62" s="1"/>
  <c r="I61" s="1"/>
  <c r="I60" s="1"/>
  <c r="J58"/>
  <c r="J57" s="1"/>
  <c r="J56" s="1"/>
  <c r="K58"/>
  <c r="K57" s="1"/>
  <c r="K56" s="1"/>
  <c r="I58"/>
  <c r="I57" s="1"/>
  <c r="I56" s="1"/>
  <c r="I55" s="1"/>
  <c r="I54" s="1"/>
  <c r="J51"/>
  <c r="J50" s="1"/>
  <c r="K51"/>
  <c r="K50" s="1"/>
  <c r="I51"/>
  <c r="I50" s="1"/>
  <c r="J49"/>
  <c r="K49"/>
  <c r="I49"/>
  <c r="J49" i="6"/>
  <c r="J36" i="18"/>
  <c r="J35" s="1"/>
  <c r="J34" s="1"/>
  <c r="J33" s="1"/>
  <c r="J32" s="1"/>
  <c r="K36"/>
  <c r="I36"/>
  <c r="I35" s="1"/>
  <c r="I34" s="1"/>
  <c r="I33" s="1"/>
  <c r="I32" s="1"/>
  <c r="J28"/>
  <c r="K28"/>
  <c r="J25"/>
  <c r="K26"/>
  <c r="K25" s="1"/>
  <c r="J23"/>
  <c r="K23"/>
  <c r="I23"/>
  <c r="J14"/>
  <c r="K14"/>
  <c r="I14"/>
  <c r="K15" i="9"/>
  <c r="L15"/>
  <c r="K65"/>
  <c r="L65"/>
  <c r="J65"/>
  <c r="K59"/>
  <c r="L59"/>
  <c r="J59"/>
  <c r="J15"/>
  <c r="K88" i="18"/>
  <c r="K87" s="1"/>
  <c r="K86" s="1"/>
  <c r="K85" s="1"/>
  <c r="K84" s="1"/>
  <c r="K83" s="1"/>
  <c r="K82" s="1"/>
  <c r="J88"/>
  <c r="J87" s="1"/>
  <c r="J86" s="1"/>
  <c r="J85" s="1"/>
  <c r="J84" s="1"/>
  <c r="J83" s="1"/>
  <c r="J82" s="1"/>
  <c r="I88"/>
  <c r="I87" s="1"/>
  <c r="I86" s="1"/>
  <c r="I85" s="1"/>
  <c r="I84" s="1"/>
  <c r="I83" s="1"/>
  <c r="I82" s="1"/>
  <c r="K42"/>
  <c r="K41" s="1"/>
  <c r="K40" s="1"/>
  <c r="K39" s="1"/>
  <c r="K38" s="1"/>
  <c r="K37" s="1"/>
  <c r="J42"/>
  <c r="J41" s="1"/>
  <c r="J40" s="1"/>
  <c r="J39" s="1"/>
  <c r="J38" s="1"/>
  <c r="J37" s="1"/>
  <c r="I42"/>
  <c r="I41" s="1"/>
  <c r="I40" s="1"/>
  <c r="I39" s="1"/>
  <c r="I38" s="1"/>
  <c r="I37" s="1"/>
  <c r="J26" i="6"/>
  <c r="C27" i="1"/>
  <c r="D27"/>
  <c r="E27"/>
  <c r="E12" i="13"/>
  <c r="E11" s="1"/>
  <c r="D12"/>
  <c r="D11" s="1"/>
  <c r="C12"/>
  <c r="C11" s="1"/>
  <c r="C10" s="1"/>
  <c r="E8"/>
  <c r="E7" s="1"/>
  <c r="D8"/>
  <c r="D7" s="1"/>
  <c r="C8"/>
  <c r="C7" s="1"/>
  <c r="E16" i="12"/>
  <c r="D16"/>
  <c r="E12"/>
  <c r="D12"/>
  <c r="C12"/>
  <c r="E8"/>
  <c r="D8"/>
  <c r="C8"/>
  <c r="K26" i="6"/>
  <c r="K34" i="9" s="1"/>
  <c r="L26" i="6"/>
  <c r="L34" i="9" s="1"/>
  <c r="L23" i="6"/>
  <c r="L22" s="1"/>
  <c r="K23"/>
  <c r="K22" s="1"/>
  <c r="J23"/>
  <c r="J22" s="1"/>
  <c r="L14"/>
  <c r="L13" s="1"/>
  <c r="L12" s="1"/>
  <c r="K14"/>
  <c r="K13" s="1"/>
  <c r="K12" s="1"/>
  <c r="J14"/>
  <c r="J13" s="1"/>
  <c r="J12" s="1"/>
  <c r="K28"/>
  <c r="K39" i="9" s="1"/>
  <c r="K38" s="1"/>
  <c r="K37" s="1"/>
  <c r="K36" s="1"/>
  <c r="K35" s="1"/>
  <c r="L36" i="6"/>
  <c r="L35" s="1"/>
  <c r="K36"/>
  <c r="K35" s="1"/>
  <c r="J36"/>
  <c r="J35" s="1"/>
  <c r="J28"/>
  <c r="J39" i="9" s="1"/>
  <c r="J38" s="1"/>
  <c r="J37" s="1"/>
  <c r="L42" i="6"/>
  <c r="L41" s="1"/>
  <c r="K42"/>
  <c r="K41" s="1"/>
  <c r="J42"/>
  <c r="J41" s="1"/>
  <c r="L51"/>
  <c r="K51"/>
  <c r="J51"/>
  <c r="L49"/>
  <c r="K49"/>
  <c r="K58"/>
  <c r="K57" s="1"/>
  <c r="K56" s="1"/>
  <c r="L58"/>
  <c r="L57" s="1"/>
  <c r="L56" s="1"/>
  <c r="J58"/>
  <c r="J57" s="1"/>
  <c r="J56" s="1"/>
  <c r="K65"/>
  <c r="K64" s="1"/>
  <c r="K63" s="1"/>
  <c r="K62" s="1"/>
  <c r="K61" s="1"/>
  <c r="L65"/>
  <c r="L64" s="1"/>
  <c r="L63" s="1"/>
  <c r="L62" s="1"/>
  <c r="L61" s="1"/>
  <c r="J65"/>
  <c r="J64" s="1"/>
  <c r="J63" s="1"/>
  <c r="J62" s="1"/>
  <c r="J61" s="1"/>
  <c r="K71"/>
  <c r="K70" s="1"/>
  <c r="L71"/>
  <c r="L70" s="1"/>
  <c r="K74"/>
  <c r="K73" s="1"/>
  <c r="L74"/>
  <c r="L73" s="1"/>
  <c r="J74"/>
  <c r="J73" s="1"/>
  <c r="J71"/>
  <c r="J70" s="1"/>
  <c r="K81"/>
  <c r="K80" s="1"/>
  <c r="K79" s="1"/>
  <c r="L81"/>
  <c r="L80" s="1"/>
  <c r="J81"/>
  <c r="J80" s="1"/>
  <c r="J79" s="1"/>
  <c r="J78" s="1"/>
  <c r="J77" s="1"/>
  <c r="J76" s="1"/>
  <c r="K88"/>
  <c r="K87" s="1"/>
  <c r="L88"/>
  <c r="L87" s="1"/>
  <c r="J88"/>
  <c r="J87" s="1"/>
  <c r="D10" i="1"/>
  <c r="D9" s="1"/>
  <c r="E10"/>
  <c r="E9" s="1"/>
  <c r="D12"/>
  <c r="E12"/>
  <c r="D14"/>
  <c r="E14"/>
  <c r="D16"/>
  <c r="E16"/>
  <c r="D19"/>
  <c r="E19"/>
  <c r="C19"/>
  <c r="C16"/>
  <c r="C14"/>
  <c r="C12"/>
  <c r="C10"/>
  <c r="C9" s="1"/>
  <c r="I68" i="18" l="1"/>
  <c r="I67" s="1"/>
  <c r="I66" s="1"/>
  <c r="K68"/>
  <c r="K67" s="1"/>
  <c r="K66" s="1"/>
  <c r="J54"/>
  <c r="J53" s="1"/>
  <c r="J52" s="1"/>
  <c r="J55"/>
  <c r="K54"/>
  <c r="K53" s="1"/>
  <c r="K52" s="1"/>
  <c r="K55"/>
  <c r="J68"/>
  <c r="J67" s="1"/>
  <c r="J66" s="1"/>
  <c r="K69" i="6"/>
  <c r="K68" s="1"/>
  <c r="K67" s="1"/>
  <c r="L69"/>
  <c r="L68" s="1"/>
  <c r="L67" s="1"/>
  <c r="J69"/>
  <c r="J68" s="1"/>
  <c r="J67" s="1"/>
  <c r="J34" i="9"/>
  <c r="J25" i="6"/>
  <c r="J21" s="1"/>
  <c r="E8" i="1"/>
  <c r="D8"/>
  <c r="C8"/>
  <c r="K80" i="18"/>
  <c r="K79" s="1"/>
  <c r="K78" s="1"/>
  <c r="K77" s="1"/>
  <c r="K76" s="1"/>
  <c r="K75" s="1"/>
  <c r="K35"/>
  <c r="K34" s="1"/>
  <c r="K33" s="1"/>
  <c r="K32" s="1"/>
  <c r="K64" i="9"/>
  <c r="K63" s="1"/>
  <c r="K60" s="1"/>
  <c r="K58"/>
  <c r="K57" s="1"/>
  <c r="K54" s="1"/>
  <c r="K28"/>
  <c r="K27" s="1"/>
  <c r="K26" s="1"/>
  <c r="K77"/>
  <c r="K76" s="1"/>
  <c r="K75" s="1"/>
  <c r="K72" s="1"/>
  <c r="J89"/>
  <c r="J88" s="1"/>
  <c r="J87" s="1"/>
  <c r="L95"/>
  <c r="L101"/>
  <c r="L100" s="1"/>
  <c r="L99" s="1"/>
  <c r="K106"/>
  <c r="K105" s="1"/>
  <c r="K104" s="1"/>
  <c r="K103" s="1"/>
  <c r="K102" s="1"/>
  <c r="L28" i="6"/>
  <c r="L39" i="9" s="1"/>
  <c r="L38" s="1"/>
  <c r="L37" s="1"/>
  <c r="L36" s="1"/>
  <c r="L35" s="1"/>
  <c r="L28"/>
  <c r="L27" s="1"/>
  <c r="L26" s="1"/>
  <c r="K53"/>
  <c r="L77"/>
  <c r="L76" s="1"/>
  <c r="L75" s="1"/>
  <c r="L72" s="1"/>
  <c r="K83"/>
  <c r="K82" s="1"/>
  <c r="K81" s="1"/>
  <c r="K78" s="1"/>
  <c r="J95"/>
  <c r="J101"/>
  <c r="J100" s="1"/>
  <c r="J99" s="1"/>
  <c r="L106"/>
  <c r="L105" s="1"/>
  <c r="L104" s="1"/>
  <c r="L103" s="1"/>
  <c r="L102" s="1"/>
  <c r="J28"/>
  <c r="J27" s="1"/>
  <c r="J26" s="1"/>
  <c r="J25" s="1"/>
  <c r="J24" s="1"/>
  <c r="J23" s="1"/>
  <c r="L53"/>
  <c r="J77"/>
  <c r="J76" s="1"/>
  <c r="J75" s="1"/>
  <c r="J72" s="1"/>
  <c r="L83"/>
  <c r="L82" s="1"/>
  <c r="L81" s="1"/>
  <c r="L78" s="1"/>
  <c r="K89"/>
  <c r="K88" s="1"/>
  <c r="K87" s="1"/>
  <c r="J106"/>
  <c r="J105" s="1"/>
  <c r="J104" s="1"/>
  <c r="J103" s="1"/>
  <c r="J102" s="1"/>
  <c r="I25" i="18"/>
  <c r="J53" i="9"/>
  <c r="J83"/>
  <c r="L89"/>
  <c r="L88" s="1"/>
  <c r="L87" s="1"/>
  <c r="K95"/>
  <c r="K101"/>
  <c r="K100" s="1"/>
  <c r="K99" s="1"/>
  <c r="L14"/>
  <c r="L13" s="1"/>
  <c r="L10" s="1"/>
  <c r="L9" s="1"/>
  <c r="J64"/>
  <c r="J63" s="1"/>
  <c r="J60" s="1"/>
  <c r="J36"/>
  <c r="J35" s="1"/>
  <c r="I75" i="18"/>
  <c r="I48"/>
  <c r="I47" s="1"/>
  <c r="I53"/>
  <c r="I52" s="1"/>
  <c r="I13"/>
  <c r="I12" s="1"/>
  <c r="I27"/>
  <c r="K48"/>
  <c r="K47" s="1"/>
  <c r="K46" s="1"/>
  <c r="K45" s="1"/>
  <c r="K44" s="1"/>
  <c r="K43" s="1"/>
  <c r="I22"/>
  <c r="I21" s="1"/>
  <c r="K13"/>
  <c r="K12" s="1"/>
  <c r="K27"/>
  <c r="K24" s="1"/>
  <c r="J22"/>
  <c r="J21" s="1"/>
  <c r="J13"/>
  <c r="J12" s="1"/>
  <c r="J27"/>
  <c r="J24" s="1"/>
  <c r="J48"/>
  <c r="J47" s="1"/>
  <c r="J46" s="1"/>
  <c r="J45" s="1"/>
  <c r="J44" s="1"/>
  <c r="J43" s="1"/>
  <c r="K22"/>
  <c r="K21" s="1"/>
  <c r="L48" i="6"/>
  <c r="L47" s="1"/>
  <c r="L46" s="1"/>
  <c r="K48"/>
  <c r="K47" s="1"/>
  <c r="K46" s="1"/>
  <c r="E10" i="13"/>
  <c r="D10"/>
  <c r="J86" i="6"/>
  <c r="J85" s="1"/>
  <c r="J84" s="1"/>
  <c r="J83" s="1"/>
  <c r="J48"/>
  <c r="J47" s="1"/>
  <c r="J46" s="1"/>
  <c r="L55"/>
  <c r="L54" s="1"/>
  <c r="L53" s="1"/>
  <c r="L34"/>
  <c r="L33" s="1"/>
  <c r="L112" i="9"/>
  <c r="L111" s="1"/>
  <c r="L110" s="1"/>
  <c r="J14"/>
  <c r="J13" s="1"/>
  <c r="J11" i="6"/>
  <c r="J10" s="1"/>
  <c r="L86"/>
  <c r="L85" s="1"/>
  <c r="L84" s="1"/>
  <c r="L83" s="1"/>
  <c r="K78"/>
  <c r="K77" s="1"/>
  <c r="K76" s="1"/>
  <c r="J55"/>
  <c r="J54" s="1"/>
  <c r="J53" s="1"/>
  <c r="K55"/>
  <c r="K54" s="1"/>
  <c r="K53" s="1"/>
  <c r="L40"/>
  <c r="L39" s="1"/>
  <c r="L38" s="1"/>
  <c r="L58" i="9"/>
  <c r="L57" s="1"/>
  <c r="J34" i="6"/>
  <c r="J33" s="1"/>
  <c r="J112" i="9"/>
  <c r="J111" s="1"/>
  <c r="J110" s="1"/>
  <c r="K112"/>
  <c r="K111" s="1"/>
  <c r="K110" s="1"/>
  <c r="K34" i="6"/>
  <c r="K33" s="1"/>
  <c r="K14" i="9"/>
  <c r="K13" s="1"/>
  <c r="K11" i="6"/>
  <c r="K10" s="1"/>
  <c r="K25"/>
  <c r="K21" s="1"/>
  <c r="L79"/>
  <c r="L78" s="1"/>
  <c r="L77" s="1"/>
  <c r="L76" s="1"/>
  <c r="J58" i="9"/>
  <c r="J57" s="1"/>
  <c r="J40" i="6"/>
  <c r="J39" s="1"/>
  <c r="J38" s="1"/>
  <c r="K40"/>
  <c r="K39" s="1"/>
  <c r="K38" s="1"/>
  <c r="L11"/>
  <c r="L10" s="1"/>
  <c r="K86"/>
  <c r="K85" s="1"/>
  <c r="K84" s="1"/>
  <c r="K83" s="1"/>
  <c r="J47" i="9" l="1"/>
  <c r="L47"/>
  <c r="L46" s="1"/>
  <c r="K47"/>
  <c r="K46" s="1"/>
  <c r="J82"/>
  <c r="J81" s="1"/>
  <c r="J78" s="1"/>
  <c r="L52"/>
  <c r="L51" s="1"/>
  <c r="L50" s="1"/>
  <c r="L49" s="1"/>
  <c r="J52"/>
  <c r="J51" s="1"/>
  <c r="J48" s="1"/>
  <c r="K80"/>
  <c r="K79" s="1"/>
  <c r="K20" i="18"/>
  <c r="K19" s="1"/>
  <c r="K18" s="1"/>
  <c r="J20"/>
  <c r="J19" s="1"/>
  <c r="J18" s="1"/>
  <c r="J11"/>
  <c r="J10" s="1"/>
  <c r="J9" s="1"/>
  <c r="K11"/>
  <c r="K10" s="1"/>
  <c r="K9" s="1"/>
  <c r="I11"/>
  <c r="I10" s="1"/>
  <c r="I9" s="1"/>
  <c r="K60" i="6"/>
  <c r="L25"/>
  <c r="L96" i="9"/>
  <c r="J74"/>
  <c r="J73" s="1"/>
  <c r="L45" i="6"/>
  <c r="L44" s="1"/>
  <c r="L80" i="9"/>
  <c r="L79" s="1"/>
  <c r="J96"/>
  <c r="K96"/>
  <c r="K45" i="6"/>
  <c r="K44" s="1"/>
  <c r="K62" i="9"/>
  <c r="K61" s="1"/>
  <c r="K74"/>
  <c r="K73" s="1"/>
  <c r="I24" i="18"/>
  <c r="I20" s="1"/>
  <c r="K84" i="9"/>
  <c r="K86"/>
  <c r="K85" s="1"/>
  <c r="K56"/>
  <c r="K55" s="1"/>
  <c r="L84"/>
  <c r="L86"/>
  <c r="L85" s="1"/>
  <c r="J84"/>
  <c r="J86"/>
  <c r="J85" s="1"/>
  <c r="I59" i="18"/>
  <c r="J62" i="9"/>
  <c r="J61" s="1"/>
  <c r="L74"/>
  <c r="L73" s="1"/>
  <c r="L12"/>
  <c r="L11" s="1"/>
  <c r="K10"/>
  <c r="K9" s="1"/>
  <c r="K12"/>
  <c r="K11" s="1"/>
  <c r="K107"/>
  <c r="K109"/>
  <c r="K108" s="1"/>
  <c r="J10"/>
  <c r="J9" s="1"/>
  <c r="J12"/>
  <c r="J11" s="1"/>
  <c r="J107"/>
  <c r="J109"/>
  <c r="J108" s="1"/>
  <c r="L107"/>
  <c r="L109"/>
  <c r="L108" s="1"/>
  <c r="K98"/>
  <c r="K97" s="1"/>
  <c r="L98"/>
  <c r="L97" s="1"/>
  <c r="J98"/>
  <c r="J97" s="1"/>
  <c r="J54"/>
  <c r="J56"/>
  <c r="J55" s="1"/>
  <c r="L54"/>
  <c r="L56"/>
  <c r="L55" s="1"/>
  <c r="L23"/>
  <c r="L25"/>
  <c r="L24" s="1"/>
  <c r="K23"/>
  <c r="K25"/>
  <c r="K24" s="1"/>
  <c r="K52"/>
  <c r="K51" s="1"/>
  <c r="J59" i="18"/>
  <c r="I46"/>
  <c r="I45" s="1"/>
  <c r="I44" s="1"/>
  <c r="I43" s="1"/>
  <c r="K59"/>
  <c r="L60" i="6"/>
  <c r="C30" i="1"/>
  <c r="C21" s="1"/>
  <c r="C7" s="1"/>
  <c r="J94" i="9"/>
  <c r="J93" s="1"/>
  <c r="D30" i="1"/>
  <c r="D21" s="1"/>
  <c r="K94" i="9"/>
  <c r="K93" s="1"/>
  <c r="E30" i="1"/>
  <c r="E21" s="1"/>
  <c r="L94" i="9"/>
  <c r="L93" s="1"/>
  <c r="L64"/>
  <c r="L63" s="1"/>
  <c r="J45" i="6"/>
  <c r="J44" s="1"/>
  <c r="J60"/>
  <c r="K33" i="9"/>
  <c r="K32" s="1"/>
  <c r="K29" s="1"/>
  <c r="K20" i="6"/>
  <c r="K19" s="1"/>
  <c r="K9" s="1"/>
  <c r="J20"/>
  <c r="J19" s="1"/>
  <c r="J9" s="1"/>
  <c r="J33" i="9"/>
  <c r="J32" s="1"/>
  <c r="J29" s="1"/>
  <c r="J22" s="1"/>
  <c r="L33"/>
  <c r="L32" s="1"/>
  <c r="L29" s="1"/>
  <c r="K8" i="6" l="1"/>
  <c r="K7" s="1"/>
  <c r="L21"/>
  <c r="L20" s="1"/>
  <c r="L19" s="1"/>
  <c r="L9" s="1"/>
  <c r="L8" s="1"/>
  <c r="L7" s="1"/>
  <c r="J80" i="9"/>
  <c r="J79" s="1"/>
  <c r="L48"/>
  <c r="J50"/>
  <c r="J49" s="1"/>
  <c r="L22"/>
  <c r="L8" s="1"/>
  <c r="L7" s="1"/>
  <c r="K22"/>
  <c r="K8" s="1"/>
  <c r="K7" s="1"/>
  <c r="J8" i="18"/>
  <c r="J7" s="1"/>
  <c r="K8"/>
  <c r="I19"/>
  <c r="I18" s="1"/>
  <c r="I8" s="1"/>
  <c r="I7" s="1"/>
  <c r="C20" i="13" s="1"/>
  <c r="E7" i="1"/>
  <c r="D7"/>
  <c r="C17" i="13"/>
  <c r="K90" i="9"/>
  <c r="K92"/>
  <c r="K91" s="1"/>
  <c r="L90"/>
  <c r="L92"/>
  <c r="L91" s="1"/>
  <c r="J90"/>
  <c r="J92"/>
  <c r="J91" s="1"/>
  <c r="L60"/>
  <c r="L62"/>
  <c r="L61" s="1"/>
  <c r="K48"/>
  <c r="K50"/>
  <c r="K49" s="1"/>
  <c r="L31"/>
  <c r="L30" s="1"/>
  <c r="J8"/>
  <c r="J31"/>
  <c r="J30" s="1"/>
  <c r="K31"/>
  <c r="K30" s="1"/>
  <c r="J46"/>
  <c r="J8" i="6"/>
  <c r="J7" s="1"/>
  <c r="E17" i="13" l="1"/>
  <c r="E16" s="1"/>
  <c r="E15" s="1"/>
  <c r="D17"/>
  <c r="D16" s="1"/>
  <c r="D15" s="1"/>
  <c r="K7" i="18"/>
  <c r="E20" i="13" s="1"/>
  <c r="D20"/>
  <c r="J7" i="9"/>
  <c r="C16" i="13"/>
  <c r="C15" s="1"/>
  <c r="C19"/>
  <c r="D19" l="1"/>
  <c r="D18" s="1"/>
  <c r="D14" s="1"/>
  <c r="D6" s="1"/>
  <c r="E19"/>
  <c r="E18" s="1"/>
  <c r="E14" s="1"/>
  <c r="E6" s="1"/>
  <c r="C18"/>
  <c r="C14" s="1"/>
  <c r="C6" s="1"/>
</calcChain>
</file>

<file path=xl/sharedStrings.xml><?xml version="1.0" encoding="utf-8"?>
<sst xmlns="http://schemas.openxmlformats.org/spreadsheetml/2006/main" count="1722" uniqueCount="284">
  <si>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</si>
  <si>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</si>
  <si>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</si>
  <si>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</si>
  <si>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</si>
  <si>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</si>
  <si>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</si>
  <si>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</si>
  <si>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</si>
  <si>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</si>
  <si>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</si>
  <si>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</si>
  <si>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</si>
  <si>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Код бюджетной классификации 
Российской Федерации</t>
  </si>
  <si>
    <t>1 11 05035 10 0000 120</t>
  </si>
  <si>
    <t>1 17 01050 10 0000 180</t>
  </si>
  <si>
    <t>1 17 05050 10 0000 180</t>
  </si>
  <si>
    <t>Наименование</t>
  </si>
  <si>
    <t>Рз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</si>
  <si>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</si>
  <si>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</si>
  <si>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</si>
  <si>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</si>
  <si>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</si>
  <si>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</si>
  <si>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</si>
  <si>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</si>
  <si>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ВСЕГО</t>
  </si>
  <si>
    <t>1 08 04020 01 1000 110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</si>
  <si>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</si>
  <si>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1 11 02033 10 0000 120</t>
  </si>
  <si>
    <t>1 11 09045 10 0000 120</t>
  </si>
  <si>
    <t>1</t>
  </si>
  <si>
    <t>2</t>
  </si>
  <si>
    <t xml:space="preserve"> </t>
  </si>
  <si>
    <t>Пенсионное обеспечение</t>
  </si>
  <si>
    <t>1 13 01995 10 0000 130</t>
  </si>
  <si>
    <t>1 13 02995 10 0000 130</t>
  </si>
  <si>
    <t>1 14 02052 10 0000 410</t>
  </si>
  <si>
    <t>1 14 02052 10 0000 440</t>
  </si>
  <si>
    <t>1 14 02053 10 0000 410</t>
  </si>
  <si>
    <t>1 14 02053 10 0000 440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</si>
  <si>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</si>
  <si>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Прочие доходы от компенсации затрат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</si>
  <si>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</si>
  <si>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</si>
  <si>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</si>
  <si>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Прочие неналоговые доходы бюджетов сельских поселений</t>
  </si>
  <si>
    <t>Доходы бюджетов сельских поселений от возврата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</si>
  <si>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Прочие дотации бюджетам сельских поселений</t>
  </si>
  <si>
    <t>Прочие субсидии бюджетам сельских поселений</t>
  </si>
  <si>
    <t>Субвенции бюджетам сельских поселений на выполнение передаваемых полномочий субъектов Российской Федерации</t>
  </si>
  <si>
    <t>Прочие субвенции бюджетам сельских поселений</t>
  </si>
  <si>
    <t>Прочие межбюджетные трансферты, передаваемые бюджетам сельских поселений</t>
  </si>
  <si>
    <t>Прочие безвозмездные поступления в бюджеты сельских поселений</t>
  </si>
  <si>
    <t>1 14 06025 10 0000 430</t>
  </si>
  <si>
    <t>1 08 04020 01 4000 110</t>
  </si>
  <si>
    <t>02</t>
  </si>
  <si>
    <t>03</t>
  </si>
  <si>
    <t>09</t>
  </si>
  <si>
    <t>10</t>
  </si>
  <si>
    <t>13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</si>
  <si>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</si>
  <si>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</si>
  <si>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</si>
  <si>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</si>
  <si>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</si>
  <si>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</si>
  <si>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</si>
  <si>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</si>
  <si>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</si>
  <si>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</si>
  <si>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</si>
  <si>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</si>
  <si>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</si>
  <si>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</si>
  <si>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</si>
  <si>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</si>
  <si>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</si>
  <si>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</si>
  <si>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</si>
  <si>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</si>
  <si>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</si>
  <si>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</si>
  <si>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</si>
  <si>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</si>
  <si>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</si>
  <si>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</si>
  <si>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</si>
  <si>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</si>
  <si>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</si>
  <si>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</si>
  <si>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</si>
  <si>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</si>
  <si>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</si>
  <si>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</si>
  <si>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</si>
  <si>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</si>
  <si>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</si>
  <si>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</si>
  <si>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</si>
  <si>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</si>
  <si>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</si>
  <si>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</si>
  <si>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</si>
  <si>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Администрация Паевского сельского поселения Кадошкинского муниципального района Республики Мордовия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</si>
  <si>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</si>
  <si>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</si>
  <si>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</si>
  <si>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</si>
  <si>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</si>
  <si>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</si>
  <si>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</si>
  <si>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</si>
  <si>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</si>
  <si>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</si>
  <si>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</si>
  <si>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91811105035100000120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</si>
  <si>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</si>
  <si>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</si>
  <si>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</si>
  <si>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</si>
  <si>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</si>
  <si>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</si>
  <si>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</si>
  <si>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</si>
  <si>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918</t>
  </si>
  <si>
    <t>91820230024100000150</t>
  </si>
  <si>
    <t>91820235118100000150</t>
  </si>
  <si>
    <t>91820240014100000150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</si>
  <si>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</si>
  <si>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</si>
  <si>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</si>
  <si>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</si>
  <si>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</si>
  <si>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</si>
  <si>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</si>
  <si>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</si>
  <si>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</si>
  <si>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</si>
  <si>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</si>
  <si>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</si>
  <si>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</si>
  <si>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</si>
  <si>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</si>
  <si>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</si>
  <si>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</si>
  <si>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Резервный фонд администрации Паевского сельского поселения Кадошкинского муниципального района Республики Мордовия</t>
  </si>
  <si>
    <t>Уплата налогов, сборов и иных платежей</t>
  </si>
  <si>
    <t>66</t>
  </si>
  <si>
    <t>850</t>
  </si>
  <si>
    <t>Расходы на выплаты по оплате труда высшего должностного лица</t>
  </si>
  <si>
    <t>№ п/п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</si>
  <si>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</si>
  <si>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</si>
  <si>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</si>
  <si>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</si>
  <si>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</si>
  <si>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</si>
  <si>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</si>
  <si>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</si>
  <si>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</si>
  <si>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</si>
  <si>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</si>
  <si>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</si>
  <si>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</si>
  <si>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</si>
  <si>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</si>
  <si>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(тыс.руб.)</t>
  </si>
  <si>
    <t>000 01 02 00 00 10 0000 710</t>
  </si>
  <si>
    <t>01 02 00 00 10 0000 710</t>
  </si>
  <si>
    <t>01 03 01 00 10 0000 810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</si>
  <si>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(прочие поступления)</t>
  </si>
  <si>
    <t>Доходы от размещения временно свободных средств бюджетов сельских поселений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</si>
  <si>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</si>
  <si>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Прочие доходы от оказания платных услуг (работ)  получателями средств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</si>
  <si>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</si>
  <si>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Невыясненные поступления, зачисляемые в бюджеты сельских поселений</t>
  </si>
  <si>
    <t>2 18 60010 10 0000 150</t>
  </si>
  <si>
    <t>2 19 60010 10 0000 150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</si>
  <si>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</si>
  <si>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2 02 15001 10 0000 150</t>
  </si>
  <si>
    <t>Дотации бюджетам сельских поселений на выравнивание бюджетной обеспеченности</t>
  </si>
  <si>
    <t>2 02 19999 10 0000 150</t>
  </si>
  <si>
    <t>2 02 29999 10 0000 150</t>
  </si>
  <si>
    <t>2 02 35118 10 0000 150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</si>
  <si>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</si>
  <si>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2 02 30024 10 0000 150</t>
  </si>
  <si>
    <t>2 02 39999 10 0000 150</t>
  </si>
  <si>
    <t>2 02 40014 10 0000 150</t>
  </si>
  <si>
    <t>2 02 45160 10 0000 150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</si>
  <si>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</si>
  <si>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2 02 49999 10 0000 150</t>
  </si>
  <si>
    <t>2 07 05030 10 0000 150</t>
  </si>
  <si>
    <t>2 08 05000 10 0000 150</t>
  </si>
  <si>
    <t>Перечисления из бюджетов сельских поселений (в бюджеты  поселений) для осуществления возврата 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</si>
  <si>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Высшее должностное лицо</t>
  </si>
  <si>
    <t>Непрограммные расходы главных распорядителей средств бюджета Паевского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</si>
  <si>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Паевского сельского поселения Кадошкинского муниципального района Республики Мордовия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</si>
  <si>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</si>
  <si>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</si>
  <si>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</si>
  <si>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2022 год</t>
  </si>
  <si>
    <t>Администрация Паевского сельского поселения Кадошкинского муниципального района</t>
  </si>
  <si>
    <t xml:space="preserve">источников внутреннего финансирования дефицита бюджета </t>
  </si>
  <si>
    <t>ПЕРЕЧЕНЬ 
ГЛАВНЫХ АДМИНИСТРАТОРОВ ИСТОЧНИКОВ ФИНАНСИРОВАНИЯ ДЕФИЦИТА БЮДЖЕТА ПАЕВСКОГО СЕЛЬСКОГО ПОСЕЛЕНИЯ КАДОШКИНСКОГО МУНИЦИПАЛЬНОГО РАЙОНА РЕСПУБЛИКИ МОРДОВИЯ</t>
  </si>
  <si>
    <t>ПЕРЕЧЕНЬ 
АДМИНИСТРАТОРОВ ДОХОДОВ БЮДЖЕТА ПАЕВСКОГО СЕЛЬСКОГО ПОСЕЛЕНИЯ КАДОШКИНСКОГО МУНИЦИПАЛЬНОГО РАЙОНА РЕСПУБЛИКИ МОРДОВИЯ</t>
  </si>
  <si>
    <t xml:space="preserve"> Наименование доходов бюджета</t>
  </si>
  <si>
    <t>доходов бюджета</t>
  </si>
  <si>
    <t xml:space="preserve">Наименование главного администратора источника финансирования бюджета </t>
  </si>
  <si>
    <t xml:space="preserve"> ДОХОДЫ 
БЮДЖЕТА ПАЕВСКОГО СЕЛЬСКОГО ПОСЕЛЕНИЯ КАДОШКИНСКОГО МУНИЦИПАЛЬНОГО РАЙОНА РЕСПУБЛИКИ МОРДОВИЯ 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</si>
  <si>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</si>
  <si>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</si>
  <si>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</si>
  <si>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</si>
  <si>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</si>
  <si>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</si>
  <si>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</si>
  <si>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</si>
  <si>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</si>
  <si>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</si>
  <si>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</si>
  <si>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</si>
  <si>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</si>
  <si>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</si>
  <si>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</si>
  <si>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</si>
  <si>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</si>
  <si>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</si>
  <si>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00020220000000000150</t>
  </si>
  <si>
    <t>Субсидии бюджетам бюджетной системы Российской Федерации (межбюджетные субсидии)</t>
  </si>
  <si>
    <t>91820229999100000150</t>
  </si>
  <si>
    <t>Условно утверждаемые расходы</t>
  </si>
  <si>
    <t>99</t>
  </si>
  <si>
    <t>41990</t>
  </si>
  <si>
    <t>Расходы на обеспечение функций органов местного самоуправления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</si>
  <si>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</si>
  <si>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</si>
  <si>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>2 02 15002 10 0000 150</t>
  </si>
  <si>
    <t>Дотации бюджетам сельских поселений на поддержку мер по обеспечению сбалансированности бюджетов</t>
  </si>
  <si>
    <t>2023 год</t>
  </si>
  <si>
    <t>00020210000000000150</t>
  </si>
  <si>
    <t>Дотации бюджетам бюджетной системы Российской Федерации</t>
  </si>
  <si>
    <t>91820215001100000150</t>
  </si>
  <si>
    <t>91820215002100000150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</si>
  <si>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</si>
  <si>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</si>
  <si>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>Бюджетные кредиты из других бюджетов бюджетной системы Российской Федерации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</si>
  <si>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</si>
  <si>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</si>
  <si>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Получение кредитов от кредитных организаций в валюте Российской Федерации</t>
  </si>
  <si>
    <t>Получение кредитов от кредитных организаций бюджетами сельских поселений в валюте Российской Федерации</t>
  </si>
  <si>
    <t>000 01 03 01 00 00 0000 800</t>
  </si>
  <si>
    <t>Изменение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</si>
  <si>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</si>
  <si>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Уменьшение прочих остатков денежных средств бюджетов сельских поселений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</si>
  <si>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</si>
  <si>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</si>
  <si>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Приложение 1 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</si>
  <si>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администратора
доходов</t>
  </si>
  <si>
    <t>администратора</t>
  </si>
  <si>
    <t>Приложение 2 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</si>
  <si>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3 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</si>
  <si>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2024 год</t>
  </si>
  <si>
    <t>Приложение 4 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</si>
  <si>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 xml:space="preserve">ВЕДОМСТВЕННАЯ СТРУКТУРА
РАСХОДОВ БЮДЖЕТА ПАЕВСКОГО СЕЛЬСКОГО ПОСЕЛЕНИЯ КАДОШКИНСКОГО МУНИЦИПАЛЬНОГО РАЙОНА РЕСПУБЛИКИ МОРДОВИЯ НА 2022 ГОД И НА ПЛАНОВЫЙ ПЕРИОД 2023 И 2024 ГОДОВ </t>
  </si>
  <si>
    <t xml:space="preserve"> (тыс. рублей)</t>
  </si>
  <si>
    <t>Прз</t>
  </si>
  <si>
    <t>Цср</t>
  </si>
  <si>
    <t>Вр</t>
  </si>
  <si>
    <t/>
  </si>
  <si>
    <t>Приложение 5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</si>
  <si>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РАСПРЕДЕЛЕНИЕ 
БЮДЖЕТНЫХ АССИГНОВАНИЙ БЮДЖЕТА ПАЕВСКОГО СЕЛЬСКОГО ПОСЕЛЕНИЯ КАДОШКИНСКОГО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 2023 И 2024 ГОДОВ</t>
  </si>
  <si>
    <t>(тыс. рублей)</t>
  </si>
  <si>
    <t>Приложение 6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</si>
  <si>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РАСПРЕДЕЛЕНИЕ  
БЮДЖЕТНЫХ АССИГНОВАНИЙ БЮДЖЕТА ПАЕВСКОГО СЕЛЬСКОГО ПОСЕЛЕНИЯ КАДОШКИНСКОГО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 НА 2022 ГОД НА ПЛАНОВЫЙ ПЕРИОД 2023 И 2024 ГОДОВ</t>
  </si>
  <si>
    <t>Приложение 7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</si>
  <si>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ИСТОЧНИКИ 
ВНУТРЕННЕГО ФИНАНСИРОВАНИЯ ДЕФИЦИТА  БЮДЖЕТА  ПАЕВСКОГО СЕЛЬСКОГО ПОСЕЛЕНИЯ КАДОШКИНСКОГО МУНИЦИПАЛЬНОГО РАЙОНА РЕСПУБЛИКИ МОРДОВИЯ НА 2022 ГОД И НА ПЛАНОВЫЙ ПЕРИОД 2023 И 2024 ГОДОВ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</si>
  <si>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</si>
  <si>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</si>
  <si>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Приложение 8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</si>
  <si>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ПРОГРАММА 
МУНИЦИПАЛЬНЫХ ВНУТРЕННИХ ЗАИМСТВОВАНИЙ ПАЕВСКОГО СЕЛЬСКОГО ПОСЕЛЕНИЯ КАДОШКИНСКОГО МУНИЦИПАЛЬНОГО РАЙОНА РЕСПУБЛИКИ МОРДОВИЯ НА 2022 ГОД И НА ПЛАНОВЫЙ ПЕРИОД 2023 И 2024 ГОДОВ</t>
  </si>
  <si>
    <t>Виды заимствований</t>
  </si>
  <si>
    <t>Сумма (тыс.руб.)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</si>
</sst>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22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Verdana"/>
      <family val="2"/>
      <charset val="204"/>
    </font>
    <font>
      <sz val="12"/>
      <color indexed="8"/>
      <name val="Times New Roman"/>
      <family val="1"/>
      <charset val="1"/>
    </font>
    <font>
      <sz val="12"/>
      <name val="Times New Roman"/>
      <family val="1"/>
      <charset val="1"/>
    </font>
    <font>
      <b/>
      <sz val="12"/>
      <name val="Times New Roman"/>
      <family val="1"/>
      <charset val="1"/>
    </font>
    <font>
      <b/>
      <sz val="12"/>
      <color indexed="8"/>
      <name val="Times New Roman"/>
      <family val="1"/>
      <charset val="1"/>
    </font>
    <font>
      <b/>
      <sz val="12"/>
      <color indexed="10"/>
      <name val="Times New Roman"/>
      <family val="1"/>
      <charset val="1"/>
    </font>
    <font>
      <b/>
      <sz val="12"/>
      <name val="Arial"/>
      <family val="2"/>
      <charset val="204"/>
    </font>
    <font>
      <b/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name val="Arial Cyr"/>
      <charset val="204"/>
    </font>
    <font>
      <b/>
      <sz val="11.5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rgb="FF000000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20" fillId="0" borderId="0"/>
  </cellStyleXfs>
  <cellXfs count="263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3" fillId="0" borderId="0" xfId="3" applyFont="1" applyBorder="1"/>
    <xf numFmtId="4" fontId="3" fillId="0" borderId="0" xfId="3" applyNumberFormat="1" applyFont="1" applyBorder="1"/>
    <xf numFmtId="49" fontId="3" fillId="2" borderId="1" xfId="1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164" fontId="3" fillId="0" borderId="1" xfId="0" applyNumberFormat="1" applyFont="1" applyFill="1" applyBorder="1"/>
    <xf numFmtId="0" fontId="3" fillId="2" borderId="1" xfId="1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/>
    </xf>
    <xf numFmtId="164" fontId="3" fillId="0" borderId="1" xfId="0" applyNumberFormat="1" applyFont="1" applyBorder="1"/>
    <xf numFmtId="164" fontId="3" fillId="0" borderId="7" xfId="0" applyNumberFormat="1" applyFont="1" applyBorder="1"/>
    <xf numFmtId="164" fontId="4" fillId="0" borderId="1" xfId="0" applyNumberFormat="1" applyFont="1" applyFill="1" applyBorder="1"/>
    <xf numFmtId="164" fontId="4" fillId="0" borderId="1" xfId="0" applyNumberFormat="1" applyFont="1" applyBorder="1"/>
    <xf numFmtId="0" fontId="3" fillId="0" borderId="2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20" xfId="0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9" fillId="0" borderId="21" xfId="0" applyFont="1" applyBorder="1" applyAlignment="1">
      <alignment horizontal="justify"/>
    </xf>
    <xf numFmtId="0" fontId="4" fillId="0" borderId="20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1" xfId="0" applyFont="1" applyBorder="1"/>
    <xf numFmtId="0" fontId="3" fillId="0" borderId="0" xfId="0" applyFont="1" applyAlignment="1">
      <alignment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justify" vertical="top" wrapText="1"/>
    </xf>
    <xf numFmtId="0" fontId="3" fillId="0" borderId="21" xfId="0" applyFont="1" applyBorder="1" applyAlignment="1">
      <alignment vertical="top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justify" vertical="top" wrapText="1"/>
    </xf>
    <xf numFmtId="0" fontId="3" fillId="0" borderId="22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justify" vertical="top" wrapText="1"/>
    </xf>
    <xf numFmtId="0" fontId="3" fillId="0" borderId="0" xfId="4" applyFont="1" applyBorder="1"/>
    <xf numFmtId="0" fontId="11" fillId="0" borderId="0" xfId="4" applyFont="1" applyBorder="1" applyAlignment="1">
      <alignment horizontal="left"/>
    </xf>
    <xf numFmtId="0" fontId="5" fillId="0" borderId="0" xfId="4" applyFont="1" applyBorder="1" applyAlignment="1"/>
    <xf numFmtId="0" fontId="4" fillId="0" borderId="0" xfId="0" applyFont="1" applyAlignment="1">
      <alignment wrapText="1"/>
    </xf>
    <xf numFmtId="0" fontId="14" fillId="0" borderId="0" xfId="0" applyFont="1"/>
    <xf numFmtId="0" fontId="13" fillId="0" borderId="0" xfId="0" applyFont="1"/>
    <xf numFmtId="0" fontId="12" fillId="0" borderId="0" xfId="0" applyFont="1" applyAlignment="1">
      <alignment horizontal="justify"/>
    </xf>
    <xf numFmtId="0" fontId="16" fillId="0" borderId="0" xfId="0" applyFont="1" applyAlignment="1">
      <alignment horizontal="justify"/>
    </xf>
    <xf numFmtId="0" fontId="3" fillId="0" borderId="2" xfId="4" applyFont="1" applyBorder="1" applyAlignment="1">
      <alignment horizontal="center" vertical="center"/>
    </xf>
    <xf numFmtId="49" fontId="3" fillId="0" borderId="10" xfId="4" applyNumberFormat="1" applyFont="1" applyBorder="1" applyAlignment="1">
      <alignment horizontal="center" vertical="center"/>
    </xf>
    <xf numFmtId="49" fontId="3" fillId="0" borderId="4" xfId="4" applyNumberFormat="1" applyFont="1" applyFill="1" applyBorder="1" applyAlignment="1">
      <alignment horizontal="left" vertical="top" wrapText="1"/>
    </xf>
    <xf numFmtId="0" fontId="17" fillId="0" borderId="0" xfId="0" applyFont="1"/>
    <xf numFmtId="0" fontId="2" fillId="0" borderId="0" xfId="0" applyFont="1"/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4" fontId="3" fillId="0" borderId="7" xfId="0" applyNumberFormat="1" applyFont="1" applyFill="1" applyBorder="1"/>
    <xf numFmtId="164" fontId="3" fillId="2" borderId="1" xfId="1" applyNumberFormat="1" applyFont="1" applyFill="1" applyBorder="1" applyAlignment="1">
      <alignment horizontal="right"/>
    </xf>
    <xf numFmtId="0" fontId="3" fillId="2" borderId="1" xfId="0" applyFont="1" applyFill="1" applyBorder="1"/>
    <xf numFmtId="164" fontId="3" fillId="2" borderId="1" xfId="0" applyNumberFormat="1" applyFont="1" applyFill="1" applyBorder="1"/>
    <xf numFmtId="0" fontId="3" fillId="2" borderId="0" xfId="0" applyFont="1" applyFill="1"/>
    <xf numFmtId="165" fontId="4" fillId="0" borderId="1" xfId="4" applyNumberFormat="1" applyFont="1" applyBorder="1" applyAlignment="1">
      <alignment horizontal="center"/>
    </xf>
    <xf numFmtId="0" fontId="4" fillId="0" borderId="0" xfId="4" applyFont="1" applyBorder="1"/>
    <xf numFmtId="165" fontId="3" fillId="0" borderId="1" xfId="4" applyNumberFormat="1" applyFont="1" applyBorder="1" applyAlignment="1">
      <alignment horizontal="center"/>
    </xf>
    <xf numFmtId="49" fontId="3" fillId="0" borderId="1" xfId="4" applyNumberFormat="1" applyFont="1" applyBorder="1" applyAlignment="1">
      <alignment horizontal="center" vertical="center"/>
    </xf>
    <xf numFmtId="165" fontId="3" fillId="0" borderId="0" xfId="4" applyNumberFormat="1" applyFont="1" applyBorder="1"/>
    <xf numFmtId="49" fontId="4" fillId="0" borderId="1" xfId="4" applyNumberFormat="1" applyFont="1" applyFill="1" applyBorder="1" applyAlignment="1">
      <alignment horizontal="left" vertical="top" wrapText="1"/>
    </xf>
    <xf numFmtId="0" fontId="3" fillId="0" borderId="0" xfId="4" applyFont="1" applyBorder="1" applyAlignment="1">
      <alignment horizontal="left" vertical="top" wrapText="1"/>
    </xf>
    <xf numFmtId="0" fontId="3" fillId="0" borderId="1" xfId="4" applyFont="1" applyBorder="1" applyAlignment="1">
      <alignment horizontal="center"/>
    </xf>
    <xf numFmtId="164" fontId="4" fillId="0" borderId="1" xfId="3" applyNumberFormat="1" applyFont="1" applyBorder="1" applyAlignment="1">
      <alignment horizontal="right"/>
    </xf>
    <xf numFmtId="0" fontId="3" fillId="0" borderId="1" xfId="3" applyFont="1" applyBorder="1"/>
    <xf numFmtId="164" fontId="3" fillId="3" borderId="1" xfId="3" applyNumberFormat="1" applyFont="1" applyFill="1" applyBorder="1" applyAlignment="1">
      <alignment horizontal="right"/>
    </xf>
    <xf numFmtId="164" fontId="3" fillId="0" borderId="1" xfId="3" applyNumberFormat="1" applyFont="1" applyBorder="1" applyAlignment="1">
      <alignment horizontal="right"/>
    </xf>
    <xf numFmtId="3" fontId="3" fillId="0" borderId="1" xfId="3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justify" vertical="top" wrapText="1"/>
    </xf>
    <xf numFmtId="0" fontId="3" fillId="0" borderId="1" xfId="0" applyFont="1" applyFill="1" applyBorder="1" applyAlignment="1">
      <alignment wrapText="1"/>
    </xf>
    <xf numFmtId="0" fontId="3" fillId="0" borderId="1" xfId="3" applyFont="1" applyBorder="1" applyAlignment="1">
      <alignment horizontal="center"/>
    </xf>
    <xf numFmtId="0" fontId="3" fillId="2" borderId="0" xfId="4" applyFont="1" applyFill="1" applyBorder="1" applyAlignment="1"/>
    <xf numFmtId="0" fontId="3" fillId="2" borderId="0" xfId="4" applyFont="1" applyFill="1" applyBorder="1"/>
    <xf numFmtId="0" fontId="13" fillId="2" borderId="3" xfId="0" applyFont="1" applyFill="1" applyBorder="1" applyAlignment="1">
      <alignment horizontal="center"/>
    </xf>
    <xf numFmtId="0" fontId="14" fillId="2" borderId="3" xfId="0" applyFont="1" applyFill="1" applyBorder="1" applyAlignment="1">
      <alignment horizontal="center" vertical="center"/>
    </xf>
    <xf numFmtId="0" fontId="15" fillId="2" borderId="17" xfId="0" applyFont="1" applyFill="1" applyBorder="1" applyAlignment="1">
      <alignment vertical="center" wrapText="1"/>
    </xf>
    <xf numFmtId="0" fontId="15" fillId="2" borderId="17" xfId="0" applyFont="1" applyFill="1" applyBorder="1" applyAlignment="1">
      <alignment vertical="top" wrapText="1"/>
    </xf>
    <xf numFmtId="0" fontId="3" fillId="2" borderId="16" xfId="4" applyFont="1" applyFill="1" applyBorder="1" applyAlignment="1">
      <alignment horizontal="center" vertical="center"/>
    </xf>
    <xf numFmtId="0" fontId="3" fillId="2" borderId="1" xfId="4" applyFont="1" applyFill="1" applyBorder="1" applyAlignment="1">
      <alignment horizontal="center" vertical="center"/>
    </xf>
    <xf numFmtId="0" fontId="3" fillId="2" borderId="11" xfId="4" applyFont="1" applyFill="1" applyBorder="1" applyAlignment="1">
      <alignment horizontal="left" vertical="top" wrapText="1"/>
    </xf>
    <xf numFmtId="0" fontId="2" fillId="2" borderId="0" xfId="0" applyFont="1" applyFill="1"/>
    <xf numFmtId="0" fontId="3" fillId="2" borderId="1" xfId="0" applyFont="1" applyFill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top" wrapText="1"/>
    </xf>
    <xf numFmtId="0" fontId="3" fillId="2" borderId="0" xfId="0" applyFont="1" applyFill="1" applyBorder="1" applyAlignment="1">
      <alignment vertical="top"/>
    </xf>
    <xf numFmtId="0" fontId="2" fillId="2" borderId="0" xfId="0" applyFont="1" applyFill="1" applyBorder="1"/>
    <xf numFmtId="0" fontId="4" fillId="2" borderId="0" xfId="0" applyFont="1" applyFill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right" vertical="center" wrapText="1"/>
    </xf>
    <xf numFmtId="0" fontId="4" fillId="2" borderId="1" xfId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 wrapText="1"/>
    </xf>
    <xf numFmtId="0" fontId="4" fillId="2" borderId="1" xfId="0" applyFont="1" applyFill="1" applyBorder="1" applyAlignment="1">
      <alignment vertical="top" wrapText="1"/>
    </xf>
    <xf numFmtId="49" fontId="4" fillId="2" borderId="7" xfId="1" applyNumberFormat="1" applyFont="1" applyFill="1" applyBorder="1" applyAlignment="1">
      <alignment horizontal="center"/>
    </xf>
    <xf numFmtId="0" fontId="10" fillId="2" borderId="1" xfId="0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/>
    <xf numFmtId="0" fontId="3" fillId="2" borderId="1" xfId="0" applyFont="1" applyFill="1" applyBorder="1" applyAlignment="1">
      <alignment vertical="top" wrapText="1"/>
    </xf>
    <xf numFmtId="2" fontId="3" fillId="2" borderId="1" xfId="0" applyNumberFormat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left" vertical="top" wrapText="1"/>
    </xf>
    <xf numFmtId="0" fontId="4" fillId="2" borderId="0" xfId="0" applyFont="1" applyFill="1" applyBorder="1" applyAlignment="1">
      <alignment vertical="center" wrapText="1"/>
    </xf>
    <xf numFmtId="164" fontId="3" fillId="2" borderId="1" xfId="0" applyNumberFormat="1" applyFont="1" applyFill="1" applyBorder="1" applyAlignment="1">
      <alignment horizontal="right"/>
    </xf>
    <xf numFmtId="0" fontId="3" fillId="2" borderId="1" xfId="0" applyFont="1" applyFill="1" applyBorder="1" applyAlignment="1">
      <alignment vertical="top"/>
    </xf>
    <xf numFmtId="49" fontId="3" fillId="2" borderId="1" xfId="1" applyNumberFormat="1" applyFont="1" applyFill="1" applyBorder="1" applyAlignment="1">
      <alignment horizontal="center" wrapText="1"/>
    </xf>
    <xf numFmtId="49" fontId="3" fillId="2" borderId="8" xfId="1" applyNumberFormat="1" applyFont="1" applyFill="1" applyBorder="1" applyAlignment="1">
      <alignment horizontal="center" wrapText="1"/>
    </xf>
    <xf numFmtId="0" fontId="3" fillId="2" borderId="0" xfId="0" applyFont="1" applyFill="1" applyBorder="1"/>
    <xf numFmtId="0" fontId="10" fillId="2" borderId="0" xfId="0" applyFont="1" applyFill="1" applyAlignment="1">
      <alignment vertical="top" wrapText="1"/>
    </xf>
    <xf numFmtId="49" fontId="4" fillId="2" borderId="1" xfId="0" applyNumberFormat="1" applyFont="1" applyFill="1" applyBorder="1" applyAlignment="1">
      <alignment horizontal="center"/>
    </xf>
    <xf numFmtId="49" fontId="4" fillId="2" borderId="7" xfId="0" applyNumberFormat="1" applyFont="1" applyFill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0" fontId="4" fillId="2" borderId="0" xfId="0" applyFont="1" applyFill="1"/>
    <xf numFmtId="0" fontId="4" fillId="2" borderId="1" xfId="0" applyFont="1" applyFill="1" applyBorder="1" applyAlignment="1">
      <alignment horizontal="center" wrapText="1"/>
    </xf>
    <xf numFmtId="164" fontId="4" fillId="2" borderId="1" xfId="0" applyNumberFormat="1" applyFont="1" applyFill="1" applyBorder="1"/>
    <xf numFmtId="49" fontId="4" fillId="2" borderId="8" xfId="1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0" fontId="3" fillId="2" borderId="4" xfId="1" applyFont="1" applyFill="1" applyBorder="1" applyAlignment="1">
      <alignment horizontal="left" vertical="top" wrapText="1"/>
    </xf>
    <xf numFmtId="49" fontId="3" fillId="2" borderId="6" xfId="1" applyNumberFormat="1" applyFont="1" applyFill="1" applyBorder="1" applyAlignment="1">
      <alignment horizontal="center"/>
    </xf>
    <xf numFmtId="0" fontId="4" fillId="2" borderId="25" xfId="0" applyFont="1" applyFill="1" applyBorder="1" applyAlignment="1">
      <alignment vertical="center" wrapText="1"/>
    </xf>
    <xf numFmtId="0" fontId="4" fillId="2" borderId="1" xfId="0" applyFont="1" applyFill="1" applyBorder="1"/>
    <xf numFmtId="49" fontId="3" fillId="2" borderId="1" xfId="0" applyNumberFormat="1" applyFont="1" applyFill="1" applyBorder="1" applyAlignment="1">
      <alignment horizontal="center" wrapText="1"/>
    </xf>
    <xf numFmtId="0" fontId="4" fillId="2" borderId="7" xfId="1" applyFont="1" applyFill="1" applyBorder="1" applyAlignment="1">
      <alignment horizontal="left" vertical="top" wrapText="1"/>
    </xf>
    <xf numFmtId="49" fontId="8" fillId="2" borderId="1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49" fontId="3" fillId="2" borderId="1" xfId="1" applyNumberFormat="1" applyFont="1" applyFill="1" applyBorder="1" applyAlignment="1">
      <alignment horizontal="center" vertical="top" wrapText="1"/>
    </xf>
    <xf numFmtId="2" fontId="4" fillId="2" borderId="1" xfId="1" applyNumberFormat="1" applyFont="1" applyFill="1" applyBorder="1" applyAlignment="1"/>
    <xf numFmtId="0" fontId="3" fillId="2" borderId="1" xfId="1" applyFont="1" applyFill="1" applyBorder="1" applyAlignment="1">
      <alignment horizontal="center"/>
    </xf>
    <xf numFmtId="165" fontId="3" fillId="2" borderId="0" xfId="0" applyNumberFormat="1" applyFont="1" applyFill="1"/>
    <xf numFmtId="0" fontId="4" fillId="2" borderId="0" xfId="0" applyFont="1" applyFill="1" applyBorder="1"/>
    <xf numFmtId="0" fontId="10" fillId="4" borderId="1" xfId="0" applyFont="1" applyFill="1" applyBorder="1" applyAlignment="1">
      <alignment vertical="top" wrapText="1"/>
    </xf>
    <xf numFmtId="0" fontId="10" fillId="4" borderId="9" xfId="0" applyFont="1" applyFill="1" applyBorder="1" applyAlignment="1">
      <alignment vertical="top" wrapText="1"/>
    </xf>
    <xf numFmtId="0" fontId="3" fillId="2" borderId="0" xfId="0" applyFont="1" applyFill="1" applyAlignment="1">
      <alignment vertical="top" wrapText="1"/>
    </xf>
    <xf numFmtId="0" fontId="3" fillId="2" borderId="0" xfId="0" applyFont="1" applyFill="1" applyAlignment="1">
      <alignment horizontal="center" wrapText="1"/>
    </xf>
    <xf numFmtId="0" fontId="8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 vertical="top" wrapText="1"/>
    </xf>
    <xf numFmtId="0" fontId="3" fillId="2" borderId="7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7" xfId="0" applyNumberFormat="1" applyFont="1" applyFill="1" applyBorder="1" applyAlignment="1">
      <alignment horizontal="center" vertical="center"/>
    </xf>
    <xf numFmtId="0" fontId="2" fillId="2" borderId="1" xfId="0" applyFont="1" applyFill="1" applyBorder="1"/>
    <xf numFmtId="0" fontId="17" fillId="2" borderId="0" xfId="0" applyFont="1" applyFill="1" applyBorder="1"/>
    <xf numFmtId="0" fontId="17" fillId="2" borderId="0" xfId="0" applyFont="1" applyFill="1"/>
    <xf numFmtId="49" fontId="3" fillId="2" borderId="1" xfId="2" applyNumberFormat="1" applyFont="1" applyFill="1" applyBorder="1" applyAlignment="1" applyProtection="1">
      <alignment horizontal="center"/>
    </xf>
    <xf numFmtId="0" fontId="3" fillId="2" borderId="1" xfId="2" applyFont="1" applyFill="1" applyBorder="1" applyAlignment="1">
      <alignment vertical="top" wrapText="1"/>
    </xf>
    <xf numFmtId="0" fontId="2" fillId="2" borderId="0" xfId="0" applyFont="1" applyFill="1" applyAlignment="1">
      <alignment vertical="top"/>
    </xf>
    <xf numFmtId="0" fontId="4" fillId="2" borderId="1" xfId="2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wrapText="1"/>
    </xf>
    <xf numFmtId="0" fontId="11" fillId="2" borderId="0" xfId="4" applyFont="1" applyFill="1" applyBorder="1" applyAlignment="1">
      <alignment horizontal="left"/>
    </xf>
    <xf numFmtId="0" fontId="5" fillId="2" borderId="0" xfId="4" applyFont="1" applyFill="1" applyBorder="1" applyAlignment="1">
      <alignment horizontal="left" vertical="top" wrapText="1"/>
    </xf>
    <xf numFmtId="0" fontId="3" fillId="2" borderId="0" xfId="4" applyFont="1" applyFill="1" applyBorder="1" applyAlignment="1">
      <alignment horizontal="left" vertical="top" wrapText="1"/>
    </xf>
    <xf numFmtId="0" fontId="3" fillId="2" borderId="15" xfId="4" applyFont="1" applyFill="1" applyBorder="1" applyAlignment="1"/>
    <xf numFmtId="0" fontId="3" fillId="2" borderId="0" xfId="4" applyFont="1" applyFill="1" applyBorder="1" applyAlignment="1">
      <alignment horizontal="right"/>
    </xf>
    <xf numFmtId="0" fontId="3" fillId="0" borderId="1" xfId="4" applyFont="1" applyBorder="1" applyAlignment="1">
      <alignment horizontal="center" vertical="justify"/>
    </xf>
    <xf numFmtId="49" fontId="4" fillId="0" borderId="1" xfId="4" applyNumberFormat="1" applyFont="1" applyBorder="1" applyAlignment="1">
      <alignment horizontal="left" vertical="top" wrapText="1"/>
    </xf>
    <xf numFmtId="0" fontId="3" fillId="0" borderId="1" xfId="4" applyFont="1" applyBorder="1" applyAlignment="1">
      <alignment horizontal="left" vertical="top" wrapText="1"/>
    </xf>
    <xf numFmtId="49" fontId="3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Border="1" applyAlignment="1">
      <alignment horizontal="center" vertical="center"/>
    </xf>
    <xf numFmtId="0" fontId="4" fillId="0" borderId="1" xfId="4" applyFont="1" applyBorder="1" applyAlignment="1">
      <alignment horizontal="left" vertical="top" wrapText="1"/>
    </xf>
    <xf numFmtId="164" fontId="3" fillId="0" borderId="1" xfId="4" applyNumberFormat="1" applyFont="1" applyBorder="1" applyAlignment="1">
      <alignment horizontal="center"/>
    </xf>
    <xf numFmtId="0" fontId="5" fillId="2" borderId="0" xfId="3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3" fillId="0" borderId="1" xfId="3" applyFont="1" applyBorder="1" applyAlignment="1">
      <alignment horizontal="center" vertical="top"/>
    </xf>
    <xf numFmtId="0" fontId="4" fillId="0" borderId="1" xfId="3" applyFont="1" applyBorder="1" applyAlignment="1">
      <alignment horizontal="center" vertical="top"/>
    </xf>
    <xf numFmtId="0" fontId="4" fillId="0" borderId="1" xfId="3" applyFont="1" applyBorder="1" applyAlignment="1">
      <alignment wrapText="1"/>
    </xf>
    <xf numFmtId="0" fontId="3" fillId="0" borderId="1" xfId="3" applyFont="1" applyBorder="1" applyAlignment="1">
      <alignment vertical="top" wrapText="1"/>
    </xf>
    <xf numFmtId="0" fontId="3" fillId="0" borderId="1" xfId="3" applyFont="1" applyBorder="1" applyAlignment="1">
      <alignment wrapText="1"/>
    </xf>
    <xf numFmtId="0" fontId="4" fillId="0" borderId="1" xfId="3" applyFont="1" applyBorder="1" applyAlignment="1">
      <alignment horizontal="center" vertical="top" wrapText="1"/>
    </xf>
    <xf numFmtId="0" fontId="4" fillId="0" borderId="1" xfId="3" applyFont="1" applyBorder="1" applyAlignment="1">
      <alignment vertical="top" wrapText="1"/>
    </xf>
    <xf numFmtId="2" fontId="3" fillId="0" borderId="1" xfId="0" applyNumberFormat="1" applyFont="1" applyFill="1" applyBorder="1" applyAlignment="1">
      <alignment vertical="top" wrapText="1"/>
    </xf>
    <xf numFmtId="49" fontId="3" fillId="0" borderId="1" xfId="0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 wrapText="1"/>
    </xf>
    <xf numFmtId="0" fontId="3" fillId="0" borderId="1" xfId="2" applyFont="1" applyBorder="1" applyAlignment="1">
      <alignment vertical="top" wrapText="1"/>
    </xf>
    <xf numFmtId="49" fontId="3" fillId="0" borderId="8" xfId="1" applyNumberFormat="1" applyFont="1" applyFill="1" applyBorder="1" applyAlignment="1">
      <alignment horizontal="center"/>
    </xf>
    <xf numFmtId="49" fontId="3" fillId="2" borderId="11" xfId="1" applyNumberFormat="1" applyFont="1" applyFill="1" applyBorder="1" applyAlignment="1">
      <alignment horizontal="center"/>
    </xf>
    <xf numFmtId="49" fontId="3" fillId="2" borderId="11" xfId="0" applyNumberFormat="1" applyFont="1" applyFill="1" applyBorder="1" applyAlignment="1">
      <alignment horizontal="center"/>
    </xf>
    <xf numFmtId="165" fontId="3" fillId="2" borderId="1" xfId="0" applyNumberFormat="1" applyFont="1" applyFill="1" applyBorder="1"/>
    <xf numFmtId="0" fontId="3" fillId="2" borderId="8" xfId="0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wrapText="1"/>
    </xf>
    <xf numFmtId="49" fontId="4" fillId="2" borderId="1" xfId="2" applyNumberFormat="1" applyFont="1" applyFill="1" applyBorder="1" applyAlignment="1" applyProtection="1">
      <alignment horizontal="center"/>
    </xf>
    <xf numFmtId="0" fontId="4" fillId="2" borderId="1" xfId="0" applyFont="1" applyFill="1" applyBorder="1" applyAlignment="1">
      <alignment horizontal="center"/>
    </xf>
    <xf numFmtId="49" fontId="4" fillId="2" borderId="11" xfId="1" applyNumberFormat="1" applyFont="1" applyFill="1" applyBorder="1" applyAlignment="1">
      <alignment horizontal="center"/>
    </xf>
    <xf numFmtId="49" fontId="4" fillId="2" borderId="11" xfId="0" applyNumberFormat="1" applyFont="1" applyFill="1" applyBorder="1" applyAlignment="1">
      <alignment horizontal="center"/>
    </xf>
    <xf numFmtId="166" fontId="3" fillId="0" borderId="1" xfId="0" applyNumberFormat="1" applyFont="1" applyFill="1" applyBorder="1" applyAlignment="1">
      <alignment horizontal="right" vertical="top" wrapText="1"/>
    </xf>
    <xf numFmtId="165" fontId="8" fillId="0" borderId="1" xfId="0" applyNumberFormat="1" applyFont="1" applyFill="1" applyBorder="1" applyAlignment="1">
      <alignment horizontal="right" vertical="top" wrapText="1"/>
    </xf>
    <xf numFmtId="165" fontId="8" fillId="0" borderId="27" xfId="0" applyNumberFormat="1" applyFont="1" applyFill="1" applyBorder="1" applyAlignment="1">
      <alignment horizontal="right" vertical="top" wrapText="1"/>
    </xf>
    <xf numFmtId="166" fontId="3" fillId="0" borderId="1" xfId="0" applyNumberFormat="1" applyFont="1" applyFill="1" applyBorder="1" applyAlignment="1">
      <alignment horizontal="right" wrapText="1"/>
    </xf>
    <xf numFmtId="165" fontId="8" fillId="0" borderId="1" xfId="0" applyNumberFormat="1" applyFont="1" applyFill="1" applyBorder="1" applyAlignment="1">
      <alignment horizontal="right" wrapText="1"/>
    </xf>
    <xf numFmtId="165" fontId="8" fillId="0" borderId="27" xfId="0" applyNumberFormat="1" applyFont="1" applyFill="1" applyBorder="1" applyAlignment="1">
      <alignment horizontal="right" wrapText="1"/>
    </xf>
    <xf numFmtId="166" fontId="3" fillId="0" borderId="27" xfId="0" applyNumberFormat="1" applyFont="1" applyFill="1" applyBorder="1" applyAlignment="1">
      <alignment horizontal="right" vertical="top" wrapText="1"/>
    </xf>
    <xf numFmtId="164" fontId="4" fillId="0" borderId="13" xfId="0" applyNumberFormat="1" applyFont="1" applyBorder="1"/>
    <xf numFmtId="164" fontId="4" fillId="0" borderId="5" xfId="0" applyNumberFormat="1" applyFont="1" applyBorder="1"/>
    <xf numFmtId="0" fontId="3" fillId="0" borderId="28" xfId="0" applyFont="1" applyBorder="1" applyAlignment="1">
      <alignment horizontal="justify" vertical="top" wrapText="1"/>
    </xf>
    <xf numFmtId="0" fontId="4" fillId="2" borderId="14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6" fontId="3" fillId="0" borderId="29" xfId="0" applyNumberFormat="1" applyFont="1" applyFill="1" applyBorder="1" applyAlignment="1">
      <alignment horizontal="right" vertical="top" wrapText="1"/>
    </xf>
    <xf numFmtId="165" fontId="3" fillId="0" borderId="29" xfId="5" applyNumberFormat="1" applyFont="1" applyFill="1" applyBorder="1" applyAlignment="1">
      <alignment horizontal="right" vertical="top" wrapText="1"/>
    </xf>
    <xf numFmtId="165" fontId="8" fillId="0" borderId="30" xfId="0" applyNumberFormat="1" applyFont="1" applyFill="1" applyBorder="1" applyAlignment="1">
      <alignment horizontal="right" vertical="top" wrapText="1"/>
    </xf>
    <xf numFmtId="49" fontId="4" fillId="2" borderId="1" xfId="0" applyNumberFormat="1" applyFont="1" applyFill="1" applyBorder="1" applyAlignment="1">
      <alignment horizontal="center" wrapText="1"/>
    </xf>
    <xf numFmtId="164" fontId="4" fillId="2" borderId="1" xfId="0" applyNumberFormat="1" applyFont="1" applyFill="1" applyBorder="1" applyAlignment="1"/>
    <xf numFmtId="49" fontId="9" fillId="2" borderId="1" xfId="0" applyNumberFormat="1" applyFont="1" applyFill="1" applyBorder="1" applyAlignment="1">
      <alignment horizontal="center"/>
    </xf>
    <xf numFmtId="49" fontId="4" fillId="2" borderId="8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vertical="top"/>
    </xf>
    <xf numFmtId="49" fontId="4" fillId="2" borderId="1" xfId="1" applyNumberFormat="1" applyFont="1" applyFill="1" applyBorder="1" applyAlignment="1">
      <alignment horizontal="center" wrapText="1"/>
    </xf>
    <xf numFmtId="164" fontId="4" fillId="2" borderId="1" xfId="1" applyNumberFormat="1" applyFont="1" applyFill="1" applyBorder="1" applyAlignment="1">
      <alignment horizontal="right"/>
    </xf>
    <xf numFmtId="49" fontId="18" fillId="2" borderId="1" xfId="1" applyNumberFormat="1" applyFont="1" applyFill="1" applyBorder="1" applyAlignment="1">
      <alignment horizontal="center"/>
    </xf>
    <xf numFmtId="0" fontId="19" fillId="0" borderId="31" xfId="0" applyNumberFormat="1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top" wrapText="1"/>
    </xf>
    <xf numFmtId="0" fontId="2" fillId="0" borderId="0" xfId="0" applyFont="1" applyFill="1"/>
    <xf numFmtId="0" fontId="4" fillId="0" borderId="1" xfId="6" applyFont="1" applyBorder="1" applyAlignment="1">
      <alignment horizontal="center" vertical="center" wrapText="1"/>
    </xf>
    <xf numFmtId="0" fontId="4" fillId="2" borderId="1" xfId="3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wrapText="1" shrinkToFit="1"/>
    </xf>
    <xf numFmtId="0" fontId="4" fillId="2" borderId="0" xfId="0" applyFont="1" applyFill="1" applyAlignment="1">
      <alignment horizontal="center" wrapText="1"/>
    </xf>
    <xf numFmtId="0" fontId="9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top" wrapText="1"/>
    </xf>
    <xf numFmtId="0" fontId="3" fillId="2" borderId="14" xfId="0" applyFont="1" applyFill="1" applyBorder="1" applyAlignment="1">
      <alignment horizontal="right"/>
    </xf>
    <xf numFmtId="0" fontId="19" fillId="0" borderId="31" xfId="0" applyNumberFormat="1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top" wrapText="1"/>
    </xf>
    <xf numFmtId="0" fontId="19" fillId="0" borderId="32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top" wrapText="1"/>
    </xf>
    <xf numFmtId="0" fontId="4" fillId="0" borderId="0" xfId="2" applyNumberFormat="1" applyFont="1" applyFill="1" applyBorder="1" applyAlignment="1" applyProtection="1">
      <alignment horizontal="center" vertical="top" wrapText="1"/>
    </xf>
    <xf numFmtId="0" fontId="4" fillId="2" borderId="0" xfId="4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/>
    </xf>
    <xf numFmtId="0" fontId="21" fillId="0" borderId="1" xfId="6" applyFont="1" applyFill="1" applyBorder="1" applyAlignment="1">
      <alignment horizontal="center" vertical="center" wrapText="1"/>
    </xf>
    <xf numFmtId="0" fontId="4" fillId="2" borderId="0" xfId="3" applyFont="1" applyFill="1" applyBorder="1" applyAlignment="1">
      <alignment horizontal="center" vertical="center" wrapText="1"/>
    </xf>
    <xf numFmtId="0" fontId="4" fillId="2" borderId="5" xfId="3" applyFont="1" applyFill="1" applyBorder="1" applyAlignment="1">
      <alignment horizontal="center" vertical="center"/>
    </xf>
    <xf numFmtId="0" fontId="4" fillId="2" borderId="9" xfId="3" applyFont="1" applyFill="1" applyBorder="1" applyAlignment="1">
      <alignment horizontal="center" vertical="center"/>
    </xf>
    <xf numFmtId="0" fontId="4" fillId="2" borderId="7" xfId="3" applyFont="1" applyFill="1" applyBorder="1" applyAlignment="1">
      <alignment horizontal="center"/>
    </xf>
    <xf numFmtId="0" fontId="4" fillId="2" borderId="8" xfId="3" applyFont="1" applyFill="1" applyBorder="1" applyAlignment="1">
      <alignment horizontal="center"/>
    </xf>
    <xf numFmtId="0" fontId="4" fillId="2" borderId="11" xfId="3" applyFont="1" applyFill="1" applyBorder="1" applyAlignment="1">
      <alignment horizontal="center"/>
    </xf>
  </cellXfs>
  <cellStyles count="7">
    <cellStyle name="Обычный" xfId="0" builtinId="0"/>
    <cellStyle name="Обычный 2" xfId="6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66"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 patternType="solid">
          <fgColor indexed="26"/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49"/>
  <sheetViews>
    <sheetView view="pageBreakPreview" topLeftCell="A10" zoomScaleSheetLayoutView="100" workbookViewId="0">
      <selection activeCell="C1" sqref="C1"/>
    </sheetView>
  </sheetViews>
  <sheetFormatPr defaultColWidth="9.28515625" defaultRowHeight="15.75"/>
  <cols>
    <col min="1" max="1" width="19.140625" style="2" customWidth="1"/>
    <col min="2" max="2" width="47.5703125" style="9" customWidth="1"/>
    <col min="3" max="3" width="51.140625" style="2" customWidth="1"/>
    <col min="4" max="16384" width="9.28515625" style="21"/>
  </cols>
  <sheetData>
    <row r="1" spans="1:5" ht="99.75" customHeight="1">
      <c r="A1" s="3"/>
      <c r="B1" s="3"/>
      <c r="C1" s="32" t="s">
        <v>258</v>
      </c>
    </row>
    <row r="2" spans="1:5" ht="57" customHeight="1">
      <c r="A2" s="235" t="s">
        <v>206</v>
      </c>
      <c r="B2" s="235"/>
      <c r="C2" s="235"/>
    </row>
    <row r="3" spans="1:5" ht="20.45" customHeight="1" thickBot="1">
      <c r="A3" s="3"/>
      <c r="B3" s="3"/>
      <c r="C3" s="22"/>
    </row>
    <row r="4" spans="1:5" ht="16.5" thickBot="1">
      <c r="A4" s="236" t="s">
        <v>13</v>
      </c>
      <c r="B4" s="236"/>
      <c r="C4" s="237" t="s">
        <v>207</v>
      </c>
      <c r="E4" s="9"/>
    </row>
    <row r="5" spans="1:5" ht="31.5">
      <c r="A5" s="23" t="s">
        <v>259</v>
      </c>
      <c r="B5" s="24" t="s">
        <v>208</v>
      </c>
      <c r="C5" s="237"/>
      <c r="E5" s="2"/>
    </row>
    <row r="6" spans="1:5" ht="19.149999999999999" customHeight="1">
      <c r="A6" s="18">
        <v>1</v>
      </c>
      <c r="B6" s="19">
        <v>2</v>
      </c>
      <c r="C6" s="20">
        <v>3</v>
      </c>
    </row>
    <row r="7" spans="1:5" ht="15" customHeight="1">
      <c r="A7" s="25"/>
      <c r="B7" s="26"/>
      <c r="C7" s="27"/>
    </row>
    <row r="8" spans="1:5" ht="42" customHeight="1">
      <c r="A8" s="28">
        <v>918</v>
      </c>
      <c r="B8" s="238" t="s">
        <v>105</v>
      </c>
      <c r="C8" s="238"/>
    </row>
    <row r="9" spans="1:5" s="32" customFormat="1" ht="12.75" customHeight="1">
      <c r="A9" s="29"/>
      <c r="B9" s="30"/>
      <c r="C9" s="31"/>
    </row>
    <row r="10" spans="1:5" s="32" customFormat="1" ht="75.599999999999994" customHeight="1">
      <c r="A10" s="33">
        <v>918</v>
      </c>
      <c r="B10" s="24" t="s">
        <v>28</v>
      </c>
      <c r="C10" s="34" t="s">
        <v>29</v>
      </c>
    </row>
    <row r="11" spans="1:5" s="32" customFormat="1" ht="110.25">
      <c r="A11" s="33">
        <v>918</v>
      </c>
      <c r="B11" s="24" t="s">
        <v>56</v>
      </c>
      <c r="C11" s="34" t="s">
        <v>172</v>
      </c>
    </row>
    <row r="12" spans="1:5" s="32" customFormat="1" ht="41.45" customHeight="1">
      <c r="A12" s="33">
        <v>918</v>
      </c>
      <c r="B12" s="24" t="s">
        <v>30</v>
      </c>
      <c r="C12" s="34" t="s">
        <v>173</v>
      </c>
    </row>
    <row r="13" spans="1:5" s="32" customFormat="1" ht="73.900000000000006" customHeight="1">
      <c r="A13" s="33">
        <v>918</v>
      </c>
      <c r="B13" s="24" t="s">
        <v>14</v>
      </c>
      <c r="C13" s="34" t="s">
        <v>174</v>
      </c>
    </row>
    <row r="14" spans="1:5" s="32" customFormat="1" ht="91.9" customHeight="1">
      <c r="A14" s="33">
        <v>918</v>
      </c>
      <c r="B14" s="24" t="s">
        <v>31</v>
      </c>
      <c r="C14" s="34" t="s">
        <v>42</v>
      </c>
    </row>
    <row r="15" spans="1:5" s="32" customFormat="1" ht="48.6" customHeight="1">
      <c r="A15" s="33">
        <v>918</v>
      </c>
      <c r="B15" s="24" t="s">
        <v>36</v>
      </c>
      <c r="C15" s="34" t="s">
        <v>175</v>
      </c>
    </row>
    <row r="16" spans="1:5" s="32" customFormat="1" ht="27.6" customHeight="1">
      <c r="A16" s="33">
        <v>918</v>
      </c>
      <c r="B16" s="24" t="s">
        <v>37</v>
      </c>
      <c r="C16" s="34" t="s">
        <v>43</v>
      </c>
    </row>
    <row r="17" spans="1:3" s="32" customFormat="1" ht="93" customHeight="1">
      <c r="A17" s="33">
        <v>918</v>
      </c>
      <c r="B17" s="24" t="s">
        <v>38</v>
      </c>
      <c r="C17" s="34" t="s">
        <v>44</v>
      </c>
    </row>
    <row r="18" spans="1:3" s="32" customFormat="1" ht="94.5" customHeight="1">
      <c r="A18" s="33">
        <v>918</v>
      </c>
      <c r="B18" s="24" t="s">
        <v>39</v>
      </c>
      <c r="C18" s="34" t="s">
        <v>176</v>
      </c>
    </row>
    <row r="19" spans="1:3" s="32" customFormat="1" ht="90.6" customHeight="1">
      <c r="A19" s="33">
        <v>918</v>
      </c>
      <c r="B19" s="24" t="s">
        <v>40</v>
      </c>
      <c r="C19" s="34" t="s">
        <v>45</v>
      </c>
    </row>
    <row r="20" spans="1:3" s="32" customFormat="1" ht="36.6" customHeight="1">
      <c r="A20" s="33">
        <v>918</v>
      </c>
      <c r="B20" s="24" t="s">
        <v>41</v>
      </c>
      <c r="C20" s="34" t="s">
        <v>46</v>
      </c>
    </row>
    <row r="21" spans="1:3" s="32" customFormat="1" ht="61.15" customHeight="1">
      <c r="A21" s="33">
        <v>918</v>
      </c>
      <c r="B21" s="24" t="s">
        <v>55</v>
      </c>
      <c r="C21" s="35" t="s">
        <v>118</v>
      </c>
    </row>
    <row r="22" spans="1:3" s="32" customFormat="1" ht="22.9" customHeight="1">
      <c r="A22" s="33">
        <v>918</v>
      </c>
      <c r="B22" s="24" t="s">
        <v>15</v>
      </c>
      <c r="C22" s="34" t="s">
        <v>177</v>
      </c>
    </row>
    <row r="23" spans="1:3" s="32" customFormat="1" ht="27.6" customHeight="1">
      <c r="A23" s="33">
        <v>918</v>
      </c>
      <c r="B23" s="24" t="s">
        <v>16</v>
      </c>
      <c r="C23" s="34" t="s">
        <v>47</v>
      </c>
    </row>
    <row r="24" spans="1:3" s="32" customFormat="1" ht="58.9" customHeight="1">
      <c r="A24" s="33">
        <v>918</v>
      </c>
      <c r="B24" s="36" t="s">
        <v>178</v>
      </c>
      <c r="C24" s="34" t="s">
        <v>48</v>
      </c>
    </row>
    <row r="25" spans="1:3" s="32" customFormat="1" ht="56.45" customHeight="1">
      <c r="A25" s="33">
        <v>918</v>
      </c>
      <c r="B25" s="36" t="s">
        <v>179</v>
      </c>
      <c r="C25" s="34" t="s">
        <v>180</v>
      </c>
    </row>
    <row r="26" spans="1:3" s="32" customFormat="1" ht="35.450000000000003" customHeight="1">
      <c r="A26" s="33">
        <v>918</v>
      </c>
      <c r="B26" s="36" t="s">
        <v>181</v>
      </c>
      <c r="C26" s="34" t="s">
        <v>182</v>
      </c>
    </row>
    <row r="27" spans="1:3" s="32" customFormat="1" ht="35.450000000000003" customHeight="1">
      <c r="A27" s="33">
        <v>918</v>
      </c>
      <c r="B27" s="36" t="s">
        <v>238</v>
      </c>
      <c r="C27" s="34" t="s">
        <v>239</v>
      </c>
    </row>
    <row r="28" spans="1:3" s="32" customFormat="1" ht="21.6" customHeight="1">
      <c r="A28" s="33">
        <v>918</v>
      </c>
      <c r="B28" s="36" t="s">
        <v>183</v>
      </c>
      <c r="C28" s="34" t="s">
        <v>49</v>
      </c>
    </row>
    <row r="29" spans="1:3" s="32" customFormat="1" ht="25.9" customHeight="1">
      <c r="A29" s="33">
        <v>918</v>
      </c>
      <c r="B29" s="36" t="s">
        <v>184</v>
      </c>
      <c r="C29" s="34" t="s">
        <v>50</v>
      </c>
    </row>
    <row r="30" spans="1:3" s="37" customFormat="1" ht="37.15" customHeight="1">
      <c r="A30" s="33">
        <v>918</v>
      </c>
      <c r="B30" s="36" t="s">
        <v>185</v>
      </c>
      <c r="C30" s="34" t="s">
        <v>186</v>
      </c>
    </row>
    <row r="31" spans="1:3" s="32" customFormat="1" ht="40.15" customHeight="1">
      <c r="A31" s="33">
        <v>918</v>
      </c>
      <c r="B31" s="36" t="s">
        <v>187</v>
      </c>
      <c r="C31" s="34" t="s">
        <v>51</v>
      </c>
    </row>
    <row r="32" spans="1:3" s="32" customFormat="1" ht="29.45" customHeight="1">
      <c r="A32" s="33">
        <v>918</v>
      </c>
      <c r="B32" s="36" t="s">
        <v>188</v>
      </c>
      <c r="C32" s="34" t="s">
        <v>52</v>
      </c>
    </row>
    <row r="33" spans="1:3" s="32" customFormat="1" ht="37.35" customHeight="1">
      <c r="A33" s="33">
        <v>918</v>
      </c>
      <c r="B33" s="36" t="s">
        <v>189</v>
      </c>
      <c r="C33" s="34" t="s">
        <v>125</v>
      </c>
    </row>
    <row r="34" spans="1:3" ht="58.15" customHeight="1">
      <c r="A34" s="33">
        <v>918</v>
      </c>
      <c r="B34" s="36" t="s">
        <v>190</v>
      </c>
      <c r="C34" s="34" t="s">
        <v>191</v>
      </c>
    </row>
    <row r="35" spans="1:3" ht="38.450000000000003" customHeight="1">
      <c r="A35" s="33">
        <v>918</v>
      </c>
      <c r="B35" s="36" t="s">
        <v>192</v>
      </c>
      <c r="C35" s="34" t="s">
        <v>53</v>
      </c>
    </row>
    <row r="36" spans="1:3" ht="23.25" customHeight="1">
      <c r="A36" s="38">
        <v>918</v>
      </c>
      <c r="B36" s="36" t="s">
        <v>193</v>
      </c>
      <c r="C36" s="39" t="s">
        <v>54</v>
      </c>
    </row>
    <row r="37" spans="1:3" ht="126.75" thickBot="1">
      <c r="A37" s="40">
        <v>918</v>
      </c>
      <c r="B37" s="41" t="s">
        <v>194</v>
      </c>
      <c r="C37" s="42" t="s">
        <v>195</v>
      </c>
    </row>
    <row r="38" spans="1:3" ht="32.450000000000003" customHeight="1"/>
    <row r="39" spans="1:3" ht="26.1" customHeight="1"/>
    <row r="40" spans="1:3" ht="25.35" customHeight="1"/>
    <row r="41" spans="1:3" ht="40.35" customHeight="1"/>
    <row r="42" spans="1:3" ht="45.75" customHeight="1"/>
    <row r="43" spans="1:3" ht="28.5" customHeight="1"/>
    <row r="44" spans="1:3" ht="15.75" customHeight="1"/>
    <row r="45" spans="1:3" ht="36" customHeight="1"/>
    <row r="46" spans="1:3" ht="75.400000000000006" customHeight="1"/>
    <row r="47" spans="1:3" ht="15.2" customHeight="1"/>
    <row r="48" spans="1:3" ht="36.6" customHeight="1"/>
    <row r="49" ht="33.6" customHeight="1"/>
  </sheetData>
  <mergeCells count="4">
    <mergeCell ref="A2:C2"/>
    <mergeCell ref="A4:B4"/>
    <mergeCell ref="C4:C5"/>
    <mergeCell ref="B8:C8"/>
  </mergeCells>
  <phoneticPr fontId="6" type="noConversion"/>
  <pageMargins left="0.78749999999999998" right="0.78749999999999998" top="0.78749999999999998" bottom="0.78749999999999998" header="0.51180555555555562" footer="0.51180555555555562"/>
  <pageSetup paperSize="9" scale="65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13"/>
  <sheetViews>
    <sheetView view="pageBreakPreview" zoomScaleNormal="55" zoomScaleSheetLayoutView="100" workbookViewId="0">
      <selection activeCell="C1" sqref="C1"/>
    </sheetView>
  </sheetViews>
  <sheetFormatPr defaultColWidth="9.140625" defaultRowHeight="15.75"/>
  <cols>
    <col min="1" max="1" width="18.5703125" style="43" customWidth="1"/>
    <col min="2" max="2" width="63.28515625" style="43" customWidth="1"/>
    <col min="3" max="3" width="68.140625" style="43" customWidth="1"/>
    <col min="4" max="4" width="20.28515625" style="43" customWidth="1"/>
    <col min="5" max="5" width="16.7109375" style="43" customWidth="1"/>
    <col min="6" max="6" width="21.85546875" style="43" customWidth="1"/>
    <col min="7" max="16384" width="9.140625" style="43"/>
  </cols>
  <sheetData>
    <row r="1" spans="1:5" ht="81.75" customHeight="1">
      <c r="A1" s="44"/>
      <c r="B1" s="45"/>
      <c r="C1" s="32" t="s">
        <v>261</v>
      </c>
    </row>
    <row r="2" spans="1:5" ht="26.45" customHeight="1">
      <c r="A2" s="239" t="s">
        <v>205</v>
      </c>
      <c r="B2" s="239"/>
      <c r="C2" s="239"/>
      <c r="D2" s="46"/>
      <c r="E2" s="46"/>
    </row>
    <row r="3" spans="1:5" ht="36.75" customHeight="1">
      <c r="A3" s="239"/>
      <c r="B3" s="239"/>
      <c r="C3" s="239"/>
      <c r="D3" s="46"/>
      <c r="E3" s="46"/>
    </row>
    <row r="4" spans="1:5">
      <c r="A4" s="91"/>
      <c r="B4" s="91"/>
      <c r="C4" s="92"/>
    </row>
    <row r="5" spans="1:5" s="48" customFormat="1">
      <c r="A5" s="240" t="s">
        <v>13</v>
      </c>
      <c r="B5" s="240"/>
      <c r="C5" s="241" t="s">
        <v>209</v>
      </c>
      <c r="D5" s="47"/>
    </row>
    <row r="6" spans="1:5" s="48" customFormat="1" ht="44.25" customHeight="1">
      <c r="A6" s="216" t="s">
        <v>260</v>
      </c>
      <c r="B6" s="217" t="s">
        <v>204</v>
      </c>
      <c r="C6" s="242"/>
      <c r="D6" s="49"/>
    </row>
    <row r="7" spans="1:5" s="48" customFormat="1">
      <c r="A7" s="93">
        <v>1</v>
      </c>
      <c r="B7" s="93">
        <v>2</v>
      </c>
      <c r="C7" s="93">
        <v>3</v>
      </c>
      <c r="D7" s="49"/>
    </row>
    <row r="8" spans="1:5" s="48" customFormat="1" ht="31.5">
      <c r="A8" s="94">
        <v>918</v>
      </c>
      <c r="B8" s="95"/>
      <c r="C8" s="96" t="s">
        <v>203</v>
      </c>
      <c r="D8" s="50"/>
    </row>
    <row r="9" spans="1:5" ht="31.5">
      <c r="A9" s="97">
        <v>918</v>
      </c>
      <c r="B9" s="98" t="s">
        <v>170</v>
      </c>
      <c r="C9" s="99" t="s">
        <v>251</v>
      </c>
    </row>
    <row r="10" spans="1:5" ht="47.25">
      <c r="A10" s="51">
        <v>918</v>
      </c>
      <c r="B10" s="52" t="s">
        <v>171</v>
      </c>
      <c r="C10" s="53" t="s">
        <v>249</v>
      </c>
    </row>
    <row r="13" spans="1:5" ht="28.15" customHeight="1"/>
  </sheetData>
  <mergeCells count="3">
    <mergeCell ref="A2:C3"/>
    <mergeCell ref="A5:B5"/>
    <mergeCell ref="C5:C6"/>
  </mergeCells>
  <conditionalFormatting sqref="A1">
    <cfRule type="expression" dxfId="65" priority="1" stopIfTrue="1">
      <formula>#REF!&lt;&gt;""</formula>
    </cfRule>
  </conditionalFormatting>
  <pageMargins left="0.7" right="0.7" top="0.75" bottom="0.75" header="0.3" footer="0.3"/>
  <pageSetup paperSize="9" scale="50" orientation="portrait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31"/>
  <sheetViews>
    <sheetView view="pageBreakPreview" zoomScaleNormal="75" zoomScaleSheetLayoutView="100" workbookViewId="0">
      <selection sqref="A1:E31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55" customWidth="1"/>
    <col min="5" max="5" width="14.85546875" style="55" customWidth="1"/>
    <col min="6" max="6" width="43.28515625" style="54" customWidth="1"/>
    <col min="7" max="16384" width="8.5703125" style="55"/>
  </cols>
  <sheetData>
    <row r="1" spans="1:5" ht="117" customHeight="1">
      <c r="A1" s="21"/>
      <c r="B1" s="21"/>
      <c r="C1" s="243" t="s">
        <v>262</v>
      </c>
      <c r="D1" s="243"/>
      <c r="E1" s="243"/>
    </row>
    <row r="2" spans="1:5" ht="42" customHeight="1">
      <c r="A2" s="247" t="s">
        <v>210</v>
      </c>
      <c r="B2" s="247"/>
      <c r="C2" s="247"/>
      <c r="D2" s="247"/>
      <c r="E2" s="247"/>
    </row>
    <row r="3" spans="1:5">
      <c r="A3" s="74"/>
      <c r="B3" s="74"/>
      <c r="C3" s="248" t="s">
        <v>0</v>
      </c>
      <c r="D3" s="248"/>
      <c r="E3" s="248"/>
    </row>
    <row r="4" spans="1:5" ht="32.25" customHeight="1">
      <c r="A4" s="241" t="s">
        <v>1</v>
      </c>
      <c r="B4" s="245" t="s">
        <v>2</v>
      </c>
      <c r="C4" s="244" t="s">
        <v>3</v>
      </c>
      <c r="D4" s="244"/>
      <c r="E4" s="244"/>
    </row>
    <row r="5" spans="1:5">
      <c r="A5" s="242"/>
      <c r="B5" s="246"/>
      <c r="C5" s="218" t="s">
        <v>202</v>
      </c>
      <c r="D5" s="218" t="s">
        <v>240</v>
      </c>
      <c r="E5" s="218" t="s">
        <v>263</v>
      </c>
    </row>
    <row r="6" spans="1:5">
      <c r="A6" s="56">
        <v>1</v>
      </c>
      <c r="B6" s="56">
        <v>2</v>
      </c>
      <c r="C6" s="57">
        <v>3</v>
      </c>
      <c r="D6" s="57">
        <v>4</v>
      </c>
      <c r="E6" s="102">
        <v>5</v>
      </c>
    </row>
    <row r="7" spans="1:5">
      <c r="A7" s="58"/>
      <c r="B7" s="59" t="s">
        <v>4</v>
      </c>
      <c r="C7" s="60">
        <f>SUM(C8+C21)</f>
        <v>1272.5999999999999</v>
      </c>
      <c r="D7" s="60">
        <f>SUM(D8+D21)</f>
        <v>964.7</v>
      </c>
      <c r="E7" s="16">
        <f>SUM(E8+E21)</f>
        <v>1022.4</v>
      </c>
    </row>
    <row r="8" spans="1:5">
      <c r="A8" s="61" t="s">
        <v>100</v>
      </c>
      <c r="B8" s="59" t="s">
        <v>106</v>
      </c>
      <c r="C8" s="62">
        <f>SUM(C9+C12+C14+C16+C19)</f>
        <v>493.9</v>
      </c>
      <c r="D8" s="62">
        <f t="shared" ref="D8:E8" si="0">SUM(D9+D12+D14+D16+D19)</f>
        <v>475.7</v>
      </c>
      <c r="E8" s="62">
        <f t="shared" si="0"/>
        <v>511.6</v>
      </c>
    </row>
    <row r="9" spans="1:5">
      <c r="A9" s="61" t="s">
        <v>101</v>
      </c>
      <c r="B9" s="59" t="s">
        <v>5</v>
      </c>
      <c r="C9" s="62">
        <f t="shared" ref="C9:E10" si="1">SUM(C10)</f>
        <v>48</v>
      </c>
      <c r="D9" s="62">
        <f t="shared" si="1"/>
        <v>23</v>
      </c>
      <c r="E9" s="17">
        <f t="shared" si="1"/>
        <v>52</v>
      </c>
    </row>
    <row r="10" spans="1:5" ht="16.5" thickBot="1">
      <c r="A10" s="61" t="s">
        <v>6</v>
      </c>
      <c r="B10" s="59" t="s">
        <v>7</v>
      </c>
      <c r="C10" s="212">
        <f t="shared" si="1"/>
        <v>48</v>
      </c>
      <c r="D10" s="212">
        <f t="shared" si="1"/>
        <v>23</v>
      </c>
      <c r="E10" s="213">
        <f t="shared" si="1"/>
        <v>52</v>
      </c>
    </row>
    <row r="11" spans="1:5" ht="63">
      <c r="A11" s="63" t="s">
        <v>107</v>
      </c>
      <c r="B11" s="10" t="s">
        <v>108</v>
      </c>
      <c r="C11" s="219">
        <v>48</v>
      </c>
      <c r="D11" s="220">
        <v>23</v>
      </c>
      <c r="E11" s="221">
        <v>52</v>
      </c>
    </row>
    <row r="12" spans="1:5" ht="17.25" customHeight="1">
      <c r="A12" s="61" t="s">
        <v>102</v>
      </c>
      <c r="B12" s="59" t="s">
        <v>8</v>
      </c>
      <c r="C12" s="62">
        <f>SUM(C13)</f>
        <v>7</v>
      </c>
      <c r="D12" s="62">
        <f>SUM(D13)</f>
        <v>7</v>
      </c>
      <c r="E12" s="17">
        <f>SUM(E13)</f>
        <v>7</v>
      </c>
    </row>
    <row r="13" spans="1:5" ht="24" customHeight="1">
      <c r="A13" s="63" t="s">
        <v>109</v>
      </c>
      <c r="B13" s="10" t="s">
        <v>9</v>
      </c>
      <c r="C13" s="205">
        <v>7</v>
      </c>
      <c r="D13" s="205">
        <v>7</v>
      </c>
      <c r="E13" s="211">
        <v>7</v>
      </c>
    </row>
    <row r="14" spans="1:5">
      <c r="A14" s="61" t="s">
        <v>103</v>
      </c>
      <c r="B14" s="59" t="s">
        <v>110</v>
      </c>
      <c r="C14" s="62">
        <f>SUM(C15)</f>
        <v>74</v>
      </c>
      <c r="D14" s="62">
        <f>SUM(D15)</f>
        <v>78</v>
      </c>
      <c r="E14" s="17">
        <f>SUM(E15)</f>
        <v>80</v>
      </c>
    </row>
    <row r="15" spans="1:5" ht="33" customHeight="1">
      <c r="A15" s="63" t="s">
        <v>111</v>
      </c>
      <c r="B15" s="64" t="s">
        <v>112</v>
      </c>
      <c r="C15" s="205">
        <v>74</v>
      </c>
      <c r="D15" s="206">
        <v>78</v>
      </c>
      <c r="E15" s="207">
        <v>80</v>
      </c>
    </row>
    <row r="16" spans="1:5">
      <c r="A16" s="61" t="s">
        <v>104</v>
      </c>
      <c r="B16" s="4" t="s">
        <v>10</v>
      </c>
      <c r="C16" s="62">
        <f>SUM(C17+C18)</f>
        <v>320</v>
      </c>
      <c r="D16" s="62">
        <f>SUM(D17+D18)</f>
        <v>321</v>
      </c>
      <c r="E16" s="17">
        <f>SUM(E17+E18)</f>
        <v>324</v>
      </c>
    </row>
    <row r="17" spans="1:6" ht="31.5">
      <c r="A17" s="63" t="s">
        <v>113</v>
      </c>
      <c r="B17" s="64" t="s">
        <v>114</v>
      </c>
      <c r="C17" s="205">
        <v>85</v>
      </c>
      <c r="D17" s="206">
        <v>85</v>
      </c>
      <c r="E17" s="207">
        <v>85</v>
      </c>
    </row>
    <row r="18" spans="1:6" s="2" customFormat="1" ht="31.5">
      <c r="A18" s="63" t="s">
        <v>115</v>
      </c>
      <c r="B18" s="64" t="s">
        <v>116</v>
      </c>
      <c r="C18" s="205">
        <v>235</v>
      </c>
      <c r="D18" s="206">
        <v>236</v>
      </c>
      <c r="E18" s="207">
        <v>239</v>
      </c>
      <c r="F18" s="65"/>
    </row>
    <row r="19" spans="1:6" s="2" customFormat="1" ht="37.9" customHeight="1">
      <c r="A19" s="61" t="s">
        <v>11</v>
      </c>
      <c r="B19" s="4" t="s">
        <v>12</v>
      </c>
      <c r="C19" s="62">
        <f>SUM(C20)</f>
        <v>44.9</v>
      </c>
      <c r="D19" s="62">
        <f>SUM(D20)</f>
        <v>46.7</v>
      </c>
      <c r="E19" s="17">
        <f>SUM(E20)</f>
        <v>48.6</v>
      </c>
      <c r="F19" s="65"/>
    </row>
    <row r="20" spans="1:6" ht="48.6" customHeight="1">
      <c r="A20" s="63" t="s">
        <v>117</v>
      </c>
      <c r="B20" s="64" t="s">
        <v>246</v>
      </c>
      <c r="C20" s="205">
        <v>44.9</v>
      </c>
      <c r="D20" s="206">
        <v>46.7</v>
      </c>
      <c r="E20" s="207">
        <v>48.6</v>
      </c>
    </row>
    <row r="21" spans="1:6" ht="38.450000000000003" customHeight="1">
      <c r="A21" s="67" t="s">
        <v>119</v>
      </c>
      <c r="B21" s="68" t="s">
        <v>120</v>
      </c>
      <c r="C21" s="62">
        <f>SUM(C27+C30+C25+C22)</f>
        <v>778.7</v>
      </c>
      <c r="D21" s="62">
        <f t="shared" ref="D21:E21" si="2">SUM(D27+D30+D25+D22)</f>
        <v>489</v>
      </c>
      <c r="E21" s="62">
        <f t="shared" si="2"/>
        <v>510.79999999999995</v>
      </c>
    </row>
    <row r="22" spans="1:6" ht="18" customHeight="1">
      <c r="A22" s="61" t="s">
        <v>241</v>
      </c>
      <c r="B22" s="59" t="s">
        <v>242</v>
      </c>
      <c r="C22" s="62">
        <f>C23+C24</f>
        <v>311.2</v>
      </c>
      <c r="D22" s="62">
        <f t="shared" ref="D22:E22" si="3">D23+D24</f>
        <v>13.8</v>
      </c>
      <c r="E22" s="62">
        <f t="shared" si="3"/>
        <v>13.8</v>
      </c>
    </row>
    <row r="23" spans="1:6" ht="38.450000000000003" customHeight="1">
      <c r="A23" s="63" t="s">
        <v>243</v>
      </c>
      <c r="B23" s="66" t="s">
        <v>182</v>
      </c>
      <c r="C23" s="15">
        <v>4.5</v>
      </c>
      <c r="D23" s="15">
        <v>13.8</v>
      </c>
      <c r="E23" s="15">
        <v>13.8</v>
      </c>
    </row>
    <row r="24" spans="1:6" ht="38.450000000000003" customHeight="1">
      <c r="A24" s="63" t="s">
        <v>244</v>
      </c>
      <c r="B24" s="214" t="s">
        <v>239</v>
      </c>
      <c r="C24" s="14">
        <v>306.7</v>
      </c>
      <c r="D24" s="15">
        <v>0</v>
      </c>
      <c r="E24" s="15">
        <v>0</v>
      </c>
    </row>
    <row r="25" spans="1:6" ht="37.5" customHeight="1">
      <c r="A25" s="61" t="s">
        <v>229</v>
      </c>
      <c r="B25" s="69" t="s">
        <v>230</v>
      </c>
      <c r="C25" s="62">
        <f>C26</f>
        <v>0</v>
      </c>
      <c r="D25" s="62">
        <f t="shared" ref="D25:E25" si="4">D26</f>
        <v>0</v>
      </c>
      <c r="E25" s="62">
        <f t="shared" si="4"/>
        <v>0</v>
      </c>
    </row>
    <row r="26" spans="1:6" ht="22.15" customHeight="1">
      <c r="A26" s="63" t="s">
        <v>231</v>
      </c>
      <c r="B26" s="66" t="s">
        <v>50</v>
      </c>
      <c r="C26" s="15">
        <v>0</v>
      </c>
      <c r="D26" s="15">
        <v>0</v>
      </c>
      <c r="E26" s="14">
        <v>0</v>
      </c>
    </row>
    <row r="27" spans="1:6">
      <c r="A27" s="61" t="s">
        <v>121</v>
      </c>
      <c r="B27" s="69" t="s">
        <v>122</v>
      </c>
      <c r="C27" s="62">
        <f>SUM(C28+C29)</f>
        <v>87.5</v>
      </c>
      <c r="D27" s="62">
        <f>SUM(D28+D29)</f>
        <v>90.199999999999989</v>
      </c>
      <c r="E27" s="17">
        <f>SUM(E28+E29)</f>
        <v>90.199999999999989</v>
      </c>
    </row>
    <row r="28" spans="1:6" ht="94.5">
      <c r="A28" s="63" t="s">
        <v>127</v>
      </c>
      <c r="B28" s="88" t="s">
        <v>227</v>
      </c>
      <c r="C28" s="15">
        <v>0.1</v>
      </c>
      <c r="D28" s="15">
        <v>0.1</v>
      </c>
      <c r="E28" s="14">
        <v>0.1</v>
      </c>
    </row>
    <row r="29" spans="1:6" ht="35.25" customHeight="1">
      <c r="A29" s="63" t="s">
        <v>128</v>
      </c>
      <c r="B29" s="10" t="s">
        <v>186</v>
      </c>
      <c r="C29" s="70">
        <v>87.4</v>
      </c>
      <c r="D29" s="11">
        <v>90.1</v>
      </c>
      <c r="E29" s="11">
        <v>90.1</v>
      </c>
    </row>
    <row r="30" spans="1:6" ht="21" customHeight="1">
      <c r="A30" s="61" t="s">
        <v>123</v>
      </c>
      <c r="B30" s="59" t="s">
        <v>124</v>
      </c>
      <c r="C30" s="60">
        <f>SUM(C31)</f>
        <v>380</v>
      </c>
      <c r="D30" s="60">
        <f>SUM(D31)</f>
        <v>385</v>
      </c>
      <c r="E30" s="16">
        <f>SUM(E31)</f>
        <v>406.79999999999995</v>
      </c>
    </row>
    <row r="31" spans="1:6" ht="66" customHeight="1">
      <c r="A31" s="63" t="s">
        <v>129</v>
      </c>
      <c r="B31" s="66" t="s">
        <v>125</v>
      </c>
      <c r="C31" s="208">
        <f>354.6+25.4</f>
        <v>380</v>
      </c>
      <c r="D31" s="209">
        <f>359.6+25.4</f>
        <v>385</v>
      </c>
      <c r="E31" s="210">
        <f>381.4+25.4</f>
        <v>406.79999999999995</v>
      </c>
    </row>
  </sheetData>
  <mergeCells count="6">
    <mergeCell ref="C1:E1"/>
    <mergeCell ref="C4:E4"/>
    <mergeCell ref="A4:A5"/>
    <mergeCell ref="B4:B5"/>
    <mergeCell ref="A2:E2"/>
    <mergeCell ref="C3:E3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96"/>
  <sheetViews>
    <sheetView tabSelected="1" view="pageBreakPreview" topLeftCell="A13" zoomScale="90" zoomScaleNormal="75" zoomScaleSheetLayoutView="90" workbookViewId="0">
      <selection sqref="A1:L96"/>
    </sheetView>
  </sheetViews>
  <sheetFormatPr defaultColWidth="8.5703125" defaultRowHeight="15.75"/>
  <cols>
    <col min="1" max="1" width="86.7109375" style="103" customWidth="1"/>
    <col min="2" max="2" width="7" style="127" customWidth="1"/>
    <col min="3" max="3" width="5.5703125" style="127" customWidth="1"/>
    <col min="4" max="4" width="7.140625" style="127" customWidth="1"/>
    <col min="5" max="5" width="7.28515625" style="127" customWidth="1"/>
    <col min="6" max="6" width="6.140625" style="127" customWidth="1"/>
    <col min="7" max="7" width="7.140625" style="127" customWidth="1"/>
    <col min="8" max="8" width="10.42578125" style="74" customWidth="1"/>
    <col min="9" max="9" width="7.85546875" style="74" customWidth="1"/>
    <col min="10" max="10" width="14" style="148" customWidth="1"/>
    <col min="11" max="11" width="12.85546875" style="74" customWidth="1"/>
    <col min="12" max="12" width="14.7109375" style="74" customWidth="1"/>
    <col min="13" max="16384" width="8.5703125" style="74"/>
  </cols>
  <sheetData>
    <row r="1" spans="1:12" ht="114" customHeight="1">
      <c r="G1" s="32"/>
      <c r="H1" s="32"/>
      <c r="I1" s="32"/>
      <c r="J1" s="243" t="s">
        <v>264</v>
      </c>
      <c r="K1" s="243"/>
      <c r="L1" s="243"/>
    </row>
    <row r="2" spans="1:12" ht="57.75" customHeight="1">
      <c r="A2" s="250" t="s">
        <v>265</v>
      </c>
      <c r="B2" s="250"/>
      <c r="C2" s="250"/>
      <c r="D2" s="250"/>
      <c r="E2" s="250"/>
      <c r="F2" s="250"/>
      <c r="G2" s="250"/>
      <c r="H2" s="250"/>
      <c r="I2" s="250"/>
      <c r="J2" s="250"/>
      <c r="K2" s="250"/>
      <c r="L2" s="250"/>
    </row>
    <row r="3" spans="1:12">
      <c r="L3" s="74" t="s">
        <v>266</v>
      </c>
    </row>
    <row r="4" spans="1:12" ht="15.75" customHeight="1">
      <c r="A4" s="249" t="s">
        <v>17</v>
      </c>
      <c r="B4" s="249" t="s">
        <v>26</v>
      </c>
      <c r="C4" s="249" t="s">
        <v>18</v>
      </c>
      <c r="D4" s="249" t="s">
        <v>267</v>
      </c>
      <c r="E4" s="249" t="s">
        <v>268</v>
      </c>
      <c r="F4" s="249"/>
      <c r="G4" s="249"/>
      <c r="H4" s="249"/>
      <c r="I4" s="249" t="s">
        <v>269</v>
      </c>
      <c r="J4" s="249" t="s">
        <v>96</v>
      </c>
      <c r="K4" s="249"/>
      <c r="L4" s="249"/>
    </row>
    <row r="5" spans="1:12">
      <c r="A5" s="249" t="s">
        <v>270</v>
      </c>
      <c r="B5" s="249" t="s">
        <v>270</v>
      </c>
      <c r="C5" s="249" t="s">
        <v>270</v>
      </c>
      <c r="D5" s="249" t="s">
        <v>270</v>
      </c>
      <c r="E5" s="249" t="s">
        <v>270</v>
      </c>
      <c r="F5" s="249"/>
      <c r="G5" s="249"/>
      <c r="H5" s="249"/>
      <c r="I5" s="249" t="s">
        <v>270</v>
      </c>
      <c r="J5" s="230" t="s">
        <v>202</v>
      </c>
      <c r="K5" s="230" t="s">
        <v>240</v>
      </c>
      <c r="L5" s="230" t="s">
        <v>263</v>
      </c>
    </row>
    <row r="6" spans="1:12">
      <c r="A6" s="145">
        <v>1</v>
      </c>
      <c r="B6" s="7">
        <v>2</v>
      </c>
      <c r="C6" s="7">
        <v>3</v>
      </c>
      <c r="D6" s="7">
        <v>4</v>
      </c>
      <c r="E6" s="7">
        <v>5</v>
      </c>
      <c r="F6" s="125">
        <v>6</v>
      </c>
      <c r="G6" s="7">
        <v>7</v>
      </c>
      <c r="H6" s="8">
        <v>8</v>
      </c>
      <c r="I6" s="8">
        <v>9</v>
      </c>
      <c r="J6" s="8">
        <v>10</v>
      </c>
      <c r="K6" s="8">
        <v>11</v>
      </c>
      <c r="L6" s="8">
        <v>12</v>
      </c>
    </row>
    <row r="7" spans="1:12" s="132" customFormat="1">
      <c r="A7" s="110" t="s">
        <v>27</v>
      </c>
      <c r="B7" s="111"/>
      <c r="C7" s="111"/>
      <c r="D7" s="111"/>
      <c r="E7" s="111"/>
      <c r="F7" s="113"/>
      <c r="G7" s="146"/>
      <c r="H7" s="140"/>
      <c r="I7" s="140"/>
      <c r="J7" s="134">
        <f>J8</f>
        <v>1272.6400000000001</v>
      </c>
      <c r="K7" s="134">
        <f t="shared" ref="K7:L7" si="0">K8</f>
        <v>964.7</v>
      </c>
      <c r="L7" s="134">
        <f t="shared" si="0"/>
        <v>1022.4000000000001</v>
      </c>
    </row>
    <row r="8" spans="1:12" ht="36.6" customHeight="1">
      <c r="A8" s="110" t="s">
        <v>105</v>
      </c>
      <c r="B8" s="111">
        <v>918</v>
      </c>
      <c r="C8" s="111"/>
      <c r="D8" s="111"/>
      <c r="E8" s="112"/>
      <c r="F8" s="112"/>
      <c r="G8" s="112"/>
      <c r="H8" s="112"/>
      <c r="I8" s="113"/>
      <c r="J8" s="134">
        <f>J9+J44+J53+J60+J76+J83</f>
        <v>1272.6400000000001</v>
      </c>
      <c r="K8" s="134">
        <f>K9+K44+K53+K60+K76+K83+K90</f>
        <v>964.7</v>
      </c>
      <c r="L8" s="134">
        <f>L9+L44+L53+L60+L76+L83+L90</f>
        <v>1022.4000000000001</v>
      </c>
    </row>
    <row r="9" spans="1:12" ht="20.45" customHeight="1">
      <c r="A9" s="110" t="s">
        <v>20</v>
      </c>
      <c r="B9" s="111">
        <v>918</v>
      </c>
      <c r="C9" s="111" t="s">
        <v>21</v>
      </c>
      <c r="D9" s="111"/>
      <c r="E9" s="112"/>
      <c r="F9" s="112"/>
      <c r="G9" s="112"/>
      <c r="H9" s="112"/>
      <c r="I9" s="113"/>
      <c r="J9" s="134">
        <f>J10+J19+J38</f>
        <v>691.94</v>
      </c>
      <c r="K9" s="134">
        <f>K10+K19+K38</f>
        <v>409.1</v>
      </c>
      <c r="L9" s="134">
        <f>L10+L19+L38</f>
        <v>445.00000000000006</v>
      </c>
    </row>
    <row r="10" spans="1:12" ht="31.5">
      <c r="A10" s="114" t="s">
        <v>62</v>
      </c>
      <c r="B10" s="147">
        <v>918</v>
      </c>
      <c r="C10" s="7" t="s">
        <v>21</v>
      </c>
      <c r="D10" s="7" t="s">
        <v>57</v>
      </c>
      <c r="E10" s="7"/>
      <c r="F10" s="7"/>
      <c r="G10" s="7"/>
      <c r="H10" s="7"/>
      <c r="I10" s="117"/>
      <c r="J10" s="118">
        <f>J11</f>
        <v>223.24</v>
      </c>
      <c r="K10" s="118">
        <f t="shared" ref="K10:L14" si="1">K11</f>
        <v>134.5</v>
      </c>
      <c r="L10" s="118">
        <f t="shared" si="1"/>
        <v>134.30000000000001</v>
      </c>
    </row>
    <row r="11" spans="1:12">
      <c r="A11" s="116" t="s">
        <v>200</v>
      </c>
      <c r="B11" s="147">
        <v>918</v>
      </c>
      <c r="C11" s="7" t="s">
        <v>21</v>
      </c>
      <c r="D11" s="7" t="s">
        <v>57</v>
      </c>
      <c r="E11" s="7" t="s">
        <v>63</v>
      </c>
      <c r="F11" s="7"/>
      <c r="G11" s="7"/>
      <c r="H11" s="7"/>
      <c r="I11" s="117"/>
      <c r="J11" s="118">
        <f>J12</f>
        <v>223.24</v>
      </c>
      <c r="K11" s="118">
        <f t="shared" si="1"/>
        <v>134.5</v>
      </c>
      <c r="L11" s="118">
        <f t="shared" si="1"/>
        <v>134.30000000000001</v>
      </c>
    </row>
    <row r="12" spans="1:12">
      <c r="A12" s="119" t="s">
        <v>196</v>
      </c>
      <c r="B12" s="147">
        <v>918</v>
      </c>
      <c r="C12" s="7" t="s">
        <v>21</v>
      </c>
      <c r="D12" s="7" t="s">
        <v>57</v>
      </c>
      <c r="E12" s="7">
        <v>65</v>
      </c>
      <c r="F12" s="7">
        <v>1</v>
      </c>
      <c r="G12" s="7"/>
      <c r="H12" s="7"/>
      <c r="I12" s="117"/>
      <c r="J12" s="118">
        <f>J13+J16</f>
        <v>223.24</v>
      </c>
      <c r="K12" s="118">
        <f t="shared" ref="K12:L12" si="2">K13+K16</f>
        <v>134.5</v>
      </c>
      <c r="L12" s="118">
        <f t="shared" si="2"/>
        <v>134.30000000000001</v>
      </c>
    </row>
    <row r="13" spans="1:12">
      <c r="A13" s="120" t="s">
        <v>151</v>
      </c>
      <c r="B13" s="147">
        <v>918</v>
      </c>
      <c r="C13" s="8" t="s">
        <v>21</v>
      </c>
      <c r="D13" s="8" t="s">
        <v>57</v>
      </c>
      <c r="E13" s="8" t="s">
        <v>63</v>
      </c>
      <c r="F13" s="8" t="s">
        <v>32</v>
      </c>
      <c r="G13" s="8" t="s">
        <v>66</v>
      </c>
      <c r="H13" s="8" t="s">
        <v>67</v>
      </c>
      <c r="I13" s="117"/>
      <c r="J13" s="118">
        <f>J14</f>
        <v>223.24</v>
      </c>
      <c r="K13" s="118">
        <f t="shared" si="1"/>
        <v>134.5</v>
      </c>
      <c r="L13" s="118">
        <f t="shared" si="1"/>
        <v>134.30000000000001</v>
      </c>
    </row>
    <row r="14" spans="1:12" ht="47.25">
      <c r="A14" s="120" t="s">
        <v>141</v>
      </c>
      <c r="B14" s="147">
        <v>918</v>
      </c>
      <c r="C14" s="8" t="s">
        <v>21</v>
      </c>
      <c r="D14" s="8" t="s">
        <v>57</v>
      </c>
      <c r="E14" s="8" t="s">
        <v>63</v>
      </c>
      <c r="F14" s="8" t="s">
        <v>32</v>
      </c>
      <c r="G14" s="8" t="s">
        <v>66</v>
      </c>
      <c r="H14" s="8" t="s">
        <v>67</v>
      </c>
      <c r="I14" s="117" t="s">
        <v>143</v>
      </c>
      <c r="J14" s="118">
        <f>J15</f>
        <v>223.24</v>
      </c>
      <c r="K14" s="118">
        <f t="shared" si="1"/>
        <v>134.5</v>
      </c>
      <c r="L14" s="118">
        <f t="shared" si="1"/>
        <v>134.30000000000001</v>
      </c>
    </row>
    <row r="15" spans="1:12" ht="21" customHeight="1">
      <c r="A15" s="120" t="s">
        <v>142</v>
      </c>
      <c r="B15" s="147">
        <v>918</v>
      </c>
      <c r="C15" s="8" t="s">
        <v>21</v>
      </c>
      <c r="D15" s="8" t="s">
        <v>57</v>
      </c>
      <c r="E15" s="8" t="s">
        <v>63</v>
      </c>
      <c r="F15" s="8" t="s">
        <v>32</v>
      </c>
      <c r="G15" s="8" t="s">
        <v>66</v>
      </c>
      <c r="H15" s="8" t="s">
        <v>67</v>
      </c>
      <c r="I15" s="117" t="s">
        <v>144</v>
      </c>
      <c r="J15" s="118">
        <v>223.24</v>
      </c>
      <c r="K15" s="118">
        <v>134.5</v>
      </c>
      <c r="L15" s="118">
        <v>134.30000000000001</v>
      </c>
    </row>
    <row r="16" spans="1:12" ht="38.25" customHeight="1">
      <c r="A16" s="10" t="s">
        <v>236</v>
      </c>
      <c r="B16" s="147">
        <v>918</v>
      </c>
      <c r="C16" s="190" t="s">
        <v>21</v>
      </c>
      <c r="D16" s="190" t="s">
        <v>57</v>
      </c>
      <c r="E16" s="190" t="s">
        <v>63</v>
      </c>
      <c r="F16" s="190" t="s">
        <v>32</v>
      </c>
      <c r="G16" s="190" t="s">
        <v>66</v>
      </c>
      <c r="H16" s="190" t="s">
        <v>237</v>
      </c>
      <c r="I16" s="191"/>
      <c r="J16" s="118">
        <f>J17</f>
        <v>0</v>
      </c>
      <c r="K16" s="118">
        <f t="shared" ref="K16:L17" si="3">K17</f>
        <v>0</v>
      </c>
      <c r="L16" s="118">
        <f t="shared" si="3"/>
        <v>0</v>
      </c>
    </row>
    <row r="17" spans="1:12" ht="54" customHeight="1">
      <c r="A17" s="189" t="s">
        <v>141</v>
      </c>
      <c r="B17" s="147">
        <v>918</v>
      </c>
      <c r="C17" s="190" t="s">
        <v>21</v>
      </c>
      <c r="D17" s="190" t="s">
        <v>57</v>
      </c>
      <c r="E17" s="190" t="s">
        <v>63</v>
      </c>
      <c r="F17" s="190" t="s">
        <v>32</v>
      </c>
      <c r="G17" s="190" t="s">
        <v>66</v>
      </c>
      <c r="H17" s="190" t="s">
        <v>237</v>
      </c>
      <c r="I17" s="191" t="s">
        <v>143</v>
      </c>
      <c r="J17" s="118">
        <f>J18</f>
        <v>0</v>
      </c>
      <c r="K17" s="118">
        <f t="shared" si="3"/>
        <v>0</v>
      </c>
      <c r="L17" s="118">
        <f t="shared" si="3"/>
        <v>0</v>
      </c>
    </row>
    <row r="18" spans="1:12" ht="21" customHeight="1">
      <c r="A18" s="189" t="s">
        <v>142</v>
      </c>
      <c r="B18" s="147">
        <v>918</v>
      </c>
      <c r="C18" s="190" t="s">
        <v>21</v>
      </c>
      <c r="D18" s="190" t="s">
        <v>57</v>
      </c>
      <c r="E18" s="190" t="s">
        <v>63</v>
      </c>
      <c r="F18" s="190" t="s">
        <v>32</v>
      </c>
      <c r="G18" s="190" t="s">
        <v>66</v>
      </c>
      <c r="H18" s="190" t="s">
        <v>237</v>
      </c>
      <c r="I18" s="191" t="s">
        <v>144</v>
      </c>
      <c r="J18" s="118">
        <v>0</v>
      </c>
      <c r="K18" s="118">
        <v>0</v>
      </c>
      <c r="L18" s="118">
        <v>0</v>
      </c>
    </row>
    <row r="19" spans="1:12" ht="47.25">
      <c r="A19" s="121" t="s">
        <v>97</v>
      </c>
      <c r="B19" s="111">
        <v>918</v>
      </c>
      <c r="C19" s="112" t="s">
        <v>21</v>
      </c>
      <c r="D19" s="112" t="s">
        <v>22</v>
      </c>
      <c r="E19" s="112"/>
      <c r="F19" s="112"/>
      <c r="G19" s="112"/>
      <c r="H19" s="112"/>
      <c r="I19" s="115"/>
      <c r="J19" s="223">
        <f>J20+J33</f>
        <v>467.70000000000005</v>
      </c>
      <c r="K19" s="223">
        <f>K20+K33</f>
        <v>273.60000000000002</v>
      </c>
      <c r="L19" s="223">
        <f>L20+L33</f>
        <v>309.70000000000005</v>
      </c>
    </row>
    <row r="20" spans="1:12">
      <c r="A20" s="116" t="s">
        <v>200</v>
      </c>
      <c r="B20" s="147">
        <v>918</v>
      </c>
      <c r="C20" s="7" t="s">
        <v>21</v>
      </c>
      <c r="D20" s="7" t="s">
        <v>22</v>
      </c>
      <c r="E20" s="7" t="s">
        <v>63</v>
      </c>
      <c r="F20" s="7"/>
      <c r="G20" s="7"/>
      <c r="H20" s="7"/>
      <c r="I20" s="117"/>
      <c r="J20" s="118">
        <f>J21</f>
        <v>467.6</v>
      </c>
      <c r="K20" s="118">
        <f>K21</f>
        <v>273.5</v>
      </c>
      <c r="L20" s="118">
        <f>L21</f>
        <v>309.60000000000002</v>
      </c>
    </row>
    <row r="21" spans="1:12" ht="18.600000000000001" customHeight="1">
      <c r="A21" s="116" t="s">
        <v>201</v>
      </c>
      <c r="B21" s="147">
        <v>918</v>
      </c>
      <c r="C21" s="8" t="s">
        <v>21</v>
      </c>
      <c r="D21" s="8" t="s">
        <v>22</v>
      </c>
      <c r="E21" s="8" t="s">
        <v>63</v>
      </c>
      <c r="F21" s="8" t="s">
        <v>33</v>
      </c>
      <c r="G21" s="7"/>
      <c r="H21" s="7"/>
      <c r="I21" s="117"/>
      <c r="J21" s="118">
        <f>J23+J25+J30</f>
        <v>467.6</v>
      </c>
      <c r="K21" s="118">
        <f t="shared" ref="K21:L21" si="4">K23+K25+K30</f>
        <v>273.5</v>
      </c>
      <c r="L21" s="118">
        <f t="shared" si="4"/>
        <v>309.60000000000002</v>
      </c>
    </row>
    <row r="22" spans="1:12">
      <c r="A22" s="120" t="s">
        <v>68</v>
      </c>
      <c r="B22" s="147">
        <v>918</v>
      </c>
      <c r="C22" s="8" t="s">
        <v>21</v>
      </c>
      <c r="D22" s="8" t="s">
        <v>22</v>
      </c>
      <c r="E22" s="8" t="s">
        <v>63</v>
      </c>
      <c r="F22" s="8" t="s">
        <v>33</v>
      </c>
      <c r="G22" s="8" t="s">
        <v>66</v>
      </c>
      <c r="H22" s="8" t="s">
        <v>69</v>
      </c>
      <c r="I22" s="117"/>
      <c r="J22" s="118">
        <f t="shared" ref="J22:L23" si="5">J23</f>
        <v>425.3</v>
      </c>
      <c r="K22" s="118">
        <f t="shared" si="5"/>
        <v>234.4</v>
      </c>
      <c r="L22" s="118">
        <f t="shared" si="5"/>
        <v>213.6</v>
      </c>
    </row>
    <row r="23" spans="1:12" ht="58.5" customHeight="1">
      <c r="A23" s="120" t="s">
        <v>141</v>
      </c>
      <c r="B23" s="147">
        <v>918</v>
      </c>
      <c r="C23" s="8" t="s">
        <v>21</v>
      </c>
      <c r="D23" s="8" t="s">
        <v>22</v>
      </c>
      <c r="E23" s="8" t="s">
        <v>63</v>
      </c>
      <c r="F23" s="8" t="s">
        <v>33</v>
      </c>
      <c r="G23" s="8" t="s">
        <v>66</v>
      </c>
      <c r="H23" s="8" t="s">
        <v>69</v>
      </c>
      <c r="I23" s="117" t="s">
        <v>143</v>
      </c>
      <c r="J23" s="118">
        <f t="shared" si="5"/>
        <v>425.3</v>
      </c>
      <c r="K23" s="118">
        <f t="shared" si="5"/>
        <v>234.4</v>
      </c>
      <c r="L23" s="118">
        <f t="shared" si="5"/>
        <v>213.6</v>
      </c>
    </row>
    <row r="24" spans="1:12">
      <c r="A24" s="120" t="s">
        <v>142</v>
      </c>
      <c r="B24" s="147">
        <v>918</v>
      </c>
      <c r="C24" s="8" t="s">
        <v>21</v>
      </c>
      <c r="D24" s="8" t="s">
        <v>22</v>
      </c>
      <c r="E24" s="8" t="s">
        <v>63</v>
      </c>
      <c r="F24" s="8" t="s">
        <v>33</v>
      </c>
      <c r="G24" s="8" t="s">
        <v>66</v>
      </c>
      <c r="H24" s="8" t="s">
        <v>69</v>
      </c>
      <c r="I24" s="117" t="s">
        <v>144</v>
      </c>
      <c r="J24" s="118">
        <v>425.3</v>
      </c>
      <c r="K24" s="118">
        <v>234.4</v>
      </c>
      <c r="L24" s="118">
        <v>213.6</v>
      </c>
    </row>
    <row r="25" spans="1:12">
      <c r="A25" s="119" t="s">
        <v>235</v>
      </c>
      <c r="B25" s="147">
        <v>918</v>
      </c>
      <c r="C25" s="8" t="s">
        <v>21</v>
      </c>
      <c r="D25" s="8" t="s">
        <v>22</v>
      </c>
      <c r="E25" s="8" t="s">
        <v>63</v>
      </c>
      <c r="F25" s="8" t="s">
        <v>33</v>
      </c>
      <c r="G25" s="8" t="s">
        <v>66</v>
      </c>
      <c r="H25" s="8" t="s">
        <v>71</v>
      </c>
      <c r="I25" s="117"/>
      <c r="J25" s="118">
        <f>J26+J28</f>
        <v>42.3</v>
      </c>
      <c r="K25" s="118">
        <f>K26+K28</f>
        <v>39.1</v>
      </c>
      <c r="L25" s="118">
        <f>L26+L28</f>
        <v>96</v>
      </c>
    </row>
    <row r="26" spans="1:12" ht="31.5">
      <c r="A26" s="119" t="s">
        <v>137</v>
      </c>
      <c r="B26" s="147">
        <v>918</v>
      </c>
      <c r="C26" s="8" t="s">
        <v>21</v>
      </c>
      <c r="D26" s="8" t="s">
        <v>22</v>
      </c>
      <c r="E26" s="8" t="s">
        <v>63</v>
      </c>
      <c r="F26" s="8" t="s">
        <v>33</v>
      </c>
      <c r="G26" s="8" t="s">
        <v>66</v>
      </c>
      <c r="H26" s="8" t="s">
        <v>71</v>
      </c>
      <c r="I26" s="117" t="s">
        <v>139</v>
      </c>
      <c r="J26" s="118">
        <f t="shared" ref="J26:L26" si="6">J27</f>
        <v>31.7</v>
      </c>
      <c r="K26" s="118">
        <f t="shared" si="6"/>
        <v>13.3</v>
      </c>
      <c r="L26" s="118">
        <f t="shared" si="6"/>
        <v>70.2</v>
      </c>
    </row>
    <row r="27" spans="1:12" ht="31.5">
      <c r="A27" s="119" t="s">
        <v>138</v>
      </c>
      <c r="B27" s="147">
        <v>918</v>
      </c>
      <c r="C27" s="8" t="s">
        <v>21</v>
      </c>
      <c r="D27" s="8" t="s">
        <v>22</v>
      </c>
      <c r="E27" s="8" t="s">
        <v>63</v>
      </c>
      <c r="F27" s="8" t="s">
        <v>33</v>
      </c>
      <c r="G27" s="8" t="s">
        <v>66</v>
      </c>
      <c r="H27" s="8" t="s">
        <v>71</v>
      </c>
      <c r="I27" s="7" t="s">
        <v>140</v>
      </c>
      <c r="J27" s="118">
        <v>31.7</v>
      </c>
      <c r="K27" s="118">
        <v>13.3</v>
      </c>
      <c r="L27" s="118">
        <v>70.2</v>
      </c>
    </row>
    <row r="28" spans="1:12" s="132" customFormat="1">
      <c r="A28" s="124" t="s">
        <v>145</v>
      </c>
      <c r="B28" s="147">
        <v>918</v>
      </c>
      <c r="C28" s="7" t="s">
        <v>21</v>
      </c>
      <c r="D28" s="7" t="s">
        <v>22</v>
      </c>
      <c r="E28" s="8" t="s">
        <v>63</v>
      </c>
      <c r="F28" s="8" t="s">
        <v>33</v>
      </c>
      <c r="G28" s="8" t="s">
        <v>66</v>
      </c>
      <c r="H28" s="8" t="s">
        <v>71</v>
      </c>
      <c r="I28" s="125" t="s">
        <v>146</v>
      </c>
      <c r="J28" s="73">
        <f>J29</f>
        <v>10.6</v>
      </c>
      <c r="K28" s="73">
        <f>K29</f>
        <v>25.8</v>
      </c>
      <c r="L28" s="73">
        <f>L29</f>
        <v>25.8</v>
      </c>
    </row>
    <row r="29" spans="1:12" s="132" customFormat="1">
      <c r="A29" s="124" t="s">
        <v>148</v>
      </c>
      <c r="B29" s="147">
        <v>918</v>
      </c>
      <c r="C29" s="7" t="s">
        <v>21</v>
      </c>
      <c r="D29" s="7" t="s">
        <v>22</v>
      </c>
      <c r="E29" s="7" t="s">
        <v>63</v>
      </c>
      <c r="F29" s="8" t="s">
        <v>33</v>
      </c>
      <c r="G29" s="8" t="s">
        <v>66</v>
      </c>
      <c r="H29" s="8" t="s">
        <v>71</v>
      </c>
      <c r="I29" s="125" t="s">
        <v>150</v>
      </c>
      <c r="J29" s="73">
        <v>10.6</v>
      </c>
      <c r="K29" s="73">
        <v>25.8</v>
      </c>
      <c r="L29" s="73">
        <v>25.8</v>
      </c>
    </row>
    <row r="30" spans="1:12" s="132" customFormat="1" ht="35.25" customHeight="1">
      <c r="A30" s="10" t="s">
        <v>236</v>
      </c>
      <c r="B30" s="147">
        <v>918</v>
      </c>
      <c r="C30" s="192" t="s">
        <v>21</v>
      </c>
      <c r="D30" s="192" t="s">
        <v>22</v>
      </c>
      <c r="E30" s="191" t="s">
        <v>63</v>
      </c>
      <c r="F30" s="190" t="s">
        <v>33</v>
      </c>
      <c r="G30" s="190" t="s">
        <v>66</v>
      </c>
      <c r="H30" s="190" t="s">
        <v>237</v>
      </c>
      <c r="I30" s="193"/>
      <c r="J30" s="73">
        <f>J31</f>
        <v>0</v>
      </c>
      <c r="K30" s="73">
        <f t="shared" ref="K30:L30" si="7">K31</f>
        <v>0</v>
      </c>
      <c r="L30" s="73">
        <f t="shared" si="7"/>
        <v>0</v>
      </c>
    </row>
    <row r="31" spans="1:12" s="132" customFormat="1" ht="47.25">
      <c r="A31" s="189" t="s">
        <v>141</v>
      </c>
      <c r="B31" s="147">
        <v>918</v>
      </c>
      <c r="C31" s="192" t="s">
        <v>21</v>
      </c>
      <c r="D31" s="192" t="s">
        <v>22</v>
      </c>
      <c r="E31" s="191" t="s">
        <v>63</v>
      </c>
      <c r="F31" s="190" t="s">
        <v>33</v>
      </c>
      <c r="G31" s="190" t="s">
        <v>66</v>
      </c>
      <c r="H31" s="190" t="s">
        <v>237</v>
      </c>
      <c r="I31" s="193" t="s">
        <v>143</v>
      </c>
      <c r="J31" s="73">
        <f>J32</f>
        <v>0</v>
      </c>
      <c r="K31" s="73">
        <f t="shared" ref="K31:L31" si="8">K32</f>
        <v>0</v>
      </c>
      <c r="L31" s="73">
        <f t="shared" si="8"/>
        <v>0</v>
      </c>
    </row>
    <row r="32" spans="1:12" s="132" customFormat="1">
      <c r="A32" s="189" t="s">
        <v>142</v>
      </c>
      <c r="B32" s="147">
        <v>918</v>
      </c>
      <c r="C32" s="192" t="s">
        <v>21</v>
      </c>
      <c r="D32" s="192" t="s">
        <v>22</v>
      </c>
      <c r="E32" s="191" t="s">
        <v>63</v>
      </c>
      <c r="F32" s="190" t="s">
        <v>33</v>
      </c>
      <c r="G32" s="190" t="s">
        <v>66</v>
      </c>
      <c r="H32" s="190" t="s">
        <v>237</v>
      </c>
      <c r="I32" s="193" t="s">
        <v>144</v>
      </c>
      <c r="J32" s="73">
        <v>0</v>
      </c>
      <c r="K32" s="73">
        <v>0</v>
      </c>
      <c r="L32" s="73">
        <v>0</v>
      </c>
    </row>
    <row r="33" spans="1:12" s="149" customFormat="1" ht="31.5">
      <c r="A33" s="116" t="s">
        <v>197</v>
      </c>
      <c r="B33" s="147">
        <v>918</v>
      </c>
      <c r="C33" s="7" t="s">
        <v>21</v>
      </c>
      <c r="D33" s="7" t="s">
        <v>22</v>
      </c>
      <c r="E33" s="117">
        <v>89</v>
      </c>
      <c r="F33" s="8"/>
      <c r="G33" s="8"/>
      <c r="H33" s="8"/>
      <c r="I33" s="126"/>
      <c r="J33" s="118">
        <f>J34</f>
        <v>0.1</v>
      </c>
      <c r="K33" s="118">
        <f t="shared" ref="K33:L36" si="9">K34</f>
        <v>0.1</v>
      </c>
      <c r="L33" s="118">
        <f t="shared" si="9"/>
        <v>0.1</v>
      </c>
    </row>
    <row r="34" spans="1:12" s="149" customFormat="1" ht="47.25">
      <c r="A34" s="116" t="s">
        <v>198</v>
      </c>
      <c r="B34" s="147">
        <v>918</v>
      </c>
      <c r="C34" s="7" t="s">
        <v>21</v>
      </c>
      <c r="D34" s="7" t="s">
        <v>22</v>
      </c>
      <c r="E34" s="117">
        <v>89</v>
      </c>
      <c r="F34" s="8" t="s">
        <v>32</v>
      </c>
      <c r="G34" s="8"/>
      <c r="H34" s="8"/>
      <c r="I34" s="126"/>
      <c r="J34" s="118">
        <f>J35</f>
        <v>0.1</v>
      </c>
      <c r="K34" s="118">
        <f t="shared" si="9"/>
        <v>0.1</v>
      </c>
      <c r="L34" s="118">
        <f t="shared" si="9"/>
        <v>0.1</v>
      </c>
    </row>
    <row r="35" spans="1:12" s="149" customFormat="1" ht="78.75">
      <c r="A35" s="128" t="s">
        <v>199</v>
      </c>
      <c r="B35" s="147">
        <v>918</v>
      </c>
      <c r="C35" s="7" t="s">
        <v>21</v>
      </c>
      <c r="D35" s="7" t="s">
        <v>22</v>
      </c>
      <c r="E35" s="117">
        <v>89</v>
      </c>
      <c r="F35" s="8" t="s">
        <v>32</v>
      </c>
      <c r="G35" s="8" t="s">
        <v>66</v>
      </c>
      <c r="H35" s="8" t="s">
        <v>73</v>
      </c>
      <c r="I35" s="126"/>
      <c r="J35" s="118">
        <f>J36</f>
        <v>0.1</v>
      </c>
      <c r="K35" s="118">
        <f t="shared" si="9"/>
        <v>0.1</v>
      </c>
      <c r="L35" s="118">
        <f t="shared" si="9"/>
        <v>0.1</v>
      </c>
    </row>
    <row r="36" spans="1:12" s="149" customFormat="1" ht="18" customHeight="1">
      <c r="A36" s="119" t="s">
        <v>137</v>
      </c>
      <c r="B36" s="147">
        <v>918</v>
      </c>
      <c r="C36" s="7" t="s">
        <v>21</v>
      </c>
      <c r="D36" s="7" t="s">
        <v>22</v>
      </c>
      <c r="E36" s="117" t="s">
        <v>78</v>
      </c>
      <c r="F36" s="8" t="s">
        <v>32</v>
      </c>
      <c r="G36" s="8" t="s">
        <v>66</v>
      </c>
      <c r="H36" s="8" t="s">
        <v>73</v>
      </c>
      <c r="I36" s="126" t="s">
        <v>139</v>
      </c>
      <c r="J36" s="118">
        <f>J37</f>
        <v>0.1</v>
      </c>
      <c r="K36" s="118">
        <f t="shared" si="9"/>
        <v>0.1</v>
      </c>
      <c r="L36" s="118">
        <f t="shared" si="9"/>
        <v>0.1</v>
      </c>
    </row>
    <row r="37" spans="1:12" s="149" customFormat="1" ht="35.25" customHeight="1">
      <c r="A37" s="119" t="s">
        <v>138</v>
      </c>
      <c r="B37" s="147">
        <v>918</v>
      </c>
      <c r="C37" s="7" t="s">
        <v>21</v>
      </c>
      <c r="D37" s="7" t="s">
        <v>22</v>
      </c>
      <c r="E37" s="117" t="s">
        <v>78</v>
      </c>
      <c r="F37" s="8" t="s">
        <v>32</v>
      </c>
      <c r="G37" s="8" t="s">
        <v>66</v>
      </c>
      <c r="H37" s="8" t="s">
        <v>73</v>
      </c>
      <c r="I37" s="126" t="s">
        <v>140</v>
      </c>
      <c r="J37" s="118">
        <v>0.1</v>
      </c>
      <c r="K37" s="118">
        <v>0.1</v>
      </c>
      <c r="L37" s="118">
        <v>0.1</v>
      </c>
    </row>
    <row r="38" spans="1:12">
      <c r="A38" s="114" t="s">
        <v>74</v>
      </c>
      <c r="B38" s="111">
        <v>918</v>
      </c>
      <c r="C38" s="129" t="s">
        <v>21</v>
      </c>
      <c r="D38" s="129" t="s">
        <v>75</v>
      </c>
      <c r="E38" s="129"/>
      <c r="F38" s="222"/>
      <c r="G38" s="222"/>
      <c r="H38" s="130"/>
      <c r="I38" s="130"/>
      <c r="J38" s="223">
        <f>J39</f>
        <v>1</v>
      </c>
      <c r="K38" s="223">
        <f t="shared" ref="K38:L42" si="10">K39</f>
        <v>1</v>
      </c>
      <c r="L38" s="223">
        <f t="shared" si="10"/>
        <v>1</v>
      </c>
    </row>
    <row r="39" spans="1:12" ht="31.5">
      <c r="A39" s="150" t="s">
        <v>197</v>
      </c>
      <c r="B39" s="147">
        <v>918</v>
      </c>
      <c r="C39" s="8" t="s">
        <v>21</v>
      </c>
      <c r="D39" s="8" t="s">
        <v>75</v>
      </c>
      <c r="E39" s="117">
        <v>89</v>
      </c>
      <c r="F39" s="8"/>
      <c r="G39" s="8"/>
      <c r="H39" s="131"/>
      <c r="I39" s="131"/>
      <c r="J39" s="118">
        <f>J40</f>
        <v>1</v>
      </c>
      <c r="K39" s="118">
        <f t="shared" si="10"/>
        <v>1</v>
      </c>
      <c r="L39" s="118">
        <f t="shared" si="10"/>
        <v>1</v>
      </c>
    </row>
    <row r="40" spans="1:12" ht="47.25">
      <c r="A40" s="151" t="s">
        <v>198</v>
      </c>
      <c r="B40" s="147">
        <v>918</v>
      </c>
      <c r="C40" s="8" t="s">
        <v>21</v>
      </c>
      <c r="D40" s="8" t="s">
        <v>75</v>
      </c>
      <c r="E40" s="117">
        <v>89</v>
      </c>
      <c r="F40" s="8" t="s">
        <v>32</v>
      </c>
      <c r="G40" s="8"/>
      <c r="H40" s="131"/>
      <c r="I40" s="131"/>
      <c r="J40" s="118">
        <f>J41</f>
        <v>1</v>
      </c>
      <c r="K40" s="118">
        <f t="shared" si="10"/>
        <v>1</v>
      </c>
      <c r="L40" s="118">
        <f t="shared" si="10"/>
        <v>1</v>
      </c>
    </row>
    <row r="41" spans="1:12" ht="31.5">
      <c r="A41" s="119" t="s">
        <v>147</v>
      </c>
      <c r="B41" s="147">
        <v>918</v>
      </c>
      <c r="C41" s="8" t="s">
        <v>21</v>
      </c>
      <c r="D41" s="8" t="s">
        <v>75</v>
      </c>
      <c r="E41" s="117">
        <v>89</v>
      </c>
      <c r="F41" s="8" t="s">
        <v>32</v>
      </c>
      <c r="G41" s="8" t="s">
        <v>66</v>
      </c>
      <c r="H41" s="8" t="s">
        <v>76</v>
      </c>
      <c r="I41" s="131"/>
      <c r="J41" s="118">
        <f>J42</f>
        <v>1</v>
      </c>
      <c r="K41" s="118">
        <f t="shared" si="10"/>
        <v>1</v>
      </c>
      <c r="L41" s="118">
        <f t="shared" si="10"/>
        <v>1</v>
      </c>
    </row>
    <row r="42" spans="1:12">
      <c r="A42" s="124" t="s">
        <v>145</v>
      </c>
      <c r="B42" s="147">
        <v>918</v>
      </c>
      <c r="C42" s="8" t="s">
        <v>21</v>
      </c>
      <c r="D42" s="8" t="s">
        <v>75</v>
      </c>
      <c r="E42" s="117">
        <v>89</v>
      </c>
      <c r="F42" s="8" t="s">
        <v>32</v>
      </c>
      <c r="G42" s="8" t="s">
        <v>66</v>
      </c>
      <c r="H42" s="8" t="s">
        <v>76</v>
      </c>
      <c r="I42" s="131" t="s">
        <v>146</v>
      </c>
      <c r="J42" s="118">
        <f>J43</f>
        <v>1</v>
      </c>
      <c r="K42" s="118">
        <f t="shared" si="10"/>
        <v>1</v>
      </c>
      <c r="L42" s="118">
        <f t="shared" si="10"/>
        <v>1</v>
      </c>
    </row>
    <row r="43" spans="1:12" ht="17.25" customHeight="1">
      <c r="A43" s="119" t="s">
        <v>77</v>
      </c>
      <c r="B43" s="147">
        <v>918</v>
      </c>
      <c r="C43" s="8" t="s">
        <v>21</v>
      </c>
      <c r="D43" s="8" t="s">
        <v>75</v>
      </c>
      <c r="E43" s="8" t="s">
        <v>78</v>
      </c>
      <c r="F43" s="8" t="s">
        <v>32</v>
      </c>
      <c r="G43" s="8" t="s">
        <v>66</v>
      </c>
      <c r="H43" s="8" t="s">
        <v>76</v>
      </c>
      <c r="I43" s="131" t="s">
        <v>79</v>
      </c>
      <c r="J43" s="118">
        <v>1</v>
      </c>
      <c r="K43" s="118">
        <v>1</v>
      </c>
      <c r="L43" s="118">
        <v>1</v>
      </c>
    </row>
    <row r="44" spans="1:12">
      <c r="A44" s="114" t="s">
        <v>80</v>
      </c>
      <c r="B44" s="111">
        <v>918</v>
      </c>
      <c r="C44" s="129" t="s">
        <v>57</v>
      </c>
      <c r="D44" s="129"/>
      <c r="E44" s="130"/>
      <c r="F44" s="129"/>
      <c r="G44" s="129"/>
      <c r="H44" s="129"/>
      <c r="I44" s="225"/>
      <c r="J44" s="223">
        <f>J45</f>
        <v>87.4</v>
      </c>
      <c r="K44" s="223">
        <f>K45</f>
        <v>90.1</v>
      </c>
      <c r="L44" s="223">
        <f>L45</f>
        <v>90.1</v>
      </c>
    </row>
    <row r="45" spans="1:12">
      <c r="A45" s="121" t="s">
        <v>81</v>
      </c>
      <c r="B45" s="111">
        <v>918</v>
      </c>
      <c r="C45" s="227" t="s">
        <v>57</v>
      </c>
      <c r="D45" s="227" t="s">
        <v>58</v>
      </c>
      <c r="E45" s="115"/>
      <c r="F45" s="112"/>
      <c r="G45" s="112"/>
      <c r="H45" s="112"/>
      <c r="I45" s="135"/>
      <c r="J45" s="223">
        <f>J48</f>
        <v>87.4</v>
      </c>
      <c r="K45" s="223">
        <f>K48</f>
        <v>90.1</v>
      </c>
      <c r="L45" s="223">
        <f>L48</f>
        <v>90.1</v>
      </c>
    </row>
    <row r="46" spans="1:12" ht="31.5">
      <c r="A46" s="150" t="s">
        <v>197</v>
      </c>
      <c r="B46" s="147">
        <v>918</v>
      </c>
      <c r="C46" s="125" t="s">
        <v>57</v>
      </c>
      <c r="D46" s="125" t="s">
        <v>58</v>
      </c>
      <c r="E46" s="7">
        <v>89</v>
      </c>
      <c r="F46" s="7"/>
      <c r="G46" s="7"/>
      <c r="H46" s="7"/>
      <c r="I46" s="136"/>
      <c r="J46" s="118">
        <f t="shared" ref="J46:L47" si="11">J47</f>
        <v>87.4</v>
      </c>
      <c r="K46" s="118">
        <f t="shared" si="11"/>
        <v>90.1</v>
      </c>
      <c r="L46" s="118">
        <f t="shared" si="11"/>
        <v>90.1</v>
      </c>
    </row>
    <row r="47" spans="1:12" ht="47.25">
      <c r="A47" s="151" t="s">
        <v>198</v>
      </c>
      <c r="B47" s="147">
        <v>918</v>
      </c>
      <c r="C47" s="125" t="s">
        <v>57</v>
      </c>
      <c r="D47" s="125" t="s">
        <v>58</v>
      </c>
      <c r="E47" s="7">
        <v>89</v>
      </c>
      <c r="F47" s="7">
        <v>1</v>
      </c>
      <c r="G47" s="7"/>
      <c r="H47" s="7"/>
      <c r="I47" s="136"/>
      <c r="J47" s="118">
        <f t="shared" si="11"/>
        <v>87.4</v>
      </c>
      <c r="K47" s="118">
        <f t="shared" si="11"/>
        <v>90.1</v>
      </c>
      <c r="L47" s="118">
        <f t="shared" si="11"/>
        <v>90.1</v>
      </c>
    </row>
    <row r="48" spans="1:12" ht="31.5">
      <c r="A48" s="137" t="s">
        <v>245</v>
      </c>
      <c r="B48" s="147">
        <v>918</v>
      </c>
      <c r="C48" s="125" t="s">
        <v>57</v>
      </c>
      <c r="D48" s="125" t="s">
        <v>58</v>
      </c>
      <c r="E48" s="138">
        <v>89</v>
      </c>
      <c r="F48" s="7">
        <v>1</v>
      </c>
      <c r="G48" s="7" t="s">
        <v>66</v>
      </c>
      <c r="H48" s="7">
        <v>51180</v>
      </c>
      <c r="I48" s="136"/>
      <c r="J48" s="71">
        <f>J49+J51</f>
        <v>87.4</v>
      </c>
      <c r="K48" s="71">
        <f>K49+K51</f>
        <v>90.1</v>
      </c>
      <c r="L48" s="71">
        <f>L49+L51</f>
        <v>90.1</v>
      </c>
    </row>
    <row r="49" spans="1:12" ht="47.25">
      <c r="A49" s="120" t="s">
        <v>141</v>
      </c>
      <c r="B49" s="147">
        <v>918</v>
      </c>
      <c r="C49" s="125" t="s">
        <v>57</v>
      </c>
      <c r="D49" s="125" t="s">
        <v>58</v>
      </c>
      <c r="E49" s="138">
        <v>89</v>
      </c>
      <c r="F49" s="7">
        <v>1</v>
      </c>
      <c r="G49" s="7" t="s">
        <v>66</v>
      </c>
      <c r="H49" s="7" t="s">
        <v>82</v>
      </c>
      <c r="I49" s="136" t="s">
        <v>143</v>
      </c>
      <c r="J49" s="71">
        <f>J50</f>
        <v>83.4</v>
      </c>
      <c r="K49" s="71">
        <f>K50</f>
        <v>86.1</v>
      </c>
      <c r="L49" s="71">
        <f>L50</f>
        <v>86.1</v>
      </c>
    </row>
    <row r="50" spans="1:12">
      <c r="A50" s="120" t="s">
        <v>142</v>
      </c>
      <c r="B50" s="147">
        <v>918</v>
      </c>
      <c r="C50" s="125" t="s">
        <v>57</v>
      </c>
      <c r="D50" s="125" t="s">
        <v>58</v>
      </c>
      <c r="E50" s="138">
        <v>89</v>
      </c>
      <c r="F50" s="7">
        <v>1</v>
      </c>
      <c r="G50" s="7" t="s">
        <v>66</v>
      </c>
      <c r="H50" s="7" t="s">
        <v>82</v>
      </c>
      <c r="I50" s="136" t="s">
        <v>144</v>
      </c>
      <c r="J50" s="71">
        <v>83.4</v>
      </c>
      <c r="K50" s="71">
        <v>86.1</v>
      </c>
      <c r="L50" s="71">
        <v>86.1</v>
      </c>
    </row>
    <row r="51" spans="1:12" ht="18.75" customHeight="1">
      <c r="A51" s="119" t="s">
        <v>137</v>
      </c>
      <c r="B51" s="147">
        <v>918</v>
      </c>
      <c r="C51" s="125" t="s">
        <v>57</v>
      </c>
      <c r="D51" s="125" t="s">
        <v>58</v>
      </c>
      <c r="E51" s="138">
        <v>89</v>
      </c>
      <c r="F51" s="7">
        <v>1</v>
      </c>
      <c r="G51" s="7" t="s">
        <v>66</v>
      </c>
      <c r="H51" s="7">
        <v>51180</v>
      </c>
      <c r="I51" s="136" t="s">
        <v>139</v>
      </c>
      <c r="J51" s="71">
        <f t="shared" ref="J51:L51" si="12">J52</f>
        <v>4</v>
      </c>
      <c r="K51" s="71">
        <f t="shared" si="12"/>
        <v>4</v>
      </c>
      <c r="L51" s="71">
        <f t="shared" si="12"/>
        <v>4</v>
      </c>
    </row>
    <row r="52" spans="1:12" ht="31.5">
      <c r="A52" s="119" t="s">
        <v>138</v>
      </c>
      <c r="B52" s="147">
        <v>918</v>
      </c>
      <c r="C52" s="125" t="s">
        <v>57</v>
      </c>
      <c r="D52" s="125" t="s">
        <v>58</v>
      </c>
      <c r="E52" s="138">
        <v>89</v>
      </c>
      <c r="F52" s="7">
        <v>1</v>
      </c>
      <c r="G52" s="7" t="s">
        <v>66</v>
      </c>
      <c r="H52" s="7">
        <v>51180</v>
      </c>
      <c r="I52" s="136" t="s">
        <v>140</v>
      </c>
      <c r="J52" s="71">
        <v>4</v>
      </c>
      <c r="K52" s="71">
        <v>4</v>
      </c>
      <c r="L52" s="71">
        <v>4</v>
      </c>
    </row>
    <row r="53" spans="1:12">
      <c r="A53" s="121" t="s">
        <v>83</v>
      </c>
      <c r="B53" s="111">
        <v>918</v>
      </c>
      <c r="C53" s="227" t="s">
        <v>22</v>
      </c>
      <c r="D53" s="227"/>
      <c r="E53" s="112"/>
      <c r="F53" s="112"/>
      <c r="G53" s="112"/>
      <c r="H53" s="112"/>
      <c r="I53" s="112"/>
      <c r="J53" s="228">
        <f t="shared" ref="J53:L58" si="13">J54</f>
        <v>354.6</v>
      </c>
      <c r="K53" s="228">
        <f t="shared" si="13"/>
        <v>359.6</v>
      </c>
      <c r="L53" s="228">
        <f t="shared" si="13"/>
        <v>381.4</v>
      </c>
    </row>
    <row r="54" spans="1:12">
      <c r="A54" s="121" t="s">
        <v>84</v>
      </c>
      <c r="B54" s="111">
        <v>918</v>
      </c>
      <c r="C54" s="112" t="s">
        <v>22</v>
      </c>
      <c r="D54" s="112" t="s">
        <v>59</v>
      </c>
      <c r="E54" s="229"/>
      <c r="F54" s="229"/>
      <c r="G54" s="229"/>
      <c r="H54" s="229"/>
      <c r="I54" s="112"/>
      <c r="J54" s="228">
        <f t="shared" si="13"/>
        <v>354.6</v>
      </c>
      <c r="K54" s="228">
        <f t="shared" si="13"/>
        <v>359.6</v>
      </c>
      <c r="L54" s="228">
        <f t="shared" si="13"/>
        <v>381.4</v>
      </c>
    </row>
    <row r="55" spans="1:12" ht="31.5">
      <c r="A55" s="150" t="s">
        <v>197</v>
      </c>
      <c r="B55" s="147">
        <v>918</v>
      </c>
      <c r="C55" s="8" t="s">
        <v>22</v>
      </c>
      <c r="D55" s="8" t="s">
        <v>59</v>
      </c>
      <c r="E55" s="8" t="s">
        <v>78</v>
      </c>
      <c r="F55" s="8"/>
      <c r="G55" s="8"/>
      <c r="H55" s="8"/>
      <c r="I55" s="7"/>
      <c r="J55" s="71">
        <f>J57</f>
        <v>354.6</v>
      </c>
      <c r="K55" s="71">
        <f>K57</f>
        <v>359.6</v>
      </c>
      <c r="L55" s="71">
        <f>L57</f>
        <v>381.4</v>
      </c>
    </row>
    <row r="56" spans="1:12" ht="47.25">
      <c r="A56" s="151" t="s">
        <v>198</v>
      </c>
      <c r="B56" s="147">
        <v>918</v>
      </c>
      <c r="C56" s="8" t="s">
        <v>22</v>
      </c>
      <c r="D56" s="8" t="s">
        <v>59</v>
      </c>
      <c r="E56" s="8" t="s">
        <v>78</v>
      </c>
      <c r="F56" s="8" t="s">
        <v>32</v>
      </c>
      <c r="G56" s="8"/>
      <c r="H56" s="8"/>
      <c r="I56" s="7"/>
      <c r="J56" s="71">
        <f>J57</f>
        <v>354.6</v>
      </c>
      <c r="K56" s="71">
        <f t="shared" ref="K56:L56" si="14">K57</f>
        <v>359.6</v>
      </c>
      <c r="L56" s="71">
        <f t="shared" si="14"/>
        <v>381.4</v>
      </c>
    </row>
    <row r="57" spans="1:12" ht="141.75">
      <c r="A57" s="200" t="s">
        <v>257</v>
      </c>
      <c r="B57" s="147">
        <v>918</v>
      </c>
      <c r="C57" s="8" t="s">
        <v>22</v>
      </c>
      <c r="D57" s="8" t="s">
        <v>59</v>
      </c>
      <c r="E57" s="8" t="s">
        <v>78</v>
      </c>
      <c r="F57" s="8" t="s">
        <v>32</v>
      </c>
      <c r="G57" s="8" t="s">
        <v>66</v>
      </c>
      <c r="H57" s="8" t="s">
        <v>85</v>
      </c>
      <c r="I57" s="7"/>
      <c r="J57" s="71">
        <f t="shared" si="13"/>
        <v>354.6</v>
      </c>
      <c r="K57" s="71">
        <f t="shared" si="13"/>
        <v>359.6</v>
      </c>
      <c r="L57" s="71">
        <f t="shared" si="13"/>
        <v>381.4</v>
      </c>
    </row>
    <row r="58" spans="1:12" ht="18.75" customHeight="1">
      <c r="A58" s="119" t="s">
        <v>137</v>
      </c>
      <c r="B58" s="147">
        <v>918</v>
      </c>
      <c r="C58" s="8" t="s">
        <v>22</v>
      </c>
      <c r="D58" s="8" t="s">
        <v>59</v>
      </c>
      <c r="E58" s="8" t="s">
        <v>78</v>
      </c>
      <c r="F58" s="8" t="s">
        <v>32</v>
      </c>
      <c r="G58" s="8" t="s">
        <v>66</v>
      </c>
      <c r="H58" s="8" t="s">
        <v>85</v>
      </c>
      <c r="I58" s="7" t="s">
        <v>139</v>
      </c>
      <c r="J58" s="71">
        <f t="shared" si="13"/>
        <v>354.6</v>
      </c>
      <c r="K58" s="71">
        <f t="shared" si="13"/>
        <v>359.6</v>
      </c>
      <c r="L58" s="71">
        <f t="shared" si="13"/>
        <v>381.4</v>
      </c>
    </row>
    <row r="59" spans="1:12" ht="33.75" customHeight="1">
      <c r="A59" s="119" t="s">
        <v>138</v>
      </c>
      <c r="B59" s="147">
        <v>918</v>
      </c>
      <c r="C59" s="8" t="s">
        <v>22</v>
      </c>
      <c r="D59" s="8" t="s">
        <v>59</v>
      </c>
      <c r="E59" s="8" t="s">
        <v>78</v>
      </c>
      <c r="F59" s="8" t="s">
        <v>32</v>
      </c>
      <c r="G59" s="8" t="s">
        <v>66</v>
      </c>
      <c r="H59" s="8" t="s">
        <v>85</v>
      </c>
      <c r="I59" s="7" t="s">
        <v>140</v>
      </c>
      <c r="J59" s="71">
        <v>354.6</v>
      </c>
      <c r="K59" s="71">
        <v>359.6</v>
      </c>
      <c r="L59" s="71">
        <v>381.4</v>
      </c>
    </row>
    <row r="60" spans="1:12">
      <c r="A60" s="121" t="s">
        <v>25</v>
      </c>
      <c r="B60" s="111">
        <v>918</v>
      </c>
      <c r="C60" s="112" t="s">
        <v>24</v>
      </c>
      <c r="D60" s="112"/>
      <c r="E60" s="112"/>
      <c r="F60" s="112"/>
      <c r="G60" s="112"/>
      <c r="H60" s="140"/>
      <c r="I60" s="140"/>
      <c r="J60" s="134">
        <f>J61+J67</f>
        <v>65.8</v>
      </c>
      <c r="K60" s="134">
        <f>K61+K67</f>
        <v>30.4</v>
      </c>
      <c r="L60" s="134">
        <f>L61+L67</f>
        <v>30.4</v>
      </c>
    </row>
    <row r="61" spans="1:12">
      <c r="A61" s="121" t="s">
        <v>86</v>
      </c>
      <c r="B61" s="147">
        <v>918</v>
      </c>
      <c r="C61" s="112" t="s">
        <v>24</v>
      </c>
      <c r="D61" s="112" t="s">
        <v>57</v>
      </c>
      <c r="E61" s="112"/>
      <c r="F61" s="112"/>
      <c r="G61" s="112"/>
      <c r="H61" s="140"/>
      <c r="I61" s="140"/>
      <c r="J61" s="134">
        <f>J62</f>
        <v>25.4</v>
      </c>
      <c r="K61" s="134">
        <f t="shared" ref="K61:L61" si="15">K62</f>
        <v>25.4</v>
      </c>
      <c r="L61" s="134">
        <f t="shared" si="15"/>
        <v>25.4</v>
      </c>
    </row>
    <row r="62" spans="1:12" ht="31.5">
      <c r="A62" s="150" t="s">
        <v>197</v>
      </c>
      <c r="B62" s="147">
        <v>918</v>
      </c>
      <c r="C62" s="7" t="s">
        <v>24</v>
      </c>
      <c r="D62" s="7" t="s">
        <v>57</v>
      </c>
      <c r="E62" s="7" t="s">
        <v>78</v>
      </c>
      <c r="F62" s="7"/>
      <c r="G62" s="7"/>
      <c r="H62" s="13"/>
      <c r="I62" s="199"/>
      <c r="J62" s="73">
        <f>J63</f>
        <v>25.4</v>
      </c>
      <c r="K62" s="73">
        <f t="shared" ref="K62:L63" si="16">K63</f>
        <v>25.4</v>
      </c>
      <c r="L62" s="73">
        <f t="shared" si="16"/>
        <v>25.4</v>
      </c>
    </row>
    <row r="63" spans="1:12" ht="47.25">
      <c r="A63" s="151" t="s">
        <v>198</v>
      </c>
      <c r="B63" s="147">
        <v>918</v>
      </c>
      <c r="C63" s="7" t="s">
        <v>24</v>
      </c>
      <c r="D63" s="7" t="s">
        <v>57</v>
      </c>
      <c r="E63" s="7" t="s">
        <v>78</v>
      </c>
      <c r="F63" s="7" t="s">
        <v>32</v>
      </c>
      <c r="G63" s="7"/>
      <c r="H63" s="13"/>
      <c r="I63" s="199"/>
      <c r="J63" s="73">
        <f>J64</f>
        <v>25.4</v>
      </c>
      <c r="K63" s="73">
        <f t="shared" si="16"/>
        <v>25.4</v>
      </c>
      <c r="L63" s="73">
        <f t="shared" si="16"/>
        <v>25.4</v>
      </c>
    </row>
    <row r="64" spans="1:12" ht="63.6" customHeight="1">
      <c r="A64" s="12" t="s">
        <v>256</v>
      </c>
      <c r="B64" s="147">
        <v>918</v>
      </c>
      <c r="C64" s="7" t="s">
        <v>24</v>
      </c>
      <c r="D64" s="7" t="s">
        <v>57</v>
      </c>
      <c r="E64" s="7">
        <v>89</v>
      </c>
      <c r="F64" s="7">
        <v>1</v>
      </c>
      <c r="G64" s="7" t="s">
        <v>66</v>
      </c>
      <c r="H64" s="7" t="s">
        <v>87</v>
      </c>
      <c r="I64" s="136"/>
      <c r="J64" s="73">
        <f t="shared" ref="J64:L65" si="17">J65</f>
        <v>25.4</v>
      </c>
      <c r="K64" s="73">
        <f t="shared" si="17"/>
        <v>25.4</v>
      </c>
      <c r="L64" s="73">
        <f t="shared" si="17"/>
        <v>25.4</v>
      </c>
    </row>
    <row r="65" spans="1:12" ht="19.5" customHeight="1">
      <c r="A65" s="119" t="s">
        <v>137</v>
      </c>
      <c r="B65" s="147">
        <v>918</v>
      </c>
      <c r="C65" s="7" t="s">
        <v>24</v>
      </c>
      <c r="D65" s="7" t="s">
        <v>57</v>
      </c>
      <c r="E65" s="7">
        <v>89</v>
      </c>
      <c r="F65" s="7">
        <v>1</v>
      </c>
      <c r="G65" s="7" t="s">
        <v>66</v>
      </c>
      <c r="H65" s="7" t="s">
        <v>87</v>
      </c>
      <c r="I65" s="136" t="s">
        <v>139</v>
      </c>
      <c r="J65" s="73">
        <f t="shared" si="17"/>
        <v>25.4</v>
      </c>
      <c r="K65" s="73">
        <f t="shared" si="17"/>
        <v>25.4</v>
      </c>
      <c r="L65" s="73">
        <f t="shared" si="17"/>
        <v>25.4</v>
      </c>
    </row>
    <row r="66" spans="1:12" ht="31.5">
      <c r="A66" s="119" t="s">
        <v>138</v>
      </c>
      <c r="B66" s="147">
        <v>918</v>
      </c>
      <c r="C66" s="7" t="s">
        <v>24</v>
      </c>
      <c r="D66" s="7" t="s">
        <v>57</v>
      </c>
      <c r="E66" s="7">
        <v>89</v>
      </c>
      <c r="F66" s="7">
        <v>1</v>
      </c>
      <c r="G66" s="7" t="s">
        <v>66</v>
      </c>
      <c r="H66" s="7" t="s">
        <v>87</v>
      </c>
      <c r="I66" s="136" t="s">
        <v>140</v>
      </c>
      <c r="J66" s="73">
        <v>25.4</v>
      </c>
      <c r="K66" s="73">
        <v>25.4</v>
      </c>
      <c r="L66" s="73">
        <v>25.4</v>
      </c>
    </row>
    <row r="67" spans="1:12">
      <c r="A67" s="121" t="s">
        <v>88</v>
      </c>
      <c r="B67" s="111">
        <v>918</v>
      </c>
      <c r="C67" s="112" t="s">
        <v>24</v>
      </c>
      <c r="D67" s="112" t="s">
        <v>58</v>
      </c>
      <c r="E67" s="112"/>
      <c r="F67" s="112"/>
      <c r="G67" s="222"/>
      <c r="H67" s="140"/>
      <c r="I67" s="140"/>
      <c r="J67" s="134">
        <f>J68</f>
        <v>40.4</v>
      </c>
      <c r="K67" s="134">
        <f>K68</f>
        <v>5</v>
      </c>
      <c r="L67" s="134">
        <f>L68</f>
        <v>5</v>
      </c>
    </row>
    <row r="68" spans="1:12" ht="31.5">
      <c r="A68" s="150" t="s">
        <v>197</v>
      </c>
      <c r="B68" s="147">
        <v>918</v>
      </c>
      <c r="C68" s="7" t="s">
        <v>24</v>
      </c>
      <c r="D68" s="7" t="s">
        <v>58</v>
      </c>
      <c r="E68" s="7" t="s">
        <v>78</v>
      </c>
      <c r="F68" s="7"/>
      <c r="G68" s="141"/>
      <c r="H68" s="72"/>
      <c r="I68" s="72"/>
      <c r="J68" s="73">
        <f>J69</f>
        <v>40.4</v>
      </c>
      <c r="K68" s="73">
        <f t="shared" ref="K68:L68" si="18">K69</f>
        <v>5</v>
      </c>
      <c r="L68" s="73">
        <f t="shared" si="18"/>
        <v>5</v>
      </c>
    </row>
    <row r="69" spans="1:12" ht="47.25">
      <c r="A69" s="151" t="s">
        <v>198</v>
      </c>
      <c r="B69" s="147">
        <v>918</v>
      </c>
      <c r="C69" s="7" t="s">
        <v>24</v>
      </c>
      <c r="D69" s="7" t="s">
        <v>58</v>
      </c>
      <c r="E69" s="7" t="s">
        <v>78</v>
      </c>
      <c r="F69" s="13">
        <v>1</v>
      </c>
      <c r="G69" s="141"/>
      <c r="H69" s="72"/>
      <c r="I69" s="72"/>
      <c r="J69" s="73">
        <f>J70+J73</f>
        <v>40.4</v>
      </c>
      <c r="K69" s="73">
        <f t="shared" ref="K69:L69" si="19">K70+K73</f>
        <v>5</v>
      </c>
      <c r="L69" s="73">
        <f t="shared" si="19"/>
        <v>5</v>
      </c>
    </row>
    <row r="70" spans="1:12">
      <c r="A70" s="119" t="s">
        <v>89</v>
      </c>
      <c r="B70" s="147">
        <v>918</v>
      </c>
      <c r="C70" s="7" t="s">
        <v>24</v>
      </c>
      <c r="D70" s="7" t="s">
        <v>58</v>
      </c>
      <c r="E70" s="7" t="s">
        <v>78</v>
      </c>
      <c r="F70" s="13">
        <v>1</v>
      </c>
      <c r="G70" s="8" t="s">
        <v>66</v>
      </c>
      <c r="H70" s="13">
        <v>43010</v>
      </c>
      <c r="I70" s="72"/>
      <c r="J70" s="73">
        <f>J71</f>
        <v>30.2</v>
      </c>
      <c r="K70" s="73">
        <f t="shared" ref="K70:L71" si="20">K71</f>
        <v>3</v>
      </c>
      <c r="L70" s="73">
        <f t="shared" si="20"/>
        <v>3</v>
      </c>
    </row>
    <row r="71" spans="1:12" ht="17.25" customHeight="1">
      <c r="A71" s="119" t="s">
        <v>137</v>
      </c>
      <c r="B71" s="147">
        <v>918</v>
      </c>
      <c r="C71" s="7" t="s">
        <v>24</v>
      </c>
      <c r="D71" s="7" t="s">
        <v>58</v>
      </c>
      <c r="E71" s="7" t="s">
        <v>78</v>
      </c>
      <c r="F71" s="13">
        <v>1</v>
      </c>
      <c r="G71" s="8" t="s">
        <v>66</v>
      </c>
      <c r="H71" s="13">
        <v>43010</v>
      </c>
      <c r="I71" s="13">
        <v>200</v>
      </c>
      <c r="J71" s="73">
        <f>J72</f>
        <v>30.2</v>
      </c>
      <c r="K71" s="73">
        <f t="shared" si="20"/>
        <v>3</v>
      </c>
      <c r="L71" s="73">
        <f t="shared" si="20"/>
        <v>3</v>
      </c>
    </row>
    <row r="72" spans="1:12" ht="31.5">
      <c r="A72" s="119" t="s">
        <v>138</v>
      </c>
      <c r="B72" s="147">
        <v>918</v>
      </c>
      <c r="C72" s="7" t="s">
        <v>24</v>
      </c>
      <c r="D72" s="7" t="s">
        <v>58</v>
      </c>
      <c r="E72" s="7" t="s">
        <v>78</v>
      </c>
      <c r="F72" s="13">
        <v>1</v>
      </c>
      <c r="G72" s="8" t="s">
        <v>66</v>
      </c>
      <c r="H72" s="13">
        <v>43010</v>
      </c>
      <c r="I72" s="13">
        <v>240</v>
      </c>
      <c r="J72" s="73">
        <v>30.2</v>
      </c>
      <c r="K72" s="73">
        <v>3</v>
      </c>
      <c r="L72" s="73">
        <v>3</v>
      </c>
    </row>
    <row r="73" spans="1:12" ht="19.5" customHeight="1">
      <c r="A73" s="119" t="s">
        <v>211</v>
      </c>
      <c r="B73" s="147">
        <v>918</v>
      </c>
      <c r="C73" s="7" t="s">
        <v>24</v>
      </c>
      <c r="D73" s="7" t="s">
        <v>58</v>
      </c>
      <c r="E73" s="7" t="s">
        <v>78</v>
      </c>
      <c r="F73" s="13">
        <v>1</v>
      </c>
      <c r="G73" s="8" t="s">
        <v>66</v>
      </c>
      <c r="H73" s="13">
        <v>43040</v>
      </c>
      <c r="I73" s="72"/>
      <c r="J73" s="73">
        <f>J74</f>
        <v>10.199999999999999</v>
      </c>
      <c r="K73" s="73">
        <f t="shared" ref="K73:L74" si="21">K74</f>
        <v>2</v>
      </c>
      <c r="L73" s="73">
        <f t="shared" si="21"/>
        <v>2</v>
      </c>
    </row>
    <row r="74" spans="1:12" ht="16.5" customHeight="1">
      <c r="A74" s="119" t="s">
        <v>137</v>
      </c>
      <c r="B74" s="147">
        <v>918</v>
      </c>
      <c r="C74" s="7" t="s">
        <v>24</v>
      </c>
      <c r="D74" s="7" t="s">
        <v>58</v>
      </c>
      <c r="E74" s="7" t="s">
        <v>78</v>
      </c>
      <c r="F74" s="13">
        <v>1</v>
      </c>
      <c r="G74" s="8" t="s">
        <v>66</v>
      </c>
      <c r="H74" s="13">
        <v>43040</v>
      </c>
      <c r="I74" s="13">
        <v>200</v>
      </c>
      <c r="J74" s="73">
        <f>J75</f>
        <v>10.199999999999999</v>
      </c>
      <c r="K74" s="73">
        <f t="shared" si="21"/>
        <v>2</v>
      </c>
      <c r="L74" s="73">
        <f t="shared" si="21"/>
        <v>2</v>
      </c>
    </row>
    <row r="75" spans="1:12" ht="38.25" customHeight="1">
      <c r="A75" s="119" t="s">
        <v>138</v>
      </c>
      <c r="B75" s="147">
        <v>918</v>
      </c>
      <c r="C75" s="7" t="s">
        <v>24</v>
      </c>
      <c r="D75" s="7" t="s">
        <v>58</v>
      </c>
      <c r="E75" s="7" t="s">
        <v>78</v>
      </c>
      <c r="F75" s="13">
        <v>1</v>
      </c>
      <c r="G75" s="8" t="s">
        <v>66</v>
      </c>
      <c r="H75" s="13">
        <v>43040</v>
      </c>
      <c r="I75" s="13">
        <v>240</v>
      </c>
      <c r="J75" s="73">
        <v>10.199999999999999</v>
      </c>
      <c r="K75" s="73">
        <f>2</f>
        <v>2</v>
      </c>
      <c r="L75" s="73">
        <f>2</f>
        <v>2</v>
      </c>
    </row>
    <row r="76" spans="1:12">
      <c r="A76" s="121" t="s">
        <v>90</v>
      </c>
      <c r="B76" s="111">
        <v>918</v>
      </c>
      <c r="C76" s="112" t="s">
        <v>60</v>
      </c>
      <c r="D76" s="112"/>
      <c r="E76" s="115"/>
      <c r="F76" s="112"/>
      <c r="G76" s="112"/>
      <c r="H76" s="112"/>
      <c r="I76" s="135"/>
      <c r="J76" s="223">
        <f t="shared" ref="J76:L81" si="22">J77</f>
        <v>71.2</v>
      </c>
      <c r="K76" s="223">
        <f t="shared" si="22"/>
        <v>51.9</v>
      </c>
      <c r="L76" s="223">
        <f t="shared" si="22"/>
        <v>27.199999999999996</v>
      </c>
    </row>
    <row r="77" spans="1:12">
      <c r="A77" s="142" t="s">
        <v>35</v>
      </c>
      <c r="B77" s="111">
        <v>918</v>
      </c>
      <c r="C77" s="112" t="s">
        <v>60</v>
      </c>
      <c r="D77" s="112" t="s">
        <v>21</v>
      </c>
      <c r="E77" s="135"/>
      <c r="F77" s="112"/>
      <c r="G77" s="112"/>
      <c r="H77" s="112"/>
      <c r="I77" s="135"/>
      <c r="J77" s="223">
        <f t="shared" si="22"/>
        <v>71.2</v>
      </c>
      <c r="K77" s="223">
        <f t="shared" si="22"/>
        <v>51.9</v>
      </c>
      <c r="L77" s="223">
        <f t="shared" si="22"/>
        <v>27.199999999999996</v>
      </c>
    </row>
    <row r="78" spans="1:12" ht="31.5">
      <c r="A78" s="150" t="s">
        <v>197</v>
      </c>
      <c r="B78" s="147">
        <v>918</v>
      </c>
      <c r="C78" s="7" t="s">
        <v>60</v>
      </c>
      <c r="D78" s="7" t="s">
        <v>21</v>
      </c>
      <c r="E78" s="7">
        <v>89</v>
      </c>
      <c r="F78" s="7"/>
      <c r="G78" s="7"/>
      <c r="H78" s="7"/>
      <c r="I78" s="136"/>
      <c r="J78" s="118">
        <f t="shared" si="22"/>
        <v>71.2</v>
      </c>
      <c r="K78" s="118">
        <f t="shared" si="22"/>
        <v>51.9</v>
      </c>
      <c r="L78" s="118">
        <f t="shared" si="22"/>
        <v>27.199999999999996</v>
      </c>
    </row>
    <row r="79" spans="1:12" ht="47.25">
      <c r="A79" s="151" t="s">
        <v>198</v>
      </c>
      <c r="B79" s="147">
        <v>918</v>
      </c>
      <c r="C79" s="7" t="s">
        <v>60</v>
      </c>
      <c r="D79" s="7" t="s">
        <v>21</v>
      </c>
      <c r="E79" s="7">
        <v>89</v>
      </c>
      <c r="F79" s="7">
        <v>1</v>
      </c>
      <c r="G79" s="7"/>
      <c r="H79" s="7"/>
      <c r="I79" s="136"/>
      <c r="J79" s="118">
        <f t="shared" si="22"/>
        <v>71.2</v>
      </c>
      <c r="K79" s="118">
        <f>K80</f>
        <v>51.9</v>
      </c>
      <c r="L79" s="118">
        <f t="shared" si="22"/>
        <v>27.199999999999996</v>
      </c>
    </row>
    <row r="80" spans="1:12">
      <c r="A80" s="116" t="s">
        <v>132</v>
      </c>
      <c r="B80" s="147">
        <v>918</v>
      </c>
      <c r="C80" s="143" t="s">
        <v>60</v>
      </c>
      <c r="D80" s="143" t="s">
        <v>21</v>
      </c>
      <c r="E80" s="144">
        <v>89</v>
      </c>
      <c r="F80" s="8">
        <v>1</v>
      </c>
      <c r="G80" s="8" t="s">
        <v>66</v>
      </c>
      <c r="H80" s="8" t="s">
        <v>92</v>
      </c>
      <c r="I80" s="144"/>
      <c r="J80" s="118">
        <f t="shared" si="22"/>
        <v>71.2</v>
      </c>
      <c r="K80" s="118">
        <f t="shared" si="22"/>
        <v>51.9</v>
      </c>
      <c r="L80" s="118">
        <f t="shared" si="22"/>
        <v>27.199999999999996</v>
      </c>
    </row>
    <row r="81" spans="1:13">
      <c r="A81" s="116" t="s">
        <v>133</v>
      </c>
      <c r="B81" s="147">
        <v>918</v>
      </c>
      <c r="C81" s="143" t="s">
        <v>60</v>
      </c>
      <c r="D81" s="143" t="s">
        <v>21</v>
      </c>
      <c r="E81" s="144">
        <v>89</v>
      </c>
      <c r="F81" s="8">
        <v>1</v>
      </c>
      <c r="G81" s="8" t="s">
        <v>66</v>
      </c>
      <c r="H81" s="8" t="s">
        <v>92</v>
      </c>
      <c r="I81" s="144" t="s">
        <v>135</v>
      </c>
      <c r="J81" s="118">
        <f t="shared" si="22"/>
        <v>71.2</v>
      </c>
      <c r="K81" s="118">
        <f t="shared" si="22"/>
        <v>51.9</v>
      </c>
      <c r="L81" s="118">
        <f t="shared" si="22"/>
        <v>27.199999999999996</v>
      </c>
    </row>
    <row r="82" spans="1:13">
      <c r="A82" s="116" t="s">
        <v>134</v>
      </c>
      <c r="B82" s="147">
        <v>918</v>
      </c>
      <c r="C82" s="143" t="s">
        <v>60</v>
      </c>
      <c r="D82" s="143" t="s">
        <v>21</v>
      </c>
      <c r="E82" s="144">
        <v>89</v>
      </c>
      <c r="F82" s="8">
        <v>1</v>
      </c>
      <c r="G82" s="8" t="s">
        <v>66</v>
      </c>
      <c r="H82" s="8" t="s">
        <v>92</v>
      </c>
      <c r="I82" s="144" t="s">
        <v>136</v>
      </c>
      <c r="J82" s="118">
        <v>71.2</v>
      </c>
      <c r="K82" s="118">
        <f>73.8-K96</f>
        <v>51.9</v>
      </c>
      <c r="L82" s="118">
        <f>73.8-L96</f>
        <v>27.199999999999996</v>
      </c>
    </row>
    <row r="83" spans="1:13">
      <c r="A83" s="114" t="s">
        <v>23</v>
      </c>
      <c r="B83" s="111">
        <v>918</v>
      </c>
      <c r="C83" s="224" t="s">
        <v>61</v>
      </c>
      <c r="D83" s="224"/>
      <c r="E83" s="225"/>
      <c r="F83" s="129"/>
      <c r="G83" s="129"/>
      <c r="H83" s="129"/>
      <c r="I83" s="225"/>
      <c r="J83" s="223">
        <f t="shared" ref="J83:L88" si="23">J84</f>
        <v>1.7</v>
      </c>
      <c r="K83" s="223">
        <f t="shared" si="23"/>
        <v>1.7</v>
      </c>
      <c r="L83" s="223">
        <f t="shared" si="23"/>
        <v>1.7</v>
      </c>
    </row>
    <row r="84" spans="1:13">
      <c r="A84" s="114" t="s">
        <v>93</v>
      </c>
      <c r="B84" s="111">
        <v>918</v>
      </c>
      <c r="C84" s="129">
        <v>13</v>
      </c>
      <c r="D84" s="129" t="s">
        <v>21</v>
      </c>
      <c r="E84" s="130"/>
      <c r="F84" s="129"/>
      <c r="G84" s="129"/>
      <c r="H84" s="129"/>
      <c r="I84" s="225"/>
      <c r="J84" s="223">
        <f t="shared" si="23"/>
        <v>1.7</v>
      </c>
      <c r="K84" s="223">
        <f t="shared" si="23"/>
        <v>1.7</v>
      </c>
      <c r="L84" s="223">
        <f t="shared" si="23"/>
        <v>1.7</v>
      </c>
    </row>
    <row r="85" spans="1:13" ht="31.5">
      <c r="A85" s="150" t="s">
        <v>197</v>
      </c>
      <c r="B85" s="147">
        <v>918</v>
      </c>
      <c r="C85" s="8" t="s">
        <v>61</v>
      </c>
      <c r="D85" s="8" t="s">
        <v>21</v>
      </c>
      <c r="E85" s="7">
        <v>89</v>
      </c>
      <c r="F85" s="7"/>
      <c r="G85" s="8"/>
      <c r="H85" s="8"/>
      <c r="I85" s="144"/>
      <c r="J85" s="118">
        <f t="shared" si="23"/>
        <v>1.7</v>
      </c>
      <c r="K85" s="118">
        <f t="shared" si="23"/>
        <v>1.7</v>
      </c>
      <c r="L85" s="118">
        <f t="shared" si="23"/>
        <v>1.7</v>
      </c>
    </row>
    <row r="86" spans="1:13" ht="47.25">
      <c r="A86" s="151" t="s">
        <v>198</v>
      </c>
      <c r="B86" s="147">
        <v>918</v>
      </c>
      <c r="C86" s="8" t="s">
        <v>61</v>
      </c>
      <c r="D86" s="8" t="s">
        <v>21</v>
      </c>
      <c r="E86" s="7">
        <v>89</v>
      </c>
      <c r="F86" s="7">
        <v>1</v>
      </c>
      <c r="G86" s="8"/>
      <c r="H86" s="8"/>
      <c r="I86" s="144"/>
      <c r="J86" s="118">
        <f t="shared" si="23"/>
        <v>1.7</v>
      </c>
      <c r="K86" s="118">
        <f t="shared" si="23"/>
        <v>1.7</v>
      </c>
      <c r="L86" s="118">
        <f t="shared" si="23"/>
        <v>1.7</v>
      </c>
    </row>
    <row r="87" spans="1:13">
      <c r="A87" s="119" t="s">
        <v>94</v>
      </c>
      <c r="B87" s="147">
        <v>918</v>
      </c>
      <c r="C87" s="8">
        <v>13</v>
      </c>
      <c r="D87" s="8" t="s">
        <v>21</v>
      </c>
      <c r="E87" s="131">
        <v>89</v>
      </c>
      <c r="F87" s="8">
        <v>1</v>
      </c>
      <c r="G87" s="8" t="s">
        <v>66</v>
      </c>
      <c r="H87" s="8">
        <v>41240</v>
      </c>
      <c r="I87" s="144"/>
      <c r="J87" s="123">
        <f t="shared" si="23"/>
        <v>1.7</v>
      </c>
      <c r="K87" s="123">
        <f t="shared" si="23"/>
        <v>1.7</v>
      </c>
      <c r="L87" s="123">
        <f t="shared" si="23"/>
        <v>1.7</v>
      </c>
    </row>
    <row r="88" spans="1:13">
      <c r="A88" s="119" t="s">
        <v>130</v>
      </c>
      <c r="B88" s="147">
        <v>918</v>
      </c>
      <c r="C88" s="8">
        <v>13</v>
      </c>
      <c r="D88" s="8" t="s">
        <v>21</v>
      </c>
      <c r="E88" s="131">
        <v>89</v>
      </c>
      <c r="F88" s="8">
        <v>1</v>
      </c>
      <c r="G88" s="8" t="s">
        <v>66</v>
      </c>
      <c r="H88" s="8" t="s">
        <v>99</v>
      </c>
      <c r="I88" s="144" t="s">
        <v>131</v>
      </c>
      <c r="J88" s="123">
        <f t="shared" si="23"/>
        <v>1.7</v>
      </c>
      <c r="K88" s="123">
        <f t="shared" si="23"/>
        <v>1.7</v>
      </c>
      <c r="L88" s="123">
        <f t="shared" si="23"/>
        <v>1.7</v>
      </c>
    </row>
    <row r="89" spans="1:13">
      <c r="A89" s="124" t="s">
        <v>95</v>
      </c>
      <c r="B89" s="147">
        <v>918</v>
      </c>
      <c r="C89" s="8">
        <v>13</v>
      </c>
      <c r="D89" s="8" t="s">
        <v>21</v>
      </c>
      <c r="E89" s="131">
        <v>89</v>
      </c>
      <c r="F89" s="8">
        <v>1</v>
      </c>
      <c r="G89" s="8" t="s">
        <v>66</v>
      </c>
      <c r="H89" s="8">
        <v>41240</v>
      </c>
      <c r="I89" s="144">
        <v>730</v>
      </c>
      <c r="J89" s="123">
        <v>1.7</v>
      </c>
      <c r="K89" s="123">
        <v>1.7</v>
      </c>
      <c r="L89" s="123">
        <v>1.7</v>
      </c>
    </row>
    <row r="90" spans="1:13" s="100" customFormat="1">
      <c r="A90" s="226" t="s">
        <v>232</v>
      </c>
      <c r="B90" s="111">
        <v>918</v>
      </c>
      <c r="C90" s="129" t="s">
        <v>233</v>
      </c>
      <c r="D90" s="129"/>
      <c r="E90" s="130"/>
      <c r="F90" s="129"/>
      <c r="G90" s="129"/>
      <c r="H90" s="129"/>
      <c r="I90" s="225"/>
      <c r="J90" s="134"/>
      <c r="K90" s="134">
        <f t="shared" ref="K90:L93" si="24">K91</f>
        <v>21.9</v>
      </c>
      <c r="L90" s="134">
        <f t="shared" si="24"/>
        <v>46.6</v>
      </c>
      <c r="M90" s="105"/>
    </row>
    <row r="91" spans="1:13" s="100" customFormat="1">
      <c r="A91" s="124" t="s">
        <v>232</v>
      </c>
      <c r="B91" s="147">
        <v>918</v>
      </c>
      <c r="C91" s="8" t="s">
        <v>233</v>
      </c>
      <c r="D91" s="8">
        <v>99</v>
      </c>
      <c r="E91" s="131"/>
      <c r="F91" s="8"/>
      <c r="G91" s="8"/>
      <c r="H91" s="8"/>
      <c r="I91" s="144"/>
      <c r="J91" s="73"/>
      <c r="K91" s="73">
        <f t="shared" si="24"/>
        <v>21.9</v>
      </c>
      <c r="L91" s="73">
        <f t="shared" si="24"/>
        <v>46.6</v>
      </c>
      <c r="M91" s="105"/>
    </row>
    <row r="92" spans="1:13" s="100" customFormat="1" ht="31.5">
      <c r="A92" s="116" t="s">
        <v>197</v>
      </c>
      <c r="B92" s="147">
        <v>918</v>
      </c>
      <c r="C92" s="8" t="s">
        <v>233</v>
      </c>
      <c r="D92" s="8">
        <v>99</v>
      </c>
      <c r="E92" s="8" t="s">
        <v>78</v>
      </c>
      <c r="F92" s="8" t="s">
        <v>64</v>
      </c>
      <c r="G92" s="8"/>
      <c r="H92" s="8"/>
      <c r="I92" s="144"/>
      <c r="J92" s="73"/>
      <c r="K92" s="73">
        <f t="shared" si="24"/>
        <v>21.9</v>
      </c>
      <c r="L92" s="73">
        <f t="shared" si="24"/>
        <v>46.6</v>
      </c>
      <c r="M92" s="105"/>
    </row>
    <row r="93" spans="1:13" s="100" customFormat="1" ht="47.25">
      <c r="A93" s="116" t="s">
        <v>198</v>
      </c>
      <c r="B93" s="147">
        <v>918</v>
      </c>
      <c r="C93" s="8" t="s">
        <v>233</v>
      </c>
      <c r="D93" s="8">
        <v>99</v>
      </c>
      <c r="E93" s="8" t="s">
        <v>78</v>
      </c>
      <c r="F93" s="8" t="s">
        <v>32</v>
      </c>
      <c r="G93" s="8"/>
      <c r="H93" s="8"/>
      <c r="I93" s="144"/>
      <c r="J93" s="73"/>
      <c r="K93" s="73">
        <f t="shared" si="24"/>
        <v>21.9</v>
      </c>
      <c r="L93" s="73">
        <f t="shared" si="24"/>
        <v>46.6</v>
      </c>
      <c r="M93" s="105"/>
    </row>
    <row r="94" spans="1:13" s="100" customFormat="1">
      <c r="A94" s="124" t="s">
        <v>232</v>
      </c>
      <c r="B94" s="147">
        <v>918</v>
      </c>
      <c r="C94" s="8" t="s">
        <v>233</v>
      </c>
      <c r="D94" s="8">
        <v>99</v>
      </c>
      <c r="E94" s="8" t="s">
        <v>78</v>
      </c>
      <c r="F94" s="8" t="s">
        <v>32</v>
      </c>
      <c r="G94" s="8" t="s">
        <v>66</v>
      </c>
      <c r="H94" s="8" t="s">
        <v>234</v>
      </c>
      <c r="I94" s="8"/>
      <c r="J94" s="72"/>
      <c r="K94" s="198">
        <f>K96</f>
        <v>21.9</v>
      </c>
      <c r="L94" s="198">
        <f>L96</f>
        <v>46.6</v>
      </c>
      <c r="M94" s="105"/>
    </row>
    <row r="95" spans="1:13" s="100" customFormat="1">
      <c r="A95" s="124" t="s">
        <v>145</v>
      </c>
      <c r="B95" s="147">
        <v>918</v>
      </c>
      <c r="C95" s="8" t="s">
        <v>233</v>
      </c>
      <c r="D95" s="8">
        <v>99</v>
      </c>
      <c r="E95" s="8" t="s">
        <v>78</v>
      </c>
      <c r="F95" s="8" t="s">
        <v>32</v>
      </c>
      <c r="G95" s="8" t="s">
        <v>66</v>
      </c>
      <c r="H95" s="8" t="s">
        <v>234</v>
      </c>
      <c r="I95" s="8" t="s">
        <v>146</v>
      </c>
      <c r="J95" s="72"/>
      <c r="K95" s="198">
        <f>K96</f>
        <v>21.9</v>
      </c>
      <c r="L95" s="198">
        <f>L96</f>
        <v>46.6</v>
      </c>
      <c r="M95" s="105"/>
    </row>
    <row r="96" spans="1:13" s="100" customFormat="1">
      <c r="A96" s="124" t="s">
        <v>77</v>
      </c>
      <c r="B96" s="147">
        <v>918</v>
      </c>
      <c r="C96" s="8" t="s">
        <v>233</v>
      </c>
      <c r="D96" s="8" t="s">
        <v>233</v>
      </c>
      <c r="E96" s="8" t="s">
        <v>78</v>
      </c>
      <c r="F96" s="8" t="s">
        <v>32</v>
      </c>
      <c r="G96" s="8" t="s">
        <v>66</v>
      </c>
      <c r="H96" s="8" t="s">
        <v>234</v>
      </c>
      <c r="I96" s="8" t="s">
        <v>79</v>
      </c>
      <c r="J96" s="72"/>
      <c r="K96" s="198">
        <v>21.9</v>
      </c>
      <c r="L96" s="198">
        <v>46.6</v>
      </c>
      <c r="M96" s="105"/>
    </row>
  </sheetData>
  <autoFilter ref="A6:L96"/>
  <mergeCells count="9">
    <mergeCell ref="J1:L1"/>
    <mergeCell ref="E4:H5"/>
    <mergeCell ref="A2:L2"/>
    <mergeCell ref="J4:L4"/>
    <mergeCell ref="A4:A5"/>
    <mergeCell ref="B4:B5"/>
    <mergeCell ref="C4:C5"/>
    <mergeCell ref="D4:D5"/>
    <mergeCell ref="I4:I5"/>
  </mergeCells>
  <phoneticPr fontId="6" type="noConversion"/>
  <conditionalFormatting sqref="G38">
    <cfRule type="expression" dxfId="64" priority="78" stopIfTrue="1">
      <formula>$C38=""</formula>
    </cfRule>
    <cfRule type="expression" dxfId="63" priority="79" stopIfTrue="1">
      <formula>$D38&lt;&gt;""</formula>
    </cfRule>
  </conditionalFormatting>
  <conditionalFormatting sqref="A38">
    <cfRule type="expression" dxfId="62" priority="75" stopIfTrue="1">
      <formula>$F38=""</formula>
    </cfRule>
    <cfRule type="expression" dxfId="61" priority="76" stopIfTrue="1">
      <formula>#REF!&lt;&gt;""</formula>
    </cfRule>
    <cfRule type="expression" dxfId="60" priority="77" stopIfTrue="1">
      <formula>AND($G38="",$F38&lt;&gt;"")</formula>
    </cfRule>
  </conditionalFormatting>
  <conditionalFormatting sqref="F38">
    <cfRule type="expression" dxfId="59" priority="73" stopIfTrue="1">
      <formula>$C38=""</formula>
    </cfRule>
    <cfRule type="expression" dxfId="58" priority="74" stopIfTrue="1">
      <formula>$D38&lt;&gt;""</formula>
    </cfRule>
  </conditionalFormatting>
  <conditionalFormatting sqref="F67:F68">
    <cfRule type="expression" dxfId="57" priority="60" stopIfTrue="1">
      <formula>$C67=""</formula>
    </cfRule>
    <cfRule type="expression" dxfId="56" priority="61" stopIfTrue="1">
      <formula>$D67&lt;&gt;""</formula>
    </cfRule>
  </conditionalFormatting>
  <conditionalFormatting sqref="G67:G69">
    <cfRule type="expression" dxfId="55" priority="58" stopIfTrue="1">
      <formula>$C67=""</formula>
    </cfRule>
    <cfRule type="expression" dxfId="54" priority="59" stopIfTrue="1">
      <formula>$D67&lt;&gt;""</formula>
    </cfRule>
  </conditionalFormatting>
  <conditionalFormatting sqref="A70 A73">
    <cfRule type="expression" dxfId="53" priority="55" stopIfTrue="1">
      <formula>$F70=""</formula>
    </cfRule>
    <cfRule type="expression" dxfId="52" priority="57" stopIfTrue="1">
      <formula>AND($G70="",$F70&lt;&gt;"")</formula>
    </cfRule>
  </conditionalFormatting>
  <conditionalFormatting sqref="A73">
    <cfRule type="expression" dxfId="51" priority="39" stopIfTrue="1">
      <formula>$F73=""</formula>
    </cfRule>
    <cfRule type="expression" dxfId="50" priority="41" stopIfTrue="1">
      <formula>AND($G73="",$F73&lt;&gt;"")</formula>
    </cfRule>
  </conditionalFormatting>
  <conditionalFormatting sqref="F67:F68">
    <cfRule type="expression" dxfId="49" priority="37" stopIfTrue="1">
      <formula>$C67=""</formula>
    </cfRule>
    <cfRule type="expression" dxfId="48" priority="38" stopIfTrue="1">
      <formula>$D67&lt;&gt;""</formula>
    </cfRule>
  </conditionalFormatting>
  <conditionalFormatting sqref="G67:G69">
    <cfRule type="expression" dxfId="47" priority="35" stopIfTrue="1">
      <formula>$C67=""</formula>
    </cfRule>
    <cfRule type="expression" dxfId="46" priority="36" stopIfTrue="1">
      <formula>$D67&lt;&gt;""</formula>
    </cfRule>
  </conditionalFormatting>
  <conditionalFormatting sqref="A38">
    <cfRule type="expression" dxfId="45" priority="32" stopIfTrue="1">
      <formula>$F38=""</formula>
    </cfRule>
    <cfRule type="expression" dxfId="44" priority="33" stopIfTrue="1">
      <formula>#REF!&lt;&gt;""</formula>
    </cfRule>
    <cfRule type="expression" dxfId="43" priority="34" stopIfTrue="1">
      <formula>AND($G38="",$F38&lt;&gt;"")</formula>
    </cfRule>
  </conditionalFormatting>
  <conditionalFormatting sqref="G38">
    <cfRule type="expression" dxfId="42" priority="30" stopIfTrue="1">
      <formula>$C38=""</formula>
    </cfRule>
    <cfRule type="expression" dxfId="41" priority="31" stopIfTrue="1">
      <formula>$D38&lt;&gt;""</formula>
    </cfRule>
  </conditionalFormatting>
  <conditionalFormatting sqref="F38">
    <cfRule type="expression" dxfId="40" priority="28" stopIfTrue="1">
      <formula>$C38=""</formula>
    </cfRule>
    <cfRule type="expression" dxfId="39" priority="29" stopIfTrue="1">
      <formula>$D38&lt;&gt;""</formula>
    </cfRule>
  </conditionalFormatting>
  <conditionalFormatting sqref="A35">
    <cfRule type="expression" dxfId="38" priority="4" stopIfTrue="1">
      <formula>$F35=""</formula>
    </cfRule>
    <cfRule type="expression" dxfId="37" priority="5" stopIfTrue="1">
      <formula>#REF!&lt;&gt;""</formula>
    </cfRule>
    <cfRule type="expression" dxfId="36" priority="6" stopIfTrue="1">
      <formula>AND($G35="",$F35&lt;&gt;"")</formula>
    </cfRule>
  </conditionalFormatting>
  <conditionalFormatting sqref="A35">
    <cfRule type="expression" dxfId="35" priority="1" stopIfTrue="1">
      <formula>$F35=""</formula>
    </cfRule>
    <cfRule type="expression" dxfId="34" priority="2" stopIfTrue="1">
      <formula>#REF!&lt;&gt;""</formula>
    </cfRule>
    <cfRule type="expression" dxfId="33" priority="3" stopIfTrue="1">
      <formula>AND($G35="",$F35&lt;&gt;"")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A70 A73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A73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95"/>
  <sheetViews>
    <sheetView view="pageBreakPreview" zoomScaleNormal="75" zoomScaleSheetLayoutView="100" workbookViewId="0">
      <selection activeCell="I1" sqref="I1:K1"/>
    </sheetView>
  </sheetViews>
  <sheetFormatPr defaultColWidth="8.5703125" defaultRowHeight="15.75"/>
  <cols>
    <col min="1" max="1" width="73.5703125" style="103" customWidth="1"/>
    <col min="2" max="2" width="6.7109375" style="104" customWidth="1"/>
    <col min="3" max="3" width="6.28515625" style="104" customWidth="1"/>
    <col min="4" max="4" width="6.5703125" style="104" customWidth="1"/>
    <col min="5" max="5" width="5.140625" style="104" customWidth="1"/>
    <col min="6" max="6" width="6" style="104" customWidth="1"/>
    <col min="7" max="7" width="10" style="104" customWidth="1"/>
    <col min="8" max="8" width="6" style="104" customWidth="1"/>
    <col min="9" max="9" width="13.7109375" style="104" customWidth="1"/>
    <col min="10" max="10" width="13.7109375" style="100" customWidth="1"/>
    <col min="11" max="11" width="13.5703125" style="100" customWidth="1"/>
    <col min="12" max="12" width="61.85546875" style="105" customWidth="1"/>
    <col min="13" max="13" width="11" style="100" customWidth="1"/>
    <col min="14" max="16384" width="8.5703125" style="100"/>
  </cols>
  <sheetData>
    <row r="1" spans="1:13" ht="114" customHeight="1">
      <c r="C1" s="243"/>
      <c r="D1" s="243"/>
      <c r="E1" s="243"/>
      <c r="G1" s="32"/>
      <c r="H1" s="32"/>
      <c r="I1" s="243" t="s">
        <v>271</v>
      </c>
      <c r="J1" s="243"/>
      <c r="K1" s="243"/>
      <c r="L1" s="32"/>
      <c r="M1" s="32"/>
    </row>
    <row r="2" spans="1:13" ht="78.75" customHeight="1">
      <c r="A2" s="250" t="s">
        <v>272</v>
      </c>
      <c r="B2" s="250"/>
      <c r="C2" s="250"/>
      <c r="D2" s="250"/>
      <c r="E2" s="250"/>
      <c r="F2" s="250"/>
      <c r="G2" s="250"/>
      <c r="H2" s="250"/>
      <c r="I2" s="250"/>
      <c r="J2" s="250"/>
      <c r="K2" s="250"/>
    </row>
    <row r="3" spans="1:13" ht="18.75" customHeight="1">
      <c r="A3" s="215"/>
      <c r="B3" s="215"/>
      <c r="C3" s="215"/>
      <c r="D3" s="215"/>
      <c r="E3" s="215"/>
      <c r="F3" s="215"/>
      <c r="G3" s="215"/>
      <c r="H3" s="215"/>
      <c r="I3" s="215"/>
      <c r="J3" s="215"/>
      <c r="K3" s="231" t="s">
        <v>273</v>
      </c>
    </row>
    <row r="4" spans="1:13" ht="16.5" customHeight="1">
      <c r="A4" s="251" t="s">
        <v>17</v>
      </c>
      <c r="B4" s="251" t="s">
        <v>18</v>
      </c>
      <c r="C4" s="251" t="s">
        <v>267</v>
      </c>
      <c r="D4" s="251" t="s">
        <v>268</v>
      </c>
      <c r="E4" s="251"/>
      <c r="F4" s="251"/>
      <c r="G4" s="251"/>
      <c r="H4" s="251" t="s">
        <v>269</v>
      </c>
      <c r="I4" s="251" t="s">
        <v>96</v>
      </c>
      <c r="J4" s="251"/>
      <c r="K4" s="251"/>
    </row>
    <row r="5" spans="1:13" ht="21.75" customHeight="1">
      <c r="A5" s="249" t="s">
        <v>270</v>
      </c>
      <c r="B5" s="249" t="s">
        <v>270</v>
      </c>
      <c r="C5" s="249" t="s">
        <v>270</v>
      </c>
      <c r="D5" s="249" t="s">
        <v>270</v>
      </c>
      <c r="E5" s="249"/>
      <c r="F5" s="249"/>
      <c r="G5" s="249"/>
      <c r="H5" s="249" t="s">
        <v>270</v>
      </c>
      <c r="I5" s="230" t="s">
        <v>202</v>
      </c>
      <c r="J5" s="230" t="s">
        <v>240</v>
      </c>
      <c r="K5" s="230" t="s">
        <v>263</v>
      </c>
    </row>
    <row r="6" spans="1:13" ht="14.25" customHeight="1">
      <c r="A6" s="106">
        <v>1</v>
      </c>
      <c r="B6" s="106">
        <v>2</v>
      </c>
      <c r="C6" s="106">
        <v>3</v>
      </c>
      <c r="D6" s="106">
        <v>4</v>
      </c>
      <c r="E6" s="106">
        <v>5</v>
      </c>
      <c r="F6" s="106">
        <v>6</v>
      </c>
      <c r="G6" s="106">
        <v>7</v>
      </c>
      <c r="H6" s="106">
        <v>8</v>
      </c>
      <c r="I6" s="101">
        <v>9</v>
      </c>
      <c r="J6" s="101">
        <v>10</v>
      </c>
      <c r="K6" s="101">
        <v>11</v>
      </c>
    </row>
    <row r="7" spans="1:13" ht="18" customHeight="1">
      <c r="A7" s="107" t="s">
        <v>27</v>
      </c>
      <c r="B7" s="108"/>
      <c r="C7" s="108"/>
      <c r="D7" s="108"/>
      <c r="E7" s="108"/>
      <c r="F7" s="108"/>
      <c r="G7" s="108"/>
      <c r="H7" s="108"/>
      <c r="I7" s="109">
        <f>I8+I43+I52+I59+I75+I82</f>
        <v>1272.6400000000001</v>
      </c>
      <c r="J7" s="109">
        <f>J8+J43+J52+J59+J75+J82+J93</f>
        <v>964.7</v>
      </c>
      <c r="K7" s="109">
        <f>K8+K43+K52+K59+K75+K82+K93</f>
        <v>1022.4000000000001</v>
      </c>
    </row>
    <row r="8" spans="1:13" ht="18" customHeight="1">
      <c r="A8" s="110" t="s">
        <v>20</v>
      </c>
      <c r="B8" s="111" t="s">
        <v>21</v>
      </c>
      <c r="C8" s="111"/>
      <c r="D8" s="112"/>
      <c r="E8" s="112"/>
      <c r="F8" s="112"/>
      <c r="G8" s="112"/>
      <c r="H8" s="113"/>
      <c r="I8" s="223">
        <f>I9+I18+I37</f>
        <v>691.94</v>
      </c>
      <c r="J8" s="223">
        <f>J9+J18+J37</f>
        <v>409.1</v>
      </c>
      <c r="K8" s="223">
        <f>K9+K18+K37</f>
        <v>445.00000000000006</v>
      </c>
    </row>
    <row r="9" spans="1:13" ht="31.5">
      <c r="A9" s="114" t="s">
        <v>62</v>
      </c>
      <c r="B9" s="112" t="s">
        <v>21</v>
      </c>
      <c r="C9" s="112" t="s">
        <v>57</v>
      </c>
      <c r="D9" s="112"/>
      <c r="E9" s="112"/>
      <c r="F9" s="112"/>
      <c r="G9" s="112"/>
      <c r="H9" s="115"/>
      <c r="I9" s="223">
        <f t="shared" ref="I9:K13" si="0">I10</f>
        <v>223.24</v>
      </c>
      <c r="J9" s="223">
        <f t="shared" si="0"/>
        <v>134.5</v>
      </c>
      <c r="K9" s="223">
        <f t="shared" si="0"/>
        <v>134.30000000000001</v>
      </c>
    </row>
    <row r="10" spans="1:13">
      <c r="A10" s="116" t="s">
        <v>200</v>
      </c>
      <c r="B10" s="7" t="s">
        <v>21</v>
      </c>
      <c r="C10" s="7" t="s">
        <v>57</v>
      </c>
      <c r="D10" s="7" t="s">
        <v>63</v>
      </c>
      <c r="E10" s="7"/>
      <c r="F10" s="7"/>
      <c r="G10" s="7"/>
      <c r="H10" s="117"/>
      <c r="I10" s="118">
        <f t="shared" si="0"/>
        <v>223.24</v>
      </c>
      <c r="J10" s="118">
        <f t="shared" si="0"/>
        <v>134.5</v>
      </c>
      <c r="K10" s="118">
        <f t="shared" si="0"/>
        <v>134.30000000000001</v>
      </c>
    </row>
    <row r="11" spans="1:13">
      <c r="A11" s="119" t="s">
        <v>196</v>
      </c>
      <c r="B11" s="7" t="s">
        <v>21</v>
      </c>
      <c r="C11" s="7" t="s">
        <v>57</v>
      </c>
      <c r="D11" s="7">
        <v>65</v>
      </c>
      <c r="E11" s="7">
        <v>1</v>
      </c>
      <c r="F11" s="7"/>
      <c r="G11" s="7"/>
      <c r="H11" s="117"/>
      <c r="I11" s="118">
        <f>I12+I15</f>
        <v>223.24</v>
      </c>
      <c r="J11" s="118">
        <f t="shared" ref="J11:K11" si="1">J12+J15</f>
        <v>134.5</v>
      </c>
      <c r="K11" s="118">
        <f t="shared" si="1"/>
        <v>134.30000000000001</v>
      </c>
    </row>
    <row r="12" spans="1:13">
      <c r="A12" s="120" t="s">
        <v>151</v>
      </c>
      <c r="B12" s="8" t="s">
        <v>21</v>
      </c>
      <c r="C12" s="8" t="s">
        <v>57</v>
      </c>
      <c r="D12" s="8" t="s">
        <v>63</v>
      </c>
      <c r="E12" s="8" t="s">
        <v>32</v>
      </c>
      <c r="F12" s="8" t="s">
        <v>66</v>
      </c>
      <c r="G12" s="8" t="s">
        <v>67</v>
      </c>
      <c r="H12" s="117"/>
      <c r="I12" s="118">
        <f t="shared" si="0"/>
        <v>223.24</v>
      </c>
      <c r="J12" s="118">
        <f t="shared" si="0"/>
        <v>134.5</v>
      </c>
      <c r="K12" s="118">
        <f t="shared" si="0"/>
        <v>134.30000000000001</v>
      </c>
    </row>
    <row r="13" spans="1:13" ht="63">
      <c r="A13" s="120" t="s">
        <v>141</v>
      </c>
      <c r="B13" s="8" t="s">
        <v>21</v>
      </c>
      <c r="C13" s="8" t="s">
        <v>57</v>
      </c>
      <c r="D13" s="8" t="s">
        <v>63</v>
      </c>
      <c r="E13" s="8" t="s">
        <v>32</v>
      </c>
      <c r="F13" s="8" t="s">
        <v>66</v>
      </c>
      <c r="G13" s="8" t="s">
        <v>67</v>
      </c>
      <c r="H13" s="117" t="s">
        <v>143</v>
      </c>
      <c r="I13" s="118">
        <f t="shared" si="0"/>
        <v>223.24</v>
      </c>
      <c r="J13" s="118">
        <f t="shared" si="0"/>
        <v>134.5</v>
      </c>
      <c r="K13" s="118">
        <f t="shared" si="0"/>
        <v>134.30000000000001</v>
      </c>
    </row>
    <row r="14" spans="1:13" ht="36" customHeight="1">
      <c r="A14" s="120" t="s">
        <v>142</v>
      </c>
      <c r="B14" s="8" t="s">
        <v>21</v>
      </c>
      <c r="C14" s="8" t="s">
        <v>57</v>
      </c>
      <c r="D14" s="8" t="s">
        <v>63</v>
      </c>
      <c r="E14" s="8" t="s">
        <v>32</v>
      </c>
      <c r="F14" s="8" t="s">
        <v>66</v>
      </c>
      <c r="G14" s="8" t="s">
        <v>67</v>
      </c>
      <c r="H14" s="117" t="s">
        <v>144</v>
      </c>
      <c r="I14" s="118">
        <f>'Прил 4'!J15</f>
        <v>223.24</v>
      </c>
      <c r="J14" s="118">
        <f>'Прил 4'!K15</f>
        <v>134.5</v>
      </c>
      <c r="K14" s="118">
        <f>'Прил 4'!L15</f>
        <v>134.30000000000001</v>
      </c>
    </row>
    <row r="15" spans="1:13" ht="54.75" customHeight="1">
      <c r="A15" s="10" t="s">
        <v>236</v>
      </c>
      <c r="B15" s="190" t="s">
        <v>21</v>
      </c>
      <c r="C15" s="190" t="s">
        <v>57</v>
      </c>
      <c r="D15" s="190" t="s">
        <v>63</v>
      </c>
      <c r="E15" s="190" t="s">
        <v>32</v>
      </c>
      <c r="F15" s="190" t="s">
        <v>66</v>
      </c>
      <c r="G15" s="190" t="s">
        <v>237</v>
      </c>
      <c r="H15" s="191"/>
      <c r="I15" s="118">
        <f>I16</f>
        <v>0</v>
      </c>
      <c r="J15" s="118">
        <f t="shared" ref="J15:K16" si="2">J16</f>
        <v>0</v>
      </c>
      <c r="K15" s="118">
        <f t="shared" si="2"/>
        <v>0</v>
      </c>
    </row>
    <row r="16" spans="1:13" ht="70.900000000000006" customHeight="1">
      <c r="A16" s="189" t="s">
        <v>141</v>
      </c>
      <c r="B16" s="190" t="s">
        <v>21</v>
      </c>
      <c r="C16" s="190" t="s">
        <v>57</v>
      </c>
      <c r="D16" s="190" t="s">
        <v>63</v>
      </c>
      <c r="E16" s="190" t="s">
        <v>32</v>
      </c>
      <c r="F16" s="190" t="s">
        <v>66</v>
      </c>
      <c r="G16" s="190" t="s">
        <v>237</v>
      </c>
      <c r="H16" s="191" t="s">
        <v>143</v>
      </c>
      <c r="I16" s="118">
        <f>I17</f>
        <v>0</v>
      </c>
      <c r="J16" s="118">
        <f t="shared" si="2"/>
        <v>0</v>
      </c>
      <c r="K16" s="118">
        <f t="shared" si="2"/>
        <v>0</v>
      </c>
    </row>
    <row r="17" spans="1:12" ht="36" customHeight="1">
      <c r="A17" s="189" t="s">
        <v>142</v>
      </c>
      <c r="B17" s="190" t="s">
        <v>21</v>
      </c>
      <c r="C17" s="190" t="s">
        <v>57</v>
      </c>
      <c r="D17" s="190" t="s">
        <v>63</v>
      </c>
      <c r="E17" s="190" t="s">
        <v>32</v>
      </c>
      <c r="F17" s="190" t="s">
        <v>66</v>
      </c>
      <c r="G17" s="190" t="s">
        <v>237</v>
      </c>
      <c r="H17" s="191" t="s">
        <v>144</v>
      </c>
      <c r="I17" s="118">
        <f>'Прил 4'!J18</f>
        <v>0</v>
      </c>
      <c r="J17" s="118">
        <f>'Прил 4'!K18</f>
        <v>0</v>
      </c>
      <c r="K17" s="118">
        <f>'Прил 4'!L18</f>
        <v>0</v>
      </c>
    </row>
    <row r="18" spans="1:12" ht="47.25">
      <c r="A18" s="121" t="s">
        <v>97</v>
      </c>
      <c r="B18" s="112" t="s">
        <v>21</v>
      </c>
      <c r="C18" s="112" t="s">
        <v>22</v>
      </c>
      <c r="D18" s="112"/>
      <c r="E18" s="112"/>
      <c r="F18" s="112"/>
      <c r="G18" s="112"/>
      <c r="H18" s="115"/>
      <c r="I18" s="223">
        <f>I19+I32</f>
        <v>467.70000000000005</v>
      </c>
      <c r="J18" s="223">
        <f>J19+J32</f>
        <v>273.60000000000002</v>
      </c>
      <c r="K18" s="223">
        <f>K19+K32</f>
        <v>309.70000000000005</v>
      </c>
    </row>
    <row r="19" spans="1:12">
      <c r="A19" s="116" t="s">
        <v>200</v>
      </c>
      <c r="B19" s="7" t="s">
        <v>21</v>
      </c>
      <c r="C19" s="7" t="s">
        <v>22</v>
      </c>
      <c r="D19" s="7" t="s">
        <v>63</v>
      </c>
      <c r="E19" s="7"/>
      <c r="F19" s="7"/>
      <c r="G19" s="7"/>
      <c r="H19" s="117"/>
      <c r="I19" s="118">
        <f>I20</f>
        <v>467.6</v>
      </c>
      <c r="J19" s="118">
        <f>J20</f>
        <v>273.5</v>
      </c>
      <c r="K19" s="118">
        <f>K20</f>
        <v>309.60000000000002</v>
      </c>
    </row>
    <row r="20" spans="1:12" ht="31.5">
      <c r="A20" s="116" t="s">
        <v>201</v>
      </c>
      <c r="B20" s="8" t="s">
        <v>21</v>
      </c>
      <c r="C20" s="8" t="s">
        <v>22</v>
      </c>
      <c r="D20" s="8" t="s">
        <v>63</v>
      </c>
      <c r="E20" s="8" t="s">
        <v>33</v>
      </c>
      <c r="F20" s="7"/>
      <c r="G20" s="7"/>
      <c r="H20" s="117"/>
      <c r="I20" s="118">
        <f>I21+I24+I29</f>
        <v>467.6</v>
      </c>
      <c r="J20" s="118">
        <f t="shared" ref="J20:K20" si="3">J21+J24+J29</f>
        <v>273.5</v>
      </c>
      <c r="K20" s="118">
        <f t="shared" si="3"/>
        <v>309.60000000000002</v>
      </c>
    </row>
    <row r="21" spans="1:12" ht="33" customHeight="1">
      <c r="A21" s="120" t="s">
        <v>68</v>
      </c>
      <c r="B21" s="8" t="s">
        <v>21</v>
      </c>
      <c r="C21" s="8" t="s">
        <v>22</v>
      </c>
      <c r="D21" s="8" t="s">
        <v>63</v>
      </c>
      <c r="E21" s="8" t="s">
        <v>33</v>
      </c>
      <c r="F21" s="8" t="s">
        <v>66</v>
      </c>
      <c r="G21" s="8" t="s">
        <v>69</v>
      </c>
      <c r="H21" s="117"/>
      <c r="I21" s="118">
        <f t="shared" ref="I21:K22" si="4">I22</f>
        <v>425.3</v>
      </c>
      <c r="J21" s="118">
        <f t="shared" si="4"/>
        <v>234.4</v>
      </c>
      <c r="K21" s="118">
        <f t="shared" si="4"/>
        <v>213.6</v>
      </c>
    </row>
    <row r="22" spans="1:12" ht="63">
      <c r="A22" s="120" t="s">
        <v>141</v>
      </c>
      <c r="B22" s="8" t="s">
        <v>21</v>
      </c>
      <c r="C22" s="8" t="s">
        <v>22</v>
      </c>
      <c r="D22" s="8" t="s">
        <v>63</v>
      </c>
      <c r="E22" s="8" t="s">
        <v>33</v>
      </c>
      <c r="F22" s="8" t="s">
        <v>66</v>
      </c>
      <c r="G22" s="8" t="s">
        <v>69</v>
      </c>
      <c r="H22" s="117" t="s">
        <v>143</v>
      </c>
      <c r="I22" s="118">
        <f t="shared" si="4"/>
        <v>425.3</v>
      </c>
      <c r="J22" s="118">
        <f t="shared" si="4"/>
        <v>234.4</v>
      </c>
      <c r="K22" s="118">
        <f t="shared" si="4"/>
        <v>213.6</v>
      </c>
    </row>
    <row r="23" spans="1:12" ht="31.5">
      <c r="A23" s="120" t="s">
        <v>142</v>
      </c>
      <c r="B23" s="8" t="s">
        <v>21</v>
      </c>
      <c r="C23" s="8" t="s">
        <v>22</v>
      </c>
      <c r="D23" s="8" t="s">
        <v>63</v>
      </c>
      <c r="E23" s="8" t="s">
        <v>33</v>
      </c>
      <c r="F23" s="8" t="s">
        <v>66</v>
      </c>
      <c r="G23" s="8" t="s">
        <v>69</v>
      </c>
      <c r="H23" s="117" t="s">
        <v>144</v>
      </c>
      <c r="I23" s="118">
        <f>'Прил 4'!J24</f>
        <v>425.3</v>
      </c>
      <c r="J23" s="118">
        <f>'Прил 4'!K24</f>
        <v>234.4</v>
      </c>
      <c r="K23" s="118">
        <f>'Прил 4'!L24</f>
        <v>213.6</v>
      </c>
    </row>
    <row r="24" spans="1:12" s="104" customFormat="1">
      <c r="A24" s="119" t="s">
        <v>235</v>
      </c>
      <c r="B24" s="8" t="s">
        <v>21</v>
      </c>
      <c r="C24" s="8" t="s">
        <v>22</v>
      </c>
      <c r="D24" s="8" t="s">
        <v>63</v>
      </c>
      <c r="E24" s="8" t="s">
        <v>33</v>
      </c>
      <c r="F24" s="8" t="s">
        <v>66</v>
      </c>
      <c r="G24" s="8" t="s">
        <v>71</v>
      </c>
      <c r="H24" s="117"/>
      <c r="I24" s="118">
        <f>I25+I27</f>
        <v>42.3</v>
      </c>
      <c r="J24" s="118">
        <f>J25+J27</f>
        <v>39.1</v>
      </c>
      <c r="K24" s="118">
        <f>K25+K27</f>
        <v>96</v>
      </c>
      <c r="L24" s="122"/>
    </row>
    <row r="25" spans="1:12" s="74" customFormat="1" ht="31.5">
      <c r="A25" s="119" t="s">
        <v>137</v>
      </c>
      <c r="B25" s="8" t="s">
        <v>21</v>
      </c>
      <c r="C25" s="8" t="s">
        <v>22</v>
      </c>
      <c r="D25" s="8" t="s">
        <v>63</v>
      </c>
      <c r="E25" s="8" t="s">
        <v>33</v>
      </c>
      <c r="F25" s="8" t="s">
        <v>66</v>
      </c>
      <c r="G25" s="8" t="s">
        <v>71</v>
      </c>
      <c r="H25" s="117" t="s">
        <v>139</v>
      </c>
      <c r="I25" s="71">
        <f t="shared" ref="I25:K25" si="5">I26</f>
        <v>31.7</v>
      </c>
      <c r="J25" s="71">
        <f t="shared" si="5"/>
        <v>13.3</v>
      </c>
      <c r="K25" s="71">
        <f t="shared" si="5"/>
        <v>70.2</v>
      </c>
      <c r="L25" s="105"/>
    </row>
    <row r="26" spans="1:12" s="74" customFormat="1" ht="31.5">
      <c r="A26" s="119" t="s">
        <v>138</v>
      </c>
      <c r="B26" s="8" t="s">
        <v>21</v>
      </c>
      <c r="C26" s="8" t="s">
        <v>22</v>
      </c>
      <c r="D26" s="8" t="s">
        <v>63</v>
      </c>
      <c r="E26" s="8" t="s">
        <v>33</v>
      </c>
      <c r="F26" s="8" t="s">
        <v>66</v>
      </c>
      <c r="G26" s="8" t="s">
        <v>71</v>
      </c>
      <c r="H26" s="7" t="s">
        <v>140</v>
      </c>
      <c r="I26" s="123">
        <f>'Прил 4'!J27</f>
        <v>31.7</v>
      </c>
      <c r="J26" s="123">
        <f>'Прил 4'!K27</f>
        <v>13.3</v>
      </c>
      <c r="K26" s="123">
        <f>'Прил 4'!L27</f>
        <v>70.2</v>
      </c>
      <c r="L26" s="105"/>
    </row>
    <row r="27" spans="1:12" s="74" customFormat="1">
      <c r="A27" s="124" t="s">
        <v>145</v>
      </c>
      <c r="B27" s="7" t="s">
        <v>21</v>
      </c>
      <c r="C27" s="7" t="s">
        <v>22</v>
      </c>
      <c r="D27" s="8" t="s">
        <v>149</v>
      </c>
      <c r="E27" s="8" t="s">
        <v>33</v>
      </c>
      <c r="F27" s="8" t="s">
        <v>66</v>
      </c>
      <c r="G27" s="8" t="s">
        <v>71</v>
      </c>
      <c r="H27" s="125" t="s">
        <v>146</v>
      </c>
      <c r="I27" s="123">
        <f>I28</f>
        <v>10.6</v>
      </c>
      <c r="J27" s="123">
        <f>J28</f>
        <v>25.8</v>
      </c>
      <c r="K27" s="123">
        <f>K28</f>
        <v>25.8</v>
      </c>
      <c r="L27" s="105" t="s">
        <v>34</v>
      </c>
    </row>
    <row r="28" spans="1:12" s="74" customFormat="1">
      <c r="A28" s="124" t="s">
        <v>148</v>
      </c>
      <c r="B28" s="7" t="s">
        <v>21</v>
      </c>
      <c r="C28" s="7" t="s">
        <v>22</v>
      </c>
      <c r="D28" s="7">
        <v>66</v>
      </c>
      <c r="E28" s="8" t="s">
        <v>33</v>
      </c>
      <c r="F28" s="8" t="s">
        <v>66</v>
      </c>
      <c r="G28" s="8" t="s">
        <v>71</v>
      </c>
      <c r="H28" s="125" t="s">
        <v>150</v>
      </c>
      <c r="I28" s="123">
        <f>'Прил 4'!J29</f>
        <v>10.6</v>
      </c>
      <c r="J28" s="123">
        <f>'Прил 4'!K29</f>
        <v>25.8</v>
      </c>
      <c r="K28" s="123">
        <f>'Прил 4'!L29</f>
        <v>25.8</v>
      </c>
      <c r="L28" s="105"/>
    </row>
    <row r="29" spans="1:12" s="74" customFormat="1" ht="47.25">
      <c r="A29" s="10" t="s">
        <v>236</v>
      </c>
      <c r="B29" s="192" t="s">
        <v>21</v>
      </c>
      <c r="C29" s="192" t="s">
        <v>22</v>
      </c>
      <c r="D29" s="191" t="s">
        <v>63</v>
      </c>
      <c r="E29" s="190" t="s">
        <v>33</v>
      </c>
      <c r="F29" s="190" t="s">
        <v>66</v>
      </c>
      <c r="G29" s="190" t="s">
        <v>237</v>
      </c>
      <c r="H29" s="193"/>
      <c r="I29" s="123">
        <f t="shared" ref="I29:K30" si="6">I30</f>
        <v>0</v>
      </c>
      <c r="J29" s="123">
        <f t="shared" si="6"/>
        <v>0</v>
      </c>
      <c r="K29" s="123">
        <f t="shared" si="6"/>
        <v>0</v>
      </c>
      <c r="L29" s="105"/>
    </row>
    <row r="30" spans="1:12" s="74" customFormat="1" ht="63">
      <c r="A30" s="189" t="s">
        <v>141</v>
      </c>
      <c r="B30" s="192" t="s">
        <v>21</v>
      </c>
      <c r="C30" s="192" t="s">
        <v>22</v>
      </c>
      <c r="D30" s="191" t="s">
        <v>63</v>
      </c>
      <c r="E30" s="190" t="s">
        <v>33</v>
      </c>
      <c r="F30" s="190" t="s">
        <v>66</v>
      </c>
      <c r="G30" s="190" t="s">
        <v>237</v>
      </c>
      <c r="H30" s="193" t="s">
        <v>143</v>
      </c>
      <c r="I30" s="123">
        <f t="shared" si="6"/>
        <v>0</v>
      </c>
      <c r="J30" s="123">
        <f t="shared" si="6"/>
        <v>0</v>
      </c>
      <c r="K30" s="123">
        <f t="shared" si="6"/>
        <v>0</v>
      </c>
      <c r="L30" s="105"/>
    </row>
    <row r="31" spans="1:12" s="74" customFormat="1" ht="23.45" customHeight="1">
      <c r="A31" s="189" t="s">
        <v>142</v>
      </c>
      <c r="B31" s="192" t="s">
        <v>21</v>
      </c>
      <c r="C31" s="192" t="s">
        <v>22</v>
      </c>
      <c r="D31" s="191" t="s">
        <v>63</v>
      </c>
      <c r="E31" s="190" t="s">
        <v>33</v>
      </c>
      <c r="F31" s="190" t="s">
        <v>66</v>
      </c>
      <c r="G31" s="190" t="s">
        <v>237</v>
      </c>
      <c r="H31" s="193" t="s">
        <v>144</v>
      </c>
      <c r="I31" s="123">
        <f>'Прил 4'!J32</f>
        <v>0</v>
      </c>
      <c r="J31" s="123">
        <f>'Прил 4'!K32</f>
        <v>0</v>
      </c>
      <c r="K31" s="123">
        <f>'Прил 4'!L32</f>
        <v>0</v>
      </c>
      <c r="L31" s="105"/>
    </row>
    <row r="32" spans="1:12" s="127" customFormat="1" ht="47.25">
      <c r="A32" s="116" t="s">
        <v>197</v>
      </c>
      <c r="B32" s="7" t="s">
        <v>21</v>
      </c>
      <c r="C32" s="7" t="s">
        <v>22</v>
      </c>
      <c r="D32" s="117">
        <v>89</v>
      </c>
      <c r="E32" s="8"/>
      <c r="F32" s="8"/>
      <c r="G32" s="8"/>
      <c r="H32" s="126"/>
      <c r="I32" s="123">
        <f>I33</f>
        <v>0.1</v>
      </c>
      <c r="J32" s="123">
        <f t="shared" ref="J32:K35" si="7">J33</f>
        <v>0.1</v>
      </c>
      <c r="K32" s="123">
        <f t="shared" si="7"/>
        <v>0.1</v>
      </c>
      <c r="L32" s="122"/>
    </row>
    <row r="33" spans="1:12" s="127" customFormat="1" ht="47.25">
      <c r="A33" s="116" t="s">
        <v>198</v>
      </c>
      <c r="B33" s="7" t="s">
        <v>21</v>
      </c>
      <c r="C33" s="7" t="s">
        <v>22</v>
      </c>
      <c r="D33" s="117">
        <v>89</v>
      </c>
      <c r="E33" s="8" t="s">
        <v>32</v>
      </c>
      <c r="F33" s="8"/>
      <c r="G33" s="8"/>
      <c r="H33" s="126"/>
      <c r="I33" s="71">
        <f>I34</f>
        <v>0.1</v>
      </c>
      <c r="J33" s="71">
        <f t="shared" si="7"/>
        <v>0.1</v>
      </c>
      <c r="K33" s="71">
        <f t="shared" si="7"/>
        <v>0.1</v>
      </c>
      <c r="L33" s="122"/>
    </row>
    <row r="34" spans="1:12" ht="85.9" customHeight="1">
      <c r="A34" s="128" t="s">
        <v>199</v>
      </c>
      <c r="B34" s="7" t="s">
        <v>21</v>
      </c>
      <c r="C34" s="7" t="s">
        <v>22</v>
      </c>
      <c r="D34" s="117">
        <v>89</v>
      </c>
      <c r="E34" s="8" t="s">
        <v>32</v>
      </c>
      <c r="F34" s="8" t="s">
        <v>66</v>
      </c>
      <c r="G34" s="8" t="s">
        <v>73</v>
      </c>
      <c r="H34" s="126"/>
      <c r="I34" s="71">
        <f>I35</f>
        <v>0.1</v>
      </c>
      <c r="J34" s="71">
        <f t="shared" si="7"/>
        <v>0.1</v>
      </c>
      <c r="K34" s="71">
        <f t="shared" si="7"/>
        <v>0.1</v>
      </c>
    </row>
    <row r="35" spans="1:12" ht="31.5">
      <c r="A35" s="119" t="s">
        <v>137</v>
      </c>
      <c r="B35" s="7" t="s">
        <v>21</v>
      </c>
      <c r="C35" s="7" t="s">
        <v>22</v>
      </c>
      <c r="D35" s="117" t="s">
        <v>78</v>
      </c>
      <c r="E35" s="7" t="s">
        <v>32</v>
      </c>
      <c r="F35" s="8" t="s">
        <v>66</v>
      </c>
      <c r="G35" s="8" t="s">
        <v>73</v>
      </c>
      <c r="H35" s="126" t="s">
        <v>139</v>
      </c>
      <c r="I35" s="71">
        <f>I36</f>
        <v>0.1</v>
      </c>
      <c r="J35" s="71">
        <f t="shared" si="7"/>
        <v>0.1</v>
      </c>
      <c r="K35" s="71">
        <f t="shared" si="7"/>
        <v>0.1</v>
      </c>
    </row>
    <row r="36" spans="1:12" ht="31.5">
      <c r="A36" s="119" t="s">
        <v>138</v>
      </c>
      <c r="B36" s="7" t="s">
        <v>21</v>
      </c>
      <c r="C36" s="7" t="s">
        <v>22</v>
      </c>
      <c r="D36" s="117" t="s">
        <v>78</v>
      </c>
      <c r="E36" s="8" t="s">
        <v>32</v>
      </c>
      <c r="F36" s="8" t="s">
        <v>66</v>
      </c>
      <c r="G36" s="8" t="s">
        <v>73</v>
      </c>
      <c r="H36" s="126" t="s">
        <v>140</v>
      </c>
      <c r="I36" s="71">
        <f>'Прил 4'!J37</f>
        <v>0.1</v>
      </c>
      <c r="J36" s="71">
        <f>'Прил 4'!K37</f>
        <v>0.1</v>
      </c>
      <c r="K36" s="71">
        <f>'Прил 4'!L37</f>
        <v>0.1</v>
      </c>
    </row>
    <row r="37" spans="1:12">
      <c r="A37" s="114" t="s">
        <v>74</v>
      </c>
      <c r="B37" s="129" t="s">
        <v>21</v>
      </c>
      <c r="C37" s="129" t="s">
        <v>75</v>
      </c>
      <c r="D37" s="129"/>
      <c r="E37" s="222"/>
      <c r="F37" s="222"/>
      <c r="G37" s="130"/>
      <c r="H37" s="130"/>
      <c r="I37" s="228">
        <f>I38</f>
        <v>1</v>
      </c>
      <c r="J37" s="228">
        <f t="shared" ref="J37:K41" si="8">J38</f>
        <v>1</v>
      </c>
      <c r="K37" s="228">
        <f t="shared" si="8"/>
        <v>1</v>
      </c>
    </row>
    <row r="38" spans="1:12" ht="47.25">
      <c r="A38" s="116" t="s">
        <v>197</v>
      </c>
      <c r="B38" s="8" t="s">
        <v>21</v>
      </c>
      <c r="C38" s="8" t="s">
        <v>75</v>
      </c>
      <c r="D38" s="117">
        <v>89</v>
      </c>
      <c r="E38" s="8"/>
      <c r="F38" s="8"/>
      <c r="G38" s="131"/>
      <c r="H38" s="131"/>
      <c r="I38" s="71">
        <f>I39</f>
        <v>1</v>
      </c>
      <c r="J38" s="71">
        <f t="shared" si="8"/>
        <v>1</v>
      </c>
      <c r="K38" s="71">
        <f t="shared" si="8"/>
        <v>1</v>
      </c>
      <c r="L38" s="122"/>
    </row>
    <row r="39" spans="1:12" s="74" customFormat="1" ht="47.25">
      <c r="A39" s="116" t="s">
        <v>198</v>
      </c>
      <c r="B39" s="8" t="s">
        <v>21</v>
      </c>
      <c r="C39" s="8" t="s">
        <v>75</v>
      </c>
      <c r="D39" s="117">
        <v>89</v>
      </c>
      <c r="E39" s="8" t="s">
        <v>32</v>
      </c>
      <c r="F39" s="8"/>
      <c r="G39" s="131"/>
      <c r="H39" s="131"/>
      <c r="I39" s="71">
        <f>I40</f>
        <v>1</v>
      </c>
      <c r="J39" s="71">
        <f t="shared" si="8"/>
        <v>1</v>
      </c>
      <c r="K39" s="71">
        <f t="shared" si="8"/>
        <v>1</v>
      </c>
      <c r="L39" s="122"/>
    </row>
    <row r="40" spans="1:12" s="74" customFormat="1" ht="31.5">
      <c r="A40" s="119" t="s">
        <v>147</v>
      </c>
      <c r="B40" s="8" t="s">
        <v>21</v>
      </c>
      <c r="C40" s="8" t="s">
        <v>75</v>
      </c>
      <c r="D40" s="117">
        <v>89</v>
      </c>
      <c r="E40" s="8" t="s">
        <v>32</v>
      </c>
      <c r="F40" s="8" t="s">
        <v>66</v>
      </c>
      <c r="G40" s="8" t="s">
        <v>76</v>
      </c>
      <c r="H40" s="131"/>
      <c r="I40" s="71">
        <f>I41</f>
        <v>1</v>
      </c>
      <c r="J40" s="71">
        <f t="shared" si="8"/>
        <v>1</v>
      </c>
      <c r="K40" s="71">
        <f t="shared" si="8"/>
        <v>1</v>
      </c>
      <c r="L40" s="105"/>
    </row>
    <row r="41" spans="1:12" s="132" customFormat="1">
      <c r="A41" s="124" t="s">
        <v>145</v>
      </c>
      <c r="B41" s="8" t="s">
        <v>21</v>
      </c>
      <c r="C41" s="8" t="s">
        <v>75</v>
      </c>
      <c r="D41" s="117">
        <v>89</v>
      </c>
      <c r="E41" s="8" t="s">
        <v>32</v>
      </c>
      <c r="F41" s="8" t="s">
        <v>66</v>
      </c>
      <c r="G41" s="8" t="s">
        <v>76</v>
      </c>
      <c r="H41" s="131" t="s">
        <v>146</v>
      </c>
      <c r="I41" s="71">
        <f>I42</f>
        <v>1</v>
      </c>
      <c r="J41" s="71">
        <f t="shared" si="8"/>
        <v>1</v>
      </c>
      <c r="K41" s="71">
        <f t="shared" si="8"/>
        <v>1</v>
      </c>
      <c r="L41" s="105"/>
    </row>
    <row r="42" spans="1:12" s="74" customFormat="1">
      <c r="A42" s="119" t="s">
        <v>77</v>
      </c>
      <c r="B42" s="8" t="s">
        <v>21</v>
      </c>
      <c r="C42" s="8" t="s">
        <v>75</v>
      </c>
      <c r="D42" s="8" t="s">
        <v>78</v>
      </c>
      <c r="E42" s="8" t="s">
        <v>32</v>
      </c>
      <c r="F42" s="8" t="s">
        <v>66</v>
      </c>
      <c r="G42" s="8" t="s">
        <v>76</v>
      </c>
      <c r="H42" s="131" t="s">
        <v>79</v>
      </c>
      <c r="I42" s="71">
        <f>'Прил 4'!J43</f>
        <v>1</v>
      </c>
      <c r="J42" s="71">
        <f>'Прил 4'!K43</f>
        <v>1</v>
      </c>
      <c r="K42" s="71">
        <f>'Прил 4'!L43</f>
        <v>1</v>
      </c>
      <c r="L42" s="105"/>
    </row>
    <row r="43" spans="1:12">
      <c r="A43" s="114" t="s">
        <v>80</v>
      </c>
      <c r="B43" s="129" t="s">
        <v>57</v>
      </c>
      <c r="C43" s="129"/>
      <c r="D43" s="130"/>
      <c r="E43" s="129"/>
      <c r="F43" s="129"/>
      <c r="G43" s="129"/>
      <c r="H43" s="225"/>
      <c r="I43" s="134">
        <f>I44</f>
        <v>87.4</v>
      </c>
      <c r="J43" s="134">
        <f t="shared" ref="J43:K46" si="9">J44</f>
        <v>90.1</v>
      </c>
      <c r="K43" s="134">
        <f t="shared" si="9"/>
        <v>90.1</v>
      </c>
    </row>
    <row r="44" spans="1:12">
      <c r="A44" s="121" t="s">
        <v>81</v>
      </c>
      <c r="B44" s="227" t="s">
        <v>57</v>
      </c>
      <c r="C44" s="227" t="s">
        <v>58</v>
      </c>
      <c r="D44" s="115"/>
      <c r="E44" s="112"/>
      <c r="F44" s="112"/>
      <c r="G44" s="112"/>
      <c r="H44" s="135"/>
      <c r="I44" s="134">
        <f>I45</f>
        <v>87.4</v>
      </c>
      <c r="J44" s="134">
        <f t="shared" si="9"/>
        <v>90.1</v>
      </c>
      <c r="K44" s="134">
        <f t="shared" si="9"/>
        <v>90.1</v>
      </c>
    </row>
    <row r="45" spans="1:12" ht="47.25">
      <c r="A45" s="116" t="s">
        <v>197</v>
      </c>
      <c r="B45" s="125" t="s">
        <v>57</v>
      </c>
      <c r="C45" s="125" t="s">
        <v>58</v>
      </c>
      <c r="D45" s="7">
        <v>89</v>
      </c>
      <c r="E45" s="7"/>
      <c r="F45" s="7"/>
      <c r="G45" s="7"/>
      <c r="H45" s="136"/>
      <c r="I45" s="73">
        <f>I46</f>
        <v>87.4</v>
      </c>
      <c r="J45" s="73">
        <f t="shared" si="9"/>
        <v>90.1</v>
      </c>
      <c r="K45" s="73">
        <f t="shared" si="9"/>
        <v>90.1</v>
      </c>
      <c r="L45" s="122"/>
    </row>
    <row r="46" spans="1:12" ht="47.25">
      <c r="A46" s="116" t="s">
        <v>198</v>
      </c>
      <c r="B46" s="125" t="s">
        <v>57</v>
      </c>
      <c r="C46" s="125" t="s">
        <v>58</v>
      </c>
      <c r="D46" s="7">
        <v>89</v>
      </c>
      <c r="E46" s="7">
        <v>1</v>
      </c>
      <c r="F46" s="7"/>
      <c r="G46" s="7"/>
      <c r="H46" s="136"/>
      <c r="I46" s="73">
        <f>I47</f>
        <v>87.4</v>
      </c>
      <c r="J46" s="73">
        <f t="shared" si="9"/>
        <v>90.1</v>
      </c>
      <c r="K46" s="73">
        <f t="shared" si="9"/>
        <v>90.1</v>
      </c>
      <c r="L46" s="122"/>
    </row>
    <row r="47" spans="1:12" ht="47.25">
      <c r="A47" s="137" t="s">
        <v>245</v>
      </c>
      <c r="B47" s="125" t="s">
        <v>57</v>
      </c>
      <c r="C47" s="125" t="s">
        <v>58</v>
      </c>
      <c r="D47" s="138">
        <v>89</v>
      </c>
      <c r="E47" s="7">
        <v>1</v>
      </c>
      <c r="F47" s="7" t="s">
        <v>66</v>
      </c>
      <c r="G47" s="7">
        <v>51180</v>
      </c>
      <c r="H47" s="136"/>
      <c r="I47" s="73">
        <f>I48+I50</f>
        <v>87.4</v>
      </c>
      <c r="J47" s="73">
        <f>J48+J50</f>
        <v>90.1</v>
      </c>
      <c r="K47" s="73">
        <f>K48+K50</f>
        <v>90.1</v>
      </c>
    </row>
    <row r="48" spans="1:12" ht="63">
      <c r="A48" s="120" t="s">
        <v>141</v>
      </c>
      <c r="B48" s="125" t="s">
        <v>57</v>
      </c>
      <c r="C48" s="125" t="s">
        <v>58</v>
      </c>
      <c r="D48" s="138">
        <v>89</v>
      </c>
      <c r="E48" s="7">
        <v>1</v>
      </c>
      <c r="F48" s="7" t="s">
        <v>66</v>
      </c>
      <c r="G48" s="7" t="s">
        <v>82</v>
      </c>
      <c r="H48" s="136" t="s">
        <v>143</v>
      </c>
      <c r="I48" s="73">
        <f>I49</f>
        <v>83.4</v>
      </c>
      <c r="J48" s="73">
        <f>J49</f>
        <v>86.1</v>
      </c>
      <c r="K48" s="73">
        <f>K49</f>
        <v>86.1</v>
      </c>
    </row>
    <row r="49" spans="1:12" ht="31.5">
      <c r="A49" s="120" t="s">
        <v>142</v>
      </c>
      <c r="B49" s="125" t="s">
        <v>57</v>
      </c>
      <c r="C49" s="125" t="s">
        <v>58</v>
      </c>
      <c r="D49" s="138">
        <v>89</v>
      </c>
      <c r="E49" s="7">
        <v>1</v>
      </c>
      <c r="F49" s="7" t="s">
        <v>66</v>
      </c>
      <c r="G49" s="7" t="s">
        <v>82</v>
      </c>
      <c r="H49" s="136" t="s">
        <v>144</v>
      </c>
      <c r="I49" s="73">
        <f>'Прил 4'!J50</f>
        <v>83.4</v>
      </c>
      <c r="J49" s="73">
        <f>'Прил 4'!K50</f>
        <v>86.1</v>
      </c>
      <c r="K49" s="73">
        <f>'Прил 4'!L50</f>
        <v>86.1</v>
      </c>
    </row>
    <row r="50" spans="1:12" ht="31.5">
      <c r="A50" s="119" t="s">
        <v>137</v>
      </c>
      <c r="B50" s="125" t="s">
        <v>57</v>
      </c>
      <c r="C50" s="125" t="s">
        <v>58</v>
      </c>
      <c r="D50" s="138">
        <v>89</v>
      </c>
      <c r="E50" s="7">
        <v>1</v>
      </c>
      <c r="F50" s="7" t="s">
        <v>66</v>
      </c>
      <c r="G50" s="7">
        <v>51180</v>
      </c>
      <c r="H50" s="136" t="s">
        <v>139</v>
      </c>
      <c r="I50" s="73">
        <f t="shared" ref="I50:K50" si="10">I51</f>
        <v>4</v>
      </c>
      <c r="J50" s="73">
        <f t="shared" si="10"/>
        <v>4</v>
      </c>
      <c r="K50" s="73">
        <f t="shared" si="10"/>
        <v>4</v>
      </c>
    </row>
    <row r="51" spans="1:12" ht="31.5">
      <c r="A51" s="119" t="s">
        <v>138</v>
      </c>
      <c r="B51" s="125" t="s">
        <v>57</v>
      </c>
      <c r="C51" s="125" t="s">
        <v>58</v>
      </c>
      <c r="D51" s="138">
        <v>89</v>
      </c>
      <c r="E51" s="7">
        <v>1</v>
      </c>
      <c r="F51" s="7" t="s">
        <v>66</v>
      </c>
      <c r="G51" s="7">
        <v>51180</v>
      </c>
      <c r="H51" s="136" t="s">
        <v>140</v>
      </c>
      <c r="I51" s="73">
        <f>'Прил 4'!J52</f>
        <v>4</v>
      </c>
      <c r="J51" s="73">
        <f>'Прил 4'!K52</f>
        <v>4</v>
      </c>
      <c r="K51" s="73">
        <f>'Прил 4'!L52</f>
        <v>4</v>
      </c>
    </row>
    <row r="52" spans="1:12">
      <c r="A52" s="121" t="s">
        <v>83</v>
      </c>
      <c r="B52" s="227" t="s">
        <v>22</v>
      </c>
      <c r="C52" s="227"/>
      <c r="D52" s="112"/>
      <c r="E52" s="112"/>
      <c r="F52" s="112"/>
      <c r="G52" s="112"/>
      <c r="H52" s="112"/>
      <c r="I52" s="134">
        <f t="shared" ref="I52:K57" si="11">I53</f>
        <v>354.6</v>
      </c>
      <c r="J52" s="134">
        <f t="shared" si="11"/>
        <v>359.6</v>
      </c>
      <c r="K52" s="134">
        <f t="shared" si="11"/>
        <v>381.4</v>
      </c>
    </row>
    <row r="53" spans="1:12">
      <c r="A53" s="121" t="s">
        <v>84</v>
      </c>
      <c r="B53" s="112" t="s">
        <v>22</v>
      </c>
      <c r="C53" s="112" t="s">
        <v>59</v>
      </c>
      <c r="D53" s="229"/>
      <c r="E53" s="229"/>
      <c r="F53" s="229"/>
      <c r="G53" s="229"/>
      <c r="H53" s="112"/>
      <c r="I53" s="134">
        <f t="shared" si="11"/>
        <v>354.6</v>
      </c>
      <c r="J53" s="134">
        <f t="shared" si="11"/>
        <v>359.6</v>
      </c>
      <c r="K53" s="134">
        <f t="shared" si="11"/>
        <v>381.4</v>
      </c>
    </row>
    <row r="54" spans="1:12" ht="47.25">
      <c r="A54" s="116" t="s">
        <v>197</v>
      </c>
      <c r="B54" s="8" t="s">
        <v>22</v>
      </c>
      <c r="C54" s="8" t="s">
        <v>59</v>
      </c>
      <c r="D54" s="8" t="s">
        <v>78</v>
      </c>
      <c r="E54" s="8" t="s">
        <v>64</v>
      </c>
      <c r="F54" s="8"/>
      <c r="G54" s="8"/>
      <c r="H54" s="7"/>
      <c r="I54" s="73">
        <f>I55</f>
        <v>354.6</v>
      </c>
      <c r="J54" s="73">
        <f>J56</f>
        <v>359.6</v>
      </c>
      <c r="K54" s="73">
        <f>K56</f>
        <v>381.4</v>
      </c>
      <c r="L54" s="139"/>
    </row>
    <row r="55" spans="1:12" ht="47.25">
      <c r="A55" s="116" t="s">
        <v>198</v>
      </c>
      <c r="B55" s="8" t="s">
        <v>22</v>
      </c>
      <c r="C55" s="8" t="s">
        <v>59</v>
      </c>
      <c r="D55" s="8" t="s">
        <v>78</v>
      </c>
      <c r="E55" s="8" t="s">
        <v>32</v>
      </c>
      <c r="F55" s="8"/>
      <c r="G55" s="8"/>
      <c r="H55" s="7"/>
      <c r="I55" s="73">
        <f>I56</f>
        <v>354.6</v>
      </c>
      <c r="J55" s="73">
        <f t="shared" ref="J55:K55" si="12">J56</f>
        <v>359.6</v>
      </c>
      <c r="K55" s="73">
        <f t="shared" si="12"/>
        <v>381.4</v>
      </c>
      <c r="L55" s="139"/>
    </row>
    <row r="56" spans="1:12" ht="177.6" customHeight="1">
      <c r="A56" s="200" t="s">
        <v>257</v>
      </c>
      <c r="B56" s="8" t="s">
        <v>22</v>
      </c>
      <c r="C56" s="8" t="s">
        <v>59</v>
      </c>
      <c r="D56" s="8" t="s">
        <v>78</v>
      </c>
      <c r="E56" s="8" t="s">
        <v>32</v>
      </c>
      <c r="F56" s="8" t="s">
        <v>66</v>
      </c>
      <c r="G56" s="8" t="s">
        <v>85</v>
      </c>
      <c r="H56" s="7"/>
      <c r="I56" s="73">
        <f t="shared" si="11"/>
        <v>354.6</v>
      </c>
      <c r="J56" s="73">
        <f t="shared" si="11"/>
        <v>359.6</v>
      </c>
      <c r="K56" s="73">
        <f t="shared" si="11"/>
        <v>381.4</v>
      </c>
      <c r="L56" s="139"/>
    </row>
    <row r="57" spans="1:12" ht="31.5">
      <c r="A57" s="119" t="s">
        <v>137</v>
      </c>
      <c r="B57" s="8" t="s">
        <v>22</v>
      </c>
      <c r="C57" s="8" t="s">
        <v>59</v>
      </c>
      <c r="D57" s="8" t="s">
        <v>78</v>
      </c>
      <c r="E57" s="8" t="s">
        <v>32</v>
      </c>
      <c r="F57" s="8" t="s">
        <v>66</v>
      </c>
      <c r="G57" s="8" t="s">
        <v>85</v>
      </c>
      <c r="H57" s="7" t="s">
        <v>139</v>
      </c>
      <c r="I57" s="73">
        <f t="shared" si="11"/>
        <v>354.6</v>
      </c>
      <c r="J57" s="73">
        <f t="shared" si="11"/>
        <v>359.6</v>
      </c>
      <c r="K57" s="73">
        <f t="shared" si="11"/>
        <v>381.4</v>
      </c>
    </row>
    <row r="58" spans="1:12" ht="31.5">
      <c r="A58" s="119" t="s">
        <v>138</v>
      </c>
      <c r="B58" s="8" t="s">
        <v>22</v>
      </c>
      <c r="C58" s="8" t="s">
        <v>59</v>
      </c>
      <c r="D58" s="8" t="s">
        <v>78</v>
      </c>
      <c r="E58" s="8" t="s">
        <v>32</v>
      </c>
      <c r="F58" s="8" t="s">
        <v>66</v>
      </c>
      <c r="G58" s="8" t="s">
        <v>85</v>
      </c>
      <c r="H58" s="7" t="s">
        <v>140</v>
      </c>
      <c r="I58" s="73">
        <f>'Прил 4'!J59</f>
        <v>354.6</v>
      </c>
      <c r="J58" s="73">
        <f>'Прил 4'!K59</f>
        <v>359.6</v>
      </c>
      <c r="K58" s="73">
        <f>'Прил 4'!L59</f>
        <v>381.4</v>
      </c>
    </row>
    <row r="59" spans="1:12">
      <c r="A59" s="121" t="s">
        <v>25</v>
      </c>
      <c r="B59" s="112" t="s">
        <v>24</v>
      </c>
      <c r="C59" s="112"/>
      <c r="D59" s="112"/>
      <c r="E59" s="112"/>
      <c r="F59" s="112"/>
      <c r="G59" s="140"/>
      <c r="H59" s="140"/>
      <c r="I59" s="134">
        <f>I60+I66</f>
        <v>65.8</v>
      </c>
      <c r="J59" s="134">
        <f>J60+J66</f>
        <v>30.4</v>
      </c>
      <c r="K59" s="134">
        <f>K60+K66</f>
        <v>30.4</v>
      </c>
    </row>
    <row r="60" spans="1:12">
      <c r="A60" s="121" t="s">
        <v>86</v>
      </c>
      <c r="B60" s="112" t="s">
        <v>24</v>
      </c>
      <c r="C60" s="112" t="s">
        <v>57</v>
      </c>
      <c r="D60" s="112"/>
      <c r="E60" s="112"/>
      <c r="F60" s="112"/>
      <c r="G60" s="140"/>
      <c r="H60" s="140"/>
      <c r="I60" s="134">
        <f>I61</f>
        <v>25.4</v>
      </c>
      <c r="J60" s="134">
        <f t="shared" ref="J60:K60" si="13">J61</f>
        <v>25.4</v>
      </c>
      <c r="K60" s="134">
        <f t="shared" si="13"/>
        <v>25.4</v>
      </c>
    </row>
    <row r="61" spans="1:12" ht="47.25">
      <c r="A61" s="150" t="s">
        <v>197</v>
      </c>
      <c r="B61" s="147">
        <v>918</v>
      </c>
      <c r="C61" s="7" t="s">
        <v>24</v>
      </c>
      <c r="D61" s="7" t="s">
        <v>57</v>
      </c>
      <c r="E61" s="7" t="s">
        <v>78</v>
      </c>
      <c r="F61" s="7" t="s">
        <v>64</v>
      </c>
      <c r="G61" s="7"/>
      <c r="H61" s="13"/>
      <c r="I61" s="73">
        <f>I62</f>
        <v>25.4</v>
      </c>
      <c r="J61" s="73">
        <f t="shared" ref="J61:K62" si="14">J62</f>
        <v>25.4</v>
      </c>
      <c r="K61" s="73">
        <f t="shared" si="14"/>
        <v>25.4</v>
      </c>
    </row>
    <row r="62" spans="1:12" ht="47.25">
      <c r="A62" s="151" t="s">
        <v>198</v>
      </c>
      <c r="B62" s="147">
        <v>918</v>
      </c>
      <c r="C62" s="7" t="s">
        <v>24</v>
      </c>
      <c r="D62" s="7" t="s">
        <v>57</v>
      </c>
      <c r="E62" s="7" t="s">
        <v>78</v>
      </c>
      <c r="F62" s="7" t="s">
        <v>32</v>
      </c>
      <c r="G62" s="7"/>
      <c r="H62" s="13"/>
      <c r="I62" s="73">
        <f>I63</f>
        <v>25.4</v>
      </c>
      <c r="J62" s="73">
        <f t="shared" si="14"/>
        <v>25.4</v>
      </c>
      <c r="K62" s="73">
        <f t="shared" si="14"/>
        <v>25.4</v>
      </c>
    </row>
    <row r="63" spans="1:12" ht="70.150000000000006" customHeight="1">
      <c r="A63" s="12" t="s">
        <v>256</v>
      </c>
      <c r="B63" s="7" t="s">
        <v>24</v>
      </c>
      <c r="C63" s="7" t="s">
        <v>57</v>
      </c>
      <c r="D63" s="7">
        <v>89</v>
      </c>
      <c r="E63" s="7">
        <v>1</v>
      </c>
      <c r="F63" s="7" t="s">
        <v>66</v>
      </c>
      <c r="G63" s="7" t="s">
        <v>87</v>
      </c>
      <c r="H63" s="136"/>
      <c r="I63" s="73">
        <f>I64</f>
        <v>25.4</v>
      </c>
      <c r="J63" s="73">
        <f t="shared" ref="J63:K64" si="15">J64</f>
        <v>25.4</v>
      </c>
      <c r="K63" s="73">
        <f t="shared" si="15"/>
        <v>25.4</v>
      </c>
      <c r="L63" s="139"/>
    </row>
    <row r="64" spans="1:12" ht="31.5">
      <c r="A64" s="119" t="s">
        <v>137</v>
      </c>
      <c r="B64" s="7" t="s">
        <v>24</v>
      </c>
      <c r="C64" s="7" t="s">
        <v>57</v>
      </c>
      <c r="D64" s="7">
        <v>89</v>
      </c>
      <c r="E64" s="7">
        <v>1</v>
      </c>
      <c r="F64" s="7" t="s">
        <v>66</v>
      </c>
      <c r="G64" s="7" t="s">
        <v>87</v>
      </c>
      <c r="H64" s="136" t="s">
        <v>139</v>
      </c>
      <c r="I64" s="73">
        <f>I65</f>
        <v>25.4</v>
      </c>
      <c r="J64" s="73">
        <f t="shared" si="15"/>
        <v>25.4</v>
      </c>
      <c r="K64" s="73">
        <f t="shared" si="15"/>
        <v>25.4</v>
      </c>
    </row>
    <row r="65" spans="1:12" ht="31.5">
      <c r="A65" s="119" t="s">
        <v>138</v>
      </c>
      <c r="B65" s="7" t="s">
        <v>24</v>
      </c>
      <c r="C65" s="7" t="s">
        <v>57</v>
      </c>
      <c r="D65" s="7">
        <v>89</v>
      </c>
      <c r="E65" s="7">
        <v>1</v>
      </c>
      <c r="F65" s="7" t="s">
        <v>66</v>
      </c>
      <c r="G65" s="7" t="s">
        <v>87</v>
      </c>
      <c r="H65" s="136" t="s">
        <v>140</v>
      </c>
      <c r="I65" s="73">
        <f>'Прил 4'!J66</f>
        <v>25.4</v>
      </c>
      <c r="J65" s="73">
        <f>'Прил 4'!K66</f>
        <v>25.4</v>
      </c>
      <c r="K65" s="73">
        <f>'Прил 4'!L66</f>
        <v>25.4</v>
      </c>
    </row>
    <row r="66" spans="1:12">
      <c r="A66" s="121" t="s">
        <v>88</v>
      </c>
      <c r="B66" s="112" t="s">
        <v>24</v>
      </c>
      <c r="C66" s="112" t="s">
        <v>58</v>
      </c>
      <c r="D66" s="112"/>
      <c r="E66" s="112"/>
      <c r="F66" s="222"/>
      <c r="G66" s="140"/>
      <c r="H66" s="140"/>
      <c r="I66" s="134">
        <f>I67</f>
        <v>40.4</v>
      </c>
      <c r="J66" s="134">
        <f t="shared" ref="J66:K66" si="16">J67</f>
        <v>5</v>
      </c>
      <c r="K66" s="134">
        <f t="shared" si="16"/>
        <v>5</v>
      </c>
    </row>
    <row r="67" spans="1:12" ht="47.25">
      <c r="A67" s="116" t="s">
        <v>197</v>
      </c>
      <c r="B67" s="7" t="s">
        <v>24</v>
      </c>
      <c r="C67" s="7" t="s">
        <v>58</v>
      </c>
      <c r="D67" s="7" t="s">
        <v>78</v>
      </c>
      <c r="E67" s="7" t="s">
        <v>64</v>
      </c>
      <c r="F67" s="141"/>
      <c r="G67" s="72"/>
      <c r="H67" s="72"/>
      <c r="I67" s="73">
        <f>I68</f>
        <v>40.4</v>
      </c>
      <c r="J67" s="73">
        <f t="shared" ref="J67:K67" si="17">J68</f>
        <v>5</v>
      </c>
      <c r="K67" s="73">
        <f t="shared" si="17"/>
        <v>5</v>
      </c>
    </row>
    <row r="68" spans="1:12" ht="47.25">
      <c r="A68" s="116" t="s">
        <v>198</v>
      </c>
      <c r="B68" s="7" t="s">
        <v>24</v>
      </c>
      <c r="C68" s="7" t="s">
        <v>58</v>
      </c>
      <c r="D68" s="7" t="s">
        <v>78</v>
      </c>
      <c r="E68" s="13">
        <v>1</v>
      </c>
      <c r="F68" s="141"/>
      <c r="G68" s="72"/>
      <c r="H68" s="72"/>
      <c r="I68" s="73">
        <f>I69+I72</f>
        <v>40.4</v>
      </c>
      <c r="J68" s="73">
        <f t="shared" ref="J68:K68" si="18">J69+J72</f>
        <v>5</v>
      </c>
      <c r="K68" s="73">
        <f t="shared" si="18"/>
        <v>5</v>
      </c>
    </row>
    <row r="69" spans="1:12">
      <c r="A69" s="119" t="s">
        <v>89</v>
      </c>
      <c r="B69" s="7" t="s">
        <v>24</v>
      </c>
      <c r="C69" s="7" t="s">
        <v>58</v>
      </c>
      <c r="D69" s="7" t="s">
        <v>78</v>
      </c>
      <c r="E69" s="13">
        <v>1</v>
      </c>
      <c r="F69" s="8" t="s">
        <v>66</v>
      </c>
      <c r="G69" s="13">
        <v>43010</v>
      </c>
      <c r="H69" s="72"/>
      <c r="I69" s="73">
        <f>I70</f>
        <v>30.2</v>
      </c>
      <c r="J69" s="73">
        <f t="shared" ref="J69:K70" si="19">J70</f>
        <v>3</v>
      </c>
      <c r="K69" s="73">
        <f t="shared" si="19"/>
        <v>3</v>
      </c>
    </row>
    <row r="70" spans="1:12" ht="31.5">
      <c r="A70" s="119" t="s">
        <v>137</v>
      </c>
      <c r="B70" s="7" t="s">
        <v>24</v>
      </c>
      <c r="C70" s="7" t="s">
        <v>58</v>
      </c>
      <c r="D70" s="7" t="s">
        <v>78</v>
      </c>
      <c r="E70" s="13">
        <v>1</v>
      </c>
      <c r="F70" s="8" t="s">
        <v>66</v>
      </c>
      <c r="G70" s="13">
        <v>43010</v>
      </c>
      <c r="H70" s="13">
        <v>200</v>
      </c>
      <c r="I70" s="73">
        <f>I71</f>
        <v>30.2</v>
      </c>
      <c r="J70" s="73">
        <f t="shared" si="19"/>
        <v>3</v>
      </c>
      <c r="K70" s="73">
        <f t="shared" si="19"/>
        <v>3</v>
      </c>
    </row>
    <row r="71" spans="1:12" ht="31.5">
      <c r="A71" s="119" t="s">
        <v>138</v>
      </c>
      <c r="B71" s="7" t="s">
        <v>24</v>
      </c>
      <c r="C71" s="7" t="s">
        <v>58</v>
      </c>
      <c r="D71" s="7" t="s">
        <v>78</v>
      </c>
      <c r="E71" s="13">
        <v>1</v>
      </c>
      <c r="F71" s="8" t="s">
        <v>66</v>
      </c>
      <c r="G71" s="13">
        <v>43010</v>
      </c>
      <c r="H71" s="13">
        <v>240</v>
      </c>
      <c r="I71" s="73">
        <f>'Прил 4'!J72</f>
        <v>30.2</v>
      </c>
      <c r="J71" s="73">
        <f>'Прил 4'!K72</f>
        <v>3</v>
      </c>
      <c r="K71" s="73">
        <f>'Прил 4'!L72</f>
        <v>3</v>
      </c>
    </row>
    <row r="72" spans="1:12">
      <c r="A72" s="119" t="s">
        <v>211</v>
      </c>
      <c r="B72" s="7" t="s">
        <v>24</v>
      </c>
      <c r="C72" s="7" t="s">
        <v>58</v>
      </c>
      <c r="D72" s="7" t="s">
        <v>78</v>
      </c>
      <c r="E72" s="13">
        <v>1</v>
      </c>
      <c r="F72" s="8" t="s">
        <v>66</v>
      </c>
      <c r="G72" s="13">
        <v>43040</v>
      </c>
      <c r="H72" s="72"/>
      <c r="I72" s="73">
        <f>I73</f>
        <v>10.199999999999999</v>
      </c>
      <c r="J72" s="73">
        <f t="shared" ref="J72:K73" si="20">J73</f>
        <v>2</v>
      </c>
      <c r="K72" s="73">
        <f t="shared" si="20"/>
        <v>2</v>
      </c>
    </row>
    <row r="73" spans="1:12" ht="31.5">
      <c r="A73" s="119" t="s">
        <v>137</v>
      </c>
      <c r="B73" s="7" t="s">
        <v>24</v>
      </c>
      <c r="C73" s="7" t="s">
        <v>58</v>
      </c>
      <c r="D73" s="7" t="s">
        <v>78</v>
      </c>
      <c r="E73" s="13">
        <v>1</v>
      </c>
      <c r="F73" s="8" t="s">
        <v>66</v>
      </c>
      <c r="G73" s="13">
        <v>43040</v>
      </c>
      <c r="H73" s="13">
        <v>200</v>
      </c>
      <c r="I73" s="73">
        <f>I74</f>
        <v>10.199999999999999</v>
      </c>
      <c r="J73" s="73">
        <f t="shared" si="20"/>
        <v>2</v>
      </c>
      <c r="K73" s="73">
        <f t="shared" si="20"/>
        <v>2</v>
      </c>
    </row>
    <row r="74" spans="1:12" ht="31.5">
      <c r="A74" s="119" t="s">
        <v>138</v>
      </c>
      <c r="B74" s="7" t="s">
        <v>24</v>
      </c>
      <c r="C74" s="7" t="s">
        <v>58</v>
      </c>
      <c r="D74" s="7" t="s">
        <v>78</v>
      </c>
      <c r="E74" s="13">
        <v>1</v>
      </c>
      <c r="F74" s="8" t="s">
        <v>66</v>
      </c>
      <c r="G74" s="13">
        <v>43040</v>
      </c>
      <c r="H74" s="13">
        <v>240</v>
      </c>
      <c r="I74" s="73">
        <f>'Прил 4'!J75</f>
        <v>10.199999999999999</v>
      </c>
      <c r="J74" s="73">
        <f>'Прил 4'!K75</f>
        <v>2</v>
      </c>
      <c r="K74" s="73">
        <f>'Прил 4'!L75</f>
        <v>2</v>
      </c>
    </row>
    <row r="75" spans="1:12">
      <c r="A75" s="121" t="s">
        <v>90</v>
      </c>
      <c r="B75" s="112" t="s">
        <v>60</v>
      </c>
      <c r="C75" s="112"/>
      <c r="D75" s="115"/>
      <c r="E75" s="112"/>
      <c r="F75" s="112"/>
      <c r="G75" s="112"/>
      <c r="H75" s="135"/>
      <c r="I75" s="134">
        <f t="shared" ref="I75:K80" si="21">I76</f>
        <v>71.2</v>
      </c>
      <c r="J75" s="134">
        <f t="shared" si="21"/>
        <v>51.9</v>
      </c>
      <c r="K75" s="134">
        <f t="shared" si="21"/>
        <v>27.199999999999996</v>
      </c>
    </row>
    <row r="76" spans="1:12">
      <c r="A76" s="142" t="s">
        <v>35</v>
      </c>
      <c r="B76" s="112" t="s">
        <v>60</v>
      </c>
      <c r="C76" s="112" t="s">
        <v>21</v>
      </c>
      <c r="D76" s="135"/>
      <c r="E76" s="112"/>
      <c r="F76" s="112"/>
      <c r="G76" s="112"/>
      <c r="H76" s="135"/>
      <c r="I76" s="134">
        <f>I77</f>
        <v>71.2</v>
      </c>
      <c r="J76" s="134">
        <f t="shared" si="21"/>
        <v>51.9</v>
      </c>
      <c r="K76" s="134">
        <f t="shared" si="21"/>
        <v>27.199999999999996</v>
      </c>
    </row>
    <row r="77" spans="1:12" ht="47.25">
      <c r="A77" s="116" t="s">
        <v>197</v>
      </c>
      <c r="B77" s="7" t="s">
        <v>60</v>
      </c>
      <c r="C77" s="7" t="s">
        <v>21</v>
      </c>
      <c r="D77" s="7">
        <v>89</v>
      </c>
      <c r="E77" s="7" t="s">
        <v>64</v>
      </c>
      <c r="F77" s="7"/>
      <c r="G77" s="7"/>
      <c r="H77" s="136"/>
      <c r="I77" s="73">
        <f>I78</f>
        <v>71.2</v>
      </c>
      <c r="J77" s="73">
        <f t="shared" si="21"/>
        <v>51.9</v>
      </c>
      <c r="K77" s="73">
        <f t="shared" si="21"/>
        <v>27.199999999999996</v>
      </c>
      <c r="L77" s="122"/>
    </row>
    <row r="78" spans="1:12" ht="47.25">
      <c r="A78" s="116" t="s">
        <v>198</v>
      </c>
      <c r="B78" s="7" t="s">
        <v>60</v>
      </c>
      <c r="C78" s="7" t="s">
        <v>21</v>
      </c>
      <c r="D78" s="7">
        <v>89</v>
      </c>
      <c r="E78" s="7">
        <v>1</v>
      </c>
      <c r="F78" s="7"/>
      <c r="G78" s="7"/>
      <c r="H78" s="136"/>
      <c r="I78" s="73">
        <f>I79</f>
        <v>71.2</v>
      </c>
      <c r="J78" s="73">
        <f t="shared" si="21"/>
        <v>51.9</v>
      </c>
      <c r="K78" s="73">
        <f t="shared" si="21"/>
        <v>27.199999999999996</v>
      </c>
      <c r="L78" s="122"/>
    </row>
    <row r="79" spans="1:12">
      <c r="A79" s="116" t="s">
        <v>132</v>
      </c>
      <c r="B79" s="143" t="s">
        <v>60</v>
      </c>
      <c r="C79" s="143" t="s">
        <v>21</v>
      </c>
      <c r="D79" s="144">
        <v>89</v>
      </c>
      <c r="E79" s="8">
        <v>1</v>
      </c>
      <c r="F79" s="8" t="s">
        <v>66</v>
      </c>
      <c r="G79" s="8" t="s">
        <v>92</v>
      </c>
      <c r="H79" s="144"/>
      <c r="I79" s="73">
        <f t="shared" si="21"/>
        <v>71.2</v>
      </c>
      <c r="J79" s="73">
        <f t="shared" si="21"/>
        <v>51.9</v>
      </c>
      <c r="K79" s="73">
        <f t="shared" si="21"/>
        <v>27.199999999999996</v>
      </c>
    </row>
    <row r="80" spans="1:12">
      <c r="A80" s="116" t="s">
        <v>133</v>
      </c>
      <c r="B80" s="143" t="s">
        <v>60</v>
      </c>
      <c r="C80" s="143" t="s">
        <v>21</v>
      </c>
      <c r="D80" s="144">
        <v>89</v>
      </c>
      <c r="E80" s="8">
        <v>1</v>
      </c>
      <c r="F80" s="8" t="s">
        <v>66</v>
      </c>
      <c r="G80" s="8" t="s">
        <v>92</v>
      </c>
      <c r="H80" s="144" t="s">
        <v>135</v>
      </c>
      <c r="I80" s="73">
        <f t="shared" si="21"/>
        <v>71.2</v>
      </c>
      <c r="J80" s="73">
        <f t="shared" si="21"/>
        <v>51.9</v>
      </c>
      <c r="K80" s="73">
        <f t="shared" si="21"/>
        <v>27.199999999999996</v>
      </c>
    </row>
    <row r="81" spans="1:11">
      <c r="A81" s="116" t="s">
        <v>134</v>
      </c>
      <c r="B81" s="143" t="s">
        <v>60</v>
      </c>
      <c r="C81" s="143" t="s">
        <v>21</v>
      </c>
      <c r="D81" s="144">
        <v>89</v>
      </c>
      <c r="E81" s="8">
        <v>1</v>
      </c>
      <c r="F81" s="8" t="s">
        <v>66</v>
      </c>
      <c r="G81" s="8" t="s">
        <v>92</v>
      </c>
      <c r="H81" s="144" t="s">
        <v>136</v>
      </c>
      <c r="I81" s="73">
        <f>'Прил 4'!J82</f>
        <v>71.2</v>
      </c>
      <c r="J81" s="73">
        <f>'Прил 4'!K82</f>
        <v>51.9</v>
      </c>
      <c r="K81" s="73">
        <f>'Прил 4'!L82</f>
        <v>27.199999999999996</v>
      </c>
    </row>
    <row r="82" spans="1:11">
      <c r="A82" s="114" t="s">
        <v>23</v>
      </c>
      <c r="B82" s="224" t="s">
        <v>61</v>
      </c>
      <c r="C82" s="224"/>
      <c r="D82" s="225"/>
      <c r="E82" s="129"/>
      <c r="F82" s="129"/>
      <c r="G82" s="129"/>
      <c r="H82" s="225"/>
      <c r="I82" s="134">
        <f t="shared" ref="I82:K87" si="22">I83</f>
        <v>1.7</v>
      </c>
      <c r="J82" s="134">
        <f t="shared" si="22"/>
        <v>1.7</v>
      </c>
      <c r="K82" s="134">
        <f t="shared" si="22"/>
        <v>1.7</v>
      </c>
    </row>
    <row r="83" spans="1:11" ht="31.5">
      <c r="A83" s="114" t="s">
        <v>93</v>
      </c>
      <c r="B83" s="129">
        <v>13</v>
      </c>
      <c r="C83" s="129" t="s">
        <v>21</v>
      </c>
      <c r="D83" s="130"/>
      <c r="E83" s="129"/>
      <c r="F83" s="129"/>
      <c r="G83" s="129"/>
      <c r="H83" s="225"/>
      <c r="I83" s="134">
        <f t="shared" si="22"/>
        <v>1.7</v>
      </c>
      <c r="J83" s="134">
        <f t="shared" si="22"/>
        <v>1.7</v>
      </c>
      <c r="K83" s="134">
        <f t="shared" si="22"/>
        <v>1.7</v>
      </c>
    </row>
    <row r="84" spans="1:11" ht="47.25">
      <c r="A84" s="116" t="s">
        <v>197</v>
      </c>
      <c r="B84" s="8" t="s">
        <v>61</v>
      </c>
      <c r="C84" s="8" t="s">
        <v>21</v>
      </c>
      <c r="D84" s="7">
        <v>89</v>
      </c>
      <c r="E84" s="7">
        <v>0</v>
      </c>
      <c r="F84" s="8"/>
      <c r="G84" s="8"/>
      <c r="H84" s="144"/>
      <c r="I84" s="73">
        <f t="shared" si="22"/>
        <v>1.7</v>
      </c>
      <c r="J84" s="73">
        <f t="shared" si="22"/>
        <v>1.7</v>
      </c>
      <c r="K84" s="73">
        <f t="shared" si="22"/>
        <v>1.7</v>
      </c>
    </row>
    <row r="85" spans="1:11" ht="47.25">
      <c r="A85" s="116" t="s">
        <v>198</v>
      </c>
      <c r="B85" s="8" t="s">
        <v>61</v>
      </c>
      <c r="C85" s="8" t="s">
        <v>21</v>
      </c>
      <c r="D85" s="7">
        <v>89</v>
      </c>
      <c r="E85" s="7">
        <v>1</v>
      </c>
      <c r="F85" s="8"/>
      <c r="G85" s="8"/>
      <c r="H85" s="144"/>
      <c r="I85" s="73">
        <f t="shared" si="22"/>
        <v>1.7</v>
      </c>
      <c r="J85" s="73">
        <f t="shared" si="22"/>
        <v>1.7</v>
      </c>
      <c r="K85" s="73">
        <f t="shared" si="22"/>
        <v>1.7</v>
      </c>
    </row>
    <row r="86" spans="1:11">
      <c r="A86" s="119" t="s">
        <v>94</v>
      </c>
      <c r="B86" s="8">
        <v>13</v>
      </c>
      <c r="C86" s="8" t="s">
        <v>21</v>
      </c>
      <c r="D86" s="131">
        <v>89</v>
      </c>
      <c r="E86" s="8">
        <v>1</v>
      </c>
      <c r="F86" s="8" t="s">
        <v>66</v>
      </c>
      <c r="G86" s="8">
        <v>41240</v>
      </c>
      <c r="H86" s="144"/>
      <c r="I86" s="73">
        <f t="shared" si="22"/>
        <v>1.7</v>
      </c>
      <c r="J86" s="73">
        <f t="shared" si="22"/>
        <v>1.7</v>
      </c>
      <c r="K86" s="73">
        <f t="shared" si="22"/>
        <v>1.7</v>
      </c>
    </row>
    <row r="87" spans="1:11">
      <c r="A87" s="119" t="s">
        <v>130</v>
      </c>
      <c r="B87" s="8">
        <v>13</v>
      </c>
      <c r="C87" s="8" t="s">
        <v>21</v>
      </c>
      <c r="D87" s="131">
        <v>89</v>
      </c>
      <c r="E87" s="8">
        <v>1</v>
      </c>
      <c r="F87" s="8" t="s">
        <v>66</v>
      </c>
      <c r="G87" s="8" t="s">
        <v>99</v>
      </c>
      <c r="H87" s="144" t="s">
        <v>131</v>
      </c>
      <c r="I87" s="73">
        <f t="shared" si="22"/>
        <v>1.7</v>
      </c>
      <c r="J87" s="73">
        <f t="shared" si="22"/>
        <v>1.7</v>
      </c>
      <c r="K87" s="73">
        <f t="shared" si="22"/>
        <v>1.7</v>
      </c>
    </row>
    <row r="88" spans="1:11">
      <c r="A88" s="124" t="s">
        <v>95</v>
      </c>
      <c r="B88" s="8">
        <v>13</v>
      </c>
      <c r="C88" s="8" t="s">
        <v>21</v>
      </c>
      <c r="D88" s="131">
        <v>89</v>
      </c>
      <c r="E88" s="8">
        <v>1</v>
      </c>
      <c r="F88" s="8" t="s">
        <v>66</v>
      </c>
      <c r="G88" s="8">
        <v>41240</v>
      </c>
      <c r="H88" s="144">
        <v>730</v>
      </c>
      <c r="I88" s="73">
        <f>'Прил 4'!J89</f>
        <v>1.7</v>
      </c>
      <c r="J88" s="73">
        <f>'Прил 4'!K89</f>
        <v>1.7</v>
      </c>
      <c r="K88" s="73">
        <f>'Прил 4'!L89</f>
        <v>1.7</v>
      </c>
    </row>
    <row r="89" spans="1:11">
      <c r="A89" s="124" t="s">
        <v>232</v>
      </c>
      <c r="B89" s="129" t="s">
        <v>233</v>
      </c>
      <c r="C89" s="129"/>
      <c r="D89" s="130"/>
      <c r="E89" s="129"/>
      <c r="F89" s="129"/>
      <c r="G89" s="129"/>
      <c r="H89" s="225"/>
      <c r="I89" s="134"/>
      <c r="J89" s="134">
        <f t="shared" ref="J89:K92" si="23">J90</f>
        <v>21.9</v>
      </c>
      <c r="K89" s="134">
        <f t="shared" si="23"/>
        <v>46.6</v>
      </c>
    </row>
    <row r="90" spans="1:11">
      <c r="A90" s="124" t="s">
        <v>232</v>
      </c>
      <c r="B90" s="8" t="s">
        <v>233</v>
      </c>
      <c r="C90" s="8">
        <v>99</v>
      </c>
      <c r="D90" s="131"/>
      <c r="E90" s="8"/>
      <c r="F90" s="8"/>
      <c r="G90" s="8"/>
      <c r="H90" s="144"/>
      <c r="I90" s="73"/>
      <c r="J90" s="73">
        <f t="shared" si="23"/>
        <v>21.9</v>
      </c>
      <c r="K90" s="73">
        <f t="shared" si="23"/>
        <v>46.6</v>
      </c>
    </row>
    <row r="91" spans="1:11" ht="47.25">
      <c r="A91" s="116" t="s">
        <v>197</v>
      </c>
      <c r="B91" s="8" t="s">
        <v>233</v>
      </c>
      <c r="C91" s="8">
        <v>99</v>
      </c>
      <c r="D91" s="8" t="s">
        <v>78</v>
      </c>
      <c r="E91" s="8" t="s">
        <v>64</v>
      </c>
      <c r="F91" s="8"/>
      <c r="G91" s="8"/>
      <c r="H91" s="144"/>
      <c r="I91" s="73"/>
      <c r="J91" s="73">
        <f t="shared" si="23"/>
        <v>21.9</v>
      </c>
      <c r="K91" s="73">
        <f t="shared" si="23"/>
        <v>46.6</v>
      </c>
    </row>
    <row r="92" spans="1:11" ht="47.25">
      <c r="A92" s="116" t="s">
        <v>198</v>
      </c>
      <c r="B92" s="8" t="s">
        <v>233</v>
      </c>
      <c r="C92" s="8">
        <v>99</v>
      </c>
      <c r="D92" s="8" t="s">
        <v>78</v>
      </c>
      <c r="E92" s="8" t="s">
        <v>32</v>
      </c>
      <c r="F92" s="8"/>
      <c r="G92" s="8"/>
      <c r="H92" s="144"/>
      <c r="I92" s="73"/>
      <c r="J92" s="73">
        <f t="shared" si="23"/>
        <v>21.9</v>
      </c>
      <c r="K92" s="73">
        <f t="shared" si="23"/>
        <v>46.6</v>
      </c>
    </row>
    <row r="93" spans="1:11">
      <c r="A93" s="124" t="s">
        <v>232</v>
      </c>
      <c r="B93" s="8" t="s">
        <v>233</v>
      </c>
      <c r="C93" s="8">
        <v>99</v>
      </c>
      <c r="D93" s="8" t="s">
        <v>78</v>
      </c>
      <c r="E93" s="8" t="s">
        <v>32</v>
      </c>
      <c r="F93" s="8" t="s">
        <v>66</v>
      </c>
      <c r="G93" s="8" t="s">
        <v>234</v>
      </c>
      <c r="H93" s="8"/>
      <c r="I93" s="72"/>
      <c r="J93" s="198">
        <f>J95</f>
        <v>21.9</v>
      </c>
      <c r="K93" s="198">
        <f>K95</f>
        <v>46.6</v>
      </c>
    </row>
    <row r="94" spans="1:11">
      <c r="A94" s="124" t="s">
        <v>145</v>
      </c>
      <c r="B94" s="8" t="s">
        <v>233</v>
      </c>
      <c r="C94" s="8">
        <v>99</v>
      </c>
      <c r="D94" s="8" t="s">
        <v>78</v>
      </c>
      <c r="E94" s="8" t="s">
        <v>32</v>
      </c>
      <c r="F94" s="8" t="s">
        <v>66</v>
      </c>
      <c r="G94" s="8" t="s">
        <v>234</v>
      </c>
      <c r="H94" s="8" t="s">
        <v>146</v>
      </c>
      <c r="I94" s="72"/>
      <c r="J94" s="198">
        <f>J95</f>
        <v>21.9</v>
      </c>
      <c r="K94" s="198">
        <f>K95</f>
        <v>46.6</v>
      </c>
    </row>
    <row r="95" spans="1:11">
      <c r="A95" s="124" t="s">
        <v>77</v>
      </c>
      <c r="B95" s="8" t="s">
        <v>233</v>
      </c>
      <c r="C95" s="8" t="s">
        <v>233</v>
      </c>
      <c r="D95" s="8" t="s">
        <v>78</v>
      </c>
      <c r="E95" s="8" t="s">
        <v>32</v>
      </c>
      <c r="F95" s="8" t="s">
        <v>66</v>
      </c>
      <c r="G95" s="8" t="s">
        <v>234</v>
      </c>
      <c r="H95" s="8" t="s">
        <v>79</v>
      </c>
      <c r="I95" s="72"/>
      <c r="J95" s="198">
        <f>'Прил 4'!K96</f>
        <v>21.9</v>
      </c>
      <c r="K95" s="198">
        <f>'Прил 4'!L96</f>
        <v>46.6</v>
      </c>
    </row>
  </sheetData>
  <autoFilter ref="A6:K95"/>
  <mergeCells count="9">
    <mergeCell ref="C1:E1"/>
    <mergeCell ref="I1:K1"/>
    <mergeCell ref="A2:K2"/>
    <mergeCell ref="A4:A5"/>
    <mergeCell ref="B4:B5"/>
    <mergeCell ref="C4:C5"/>
    <mergeCell ref="D4:G5"/>
    <mergeCell ref="H4:H5"/>
    <mergeCell ref="I4:K4"/>
  </mergeCells>
  <conditionalFormatting sqref="B39">
    <cfRule type="expression" dxfId="32" priority="41" stopIfTrue="1">
      <formula>$F39=""</formula>
    </cfRule>
    <cfRule type="expression" dxfId="31" priority="42" stopIfTrue="1">
      <formula>#REF!&lt;&gt;""</formula>
    </cfRule>
    <cfRule type="expression" dxfId="30" priority="43" stopIfTrue="1">
      <formula>AND($G39="",$F39&lt;&gt;"")</formula>
    </cfRule>
  </conditionalFormatting>
  <conditionalFormatting sqref="B50">
    <cfRule type="expression" dxfId="29" priority="38" stopIfTrue="1">
      <formula>$F50=""</formula>
    </cfRule>
    <cfRule type="expression" dxfId="28" priority="40" stopIfTrue="1">
      <formula>AND($G50="",$F50&lt;&gt;"")</formula>
    </cfRule>
  </conditionalFormatting>
  <conditionalFormatting sqref="A37">
    <cfRule type="expression" dxfId="27" priority="35" stopIfTrue="1">
      <formula>$F37=""</formula>
    </cfRule>
    <cfRule type="expression" dxfId="26" priority="36" stopIfTrue="1">
      <formula>#REF!&lt;&gt;""</formula>
    </cfRule>
    <cfRule type="expression" dxfId="25" priority="37" stopIfTrue="1">
      <formula>AND($G37="",$F37&lt;&gt;"")</formula>
    </cfRule>
  </conditionalFormatting>
  <conditionalFormatting sqref="A69 A72">
    <cfRule type="expression" dxfId="24" priority="29" stopIfTrue="1">
      <formula>$F69=""</formula>
    </cfRule>
    <cfRule type="expression" dxfId="23" priority="31" stopIfTrue="1">
      <formula>AND($G69="",$F69&lt;&gt;"")</formula>
    </cfRule>
  </conditionalFormatting>
  <conditionalFormatting sqref="A72">
    <cfRule type="expression" dxfId="22" priority="26" stopIfTrue="1">
      <formula>$F72=""</formula>
    </cfRule>
    <cfRule type="expression" dxfId="21" priority="28" stopIfTrue="1">
      <formula>AND($G72="",$F72&lt;&gt;"")</formula>
    </cfRule>
  </conditionalFormatting>
  <conditionalFormatting sqref="A37">
    <cfRule type="expression" dxfId="20" priority="23" stopIfTrue="1">
      <formula>$F37=""</formula>
    </cfRule>
    <cfRule type="expression" dxfId="19" priority="24" stopIfTrue="1">
      <formula>#REF!&lt;&gt;""</formula>
    </cfRule>
    <cfRule type="expression" dxfId="18" priority="25" stopIfTrue="1">
      <formula>AND($G37="",$F37&lt;&gt;"")</formula>
    </cfRule>
  </conditionalFormatting>
  <conditionalFormatting sqref="A34">
    <cfRule type="expression" dxfId="17" priority="20" stopIfTrue="1">
      <formula>$F34=""</formula>
    </cfRule>
    <cfRule type="expression" dxfId="16" priority="21" stopIfTrue="1">
      <formula>#REF!&lt;&gt;""</formula>
    </cfRule>
    <cfRule type="expression" dxfId="15" priority="22" stopIfTrue="1">
      <formula>AND($G34="",$F34&lt;&gt;"")</formula>
    </cfRule>
  </conditionalFormatting>
  <conditionalFormatting sqref="F37 E66:E67">
    <cfRule type="expression" dxfId="14" priority="18" stopIfTrue="1">
      <formula>$C37=""</formula>
    </cfRule>
    <cfRule type="expression" dxfId="13" priority="19" stopIfTrue="1">
      <formula>$D37&lt;&gt;""</formula>
    </cfRule>
  </conditionalFormatting>
  <conditionalFormatting sqref="E37">
    <cfRule type="expression" dxfId="12" priority="16" stopIfTrue="1">
      <formula>$C37=""</formula>
    </cfRule>
    <cfRule type="expression" dxfId="11" priority="17" stopIfTrue="1">
      <formula>$D37&lt;&gt;""</formula>
    </cfRule>
  </conditionalFormatting>
  <conditionalFormatting sqref="F66:F68">
    <cfRule type="expression" dxfId="10" priority="9" stopIfTrue="1">
      <formula>$C66=""</formula>
    </cfRule>
    <cfRule type="expression" dxfId="9" priority="10" stopIfTrue="1">
      <formula>$D66&lt;&gt;""</formula>
    </cfRule>
  </conditionalFormatting>
  <conditionalFormatting sqref="F66:F68">
    <cfRule type="expression" dxfId="8" priority="5" stopIfTrue="1">
      <formula>$C66=""</formula>
    </cfRule>
    <cfRule type="expression" dxfId="7" priority="6" stopIfTrue="1">
      <formula>$D66&lt;&gt;""</formula>
    </cfRule>
  </conditionalFormatting>
  <conditionalFormatting sqref="F37">
    <cfRule type="expression" dxfId="6" priority="3" stopIfTrue="1">
      <formula>$C37=""</formula>
    </cfRule>
    <cfRule type="expression" dxfId="5" priority="4" stopIfTrue="1">
      <formula>$D37&lt;&gt;""</formula>
    </cfRule>
  </conditionalFormatting>
  <conditionalFormatting sqref="E37">
    <cfRule type="expression" dxfId="4" priority="1" stopIfTrue="1">
      <formula>$C37=""</formula>
    </cfRule>
    <cfRule type="expression" dxfId="3" priority="2" stopIfTrue="1">
      <formula>$D37&lt;&gt;""</formula>
    </cfRule>
  </conditionalFormatting>
  <pageMargins left="0.78740157480314965" right="0.78740157480314965" top="0.39370078740157483" bottom="0.78740157480314965" header="0.51181102362204722" footer="0.51181102362204722"/>
  <pageSetup paperSize="9" scale="46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B50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A69 A72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A72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AQ112"/>
  <sheetViews>
    <sheetView view="pageBreakPreview" zoomScaleSheetLayoutView="100" workbookViewId="0">
      <selection activeCell="J1" sqref="J1:L1"/>
    </sheetView>
  </sheetViews>
  <sheetFormatPr defaultColWidth="9.140625" defaultRowHeight="15"/>
  <cols>
    <col min="1" max="1" width="72.7109375" style="165" customWidth="1"/>
    <col min="2" max="8" width="9.140625" style="100"/>
    <col min="9" max="9" width="9.140625" style="100" customWidth="1"/>
    <col min="10" max="10" width="12" style="100" customWidth="1"/>
    <col min="11" max="11" width="11.7109375" style="100" customWidth="1"/>
    <col min="12" max="12" width="14.140625" style="100" customWidth="1"/>
    <col min="13" max="43" width="9.140625" style="104"/>
    <col min="44" max="16384" width="9.140625" style="100"/>
  </cols>
  <sheetData>
    <row r="1" spans="1:43" ht="123.75" customHeight="1">
      <c r="A1" s="152"/>
      <c r="B1" s="153"/>
      <c r="C1" s="154"/>
      <c r="D1" s="154"/>
      <c r="E1" s="243"/>
      <c r="F1" s="243"/>
      <c r="G1" s="243"/>
      <c r="H1" s="32"/>
      <c r="I1" s="32"/>
      <c r="J1" s="243" t="s">
        <v>274</v>
      </c>
      <c r="K1" s="243"/>
      <c r="L1" s="243"/>
      <c r="M1" s="32"/>
    </row>
    <row r="2" spans="1:43" ht="83.25" customHeight="1">
      <c r="A2" s="253" t="s">
        <v>275</v>
      </c>
      <c r="B2" s="253"/>
      <c r="C2" s="253"/>
      <c r="D2" s="253"/>
      <c r="E2" s="253"/>
      <c r="F2" s="253"/>
      <c r="G2" s="253"/>
      <c r="H2" s="253"/>
      <c r="I2" s="253"/>
      <c r="J2" s="253"/>
      <c r="K2" s="253"/>
      <c r="L2" s="253"/>
    </row>
    <row r="3" spans="1:43" ht="15.75">
      <c r="A3" s="252"/>
      <c r="B3" s="252"/>
      <c r="C3" s="252"/>
      <c r="D3" s="252"/>
      <c r="E3" s="252"/>
      <c r="F3" s="252"/>
      <c r="G3" s="252"/>
      <c r="H3" s="252"/>
      <c r="I3" s="252"/>
      <c r="J3" s="252"/>
      <c r="K3" s="232"/>
      <c r="L3" s="74" t="s">
        <v>273</v>
      </c>
    </row>
    <row r="4" spans="1:43" ht="15.75">
      <c r="A4" s="249" t="s">
        <v>17</v>
      </c>
      <c r="B4" s="249" t="s">
        <v>268</v>
      </c>
      <c r="C4" s="249"/>
      <c r="D4" s="249"/>
      <c r="E4" s="249"/>
      <c r="F4" s="249" t="s">
        <v>19</v>
      </c>
      <c r="G4" s="249" t="s">
        <v>18</v>
      </c>
      <c r="H4" s="249" t="s">
        <v>267</v>
      </c>
      <c r="I4" s="249" t="s">
        <v>26</v>
      </c>
      <c r="J4" s="249" t="s">
        <v>96</v>
      </c>
      <c r="K4" s="249"/>
      <c r="L4" s="249"/>
    </row>
    <row r="5" spans="1:43" ht="19.899999999999999" customHeight="1">
      <c r="A5" s="249" t="s">
        <v>270</v>
      </c>
      <c r="B5" s="249" t="s">
        <v>270</v>
      </c>
      <c r="C5" s="249"/>
      <c r="D5" s="249"/>
      <c r="E5" s="249"/>
      <c r="F5" s="249" t="s">
        <v>270</v>
      </c>
      <c r="G5" s="249" t="s">
        <v>270</v>
      </c>
      <c r="H5" s="249" t="s">
        <v>270</v>
      </c>
      <c r="I5" s="249" t="s">
        <v>270</v>
      </c>
      <c r="J5" s="230" t="s">
        <v>202</v>
      </c>
      <c r="K5" s="230" t="s">
        <v>240</v>
      </c>
      <c r="L5" s="230" t="s">
        <v>263</v>
      </c>
    </row>
    <row r="6" spans="1:43" s="160" customFormat="1" ht="15.75">
      <c r="A6" s="155">
        <v>1</v>
      </c>
      <c r="B6" s="106">
        <v>2</v>
      </c>
      <c r="C6" s="106">
        <v>3</v>
      </c>
      <c r="D6" s="106">
        <v>4</v>
      </c>
      <c r="E6" s="156">
        <v>5</v>
      </c>
      <c r="F6" s="106">
        <v>6</v>
      </c>
      <c r="G6" s="157">
        <v>7</v>
      </c>
      <c r="H6" s="106">
        <v>8</v>
      </c>
      <c r="I6" s="106">
        <v>9</v>
      </c>
      <c r="J6" s="158" t="s">
        <v>60</v>
      </c>
      <c r="K6" s="158" t="s">
        <v>75</v>
      </c>
      <c r="L6" s="159" t="s">
        <v>213</v>
      </c>
      <c r="M6" s="104"/>
      <c r="N6" s="104"/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04"/>
      <c r="AA6" s="104"/>
      <c r="AB6" s="104"/>
      <c r="AC6" s="104"/>
      <c r="AD6" s="104"/>
      <c r="AE6" s="104"/>
      <c r="AF6" s="104"/>
      <c r="AG6" s="104"/>
      <c r="AH6" s="104"/>
      <c r="AI6" s="104"/>
      <c r="AJ6" s="104"/>
      <c r="AK6" s="104"/>
      <c r="AL6" s="104"/>
      <c r="AM6" s="104"/>
      <c r="AN6" s="104"/>
      <c r="AO6" s="104"/>
      <c r="AP6" s="104"/>
      <c r="AQ6" s="104"/>
    </row>
    <row r="7" spans="1:43" s="162" customFormat="1" ht="19.899999999999999" customHeight="1">
      <c r="A7" s="166" t="s">
        <v>27</v>
      </c>
      <c r="B7" s="129"/>
      <c r="C7" s="129"/>
      <c r="D7" s="129"/>
      <c r="E7" s="129"/>
      <c r="F7" s="129"/>
      <c r="G7" s="129"/>
      <c r="H7" s="129"/>
      <c r="I7" s="129"/>
      <c r="J7" s="134">
        <f>J8+J46</f>
        <v>1272.6400000000003</v>
      </c>
      <c r="K7" s="134">
        <f>K8+K46+K66</f>
        <v>964.7</v>
      </c>
      <c r="L7" s="134">
        <f>L8+L46+L66</f>
        <v>1022.4</v>
      </c>
      <c r="M7" s="161"/>
      <c r="N7" s="161"/>
      <c r="O7" s="161"/>
      <c r="P7" s="161"/>
      <c r="Q7" s="161"/>
      <c r="R7" s="161"/>
      <c r="S7" s="161"/>
      <c r="T7" s="161"/>
      <c r="U7" s="161"/>
      <c r="V7" s="161"/>
      <c r="W7" s="161"/>
      <c r="X7" s="161"/>
      <c r="Y7" s="161"/>
      <c r="Z7" s="161"/>
      <c r="AA7" s="161"/>
      <c r="AB7" s="161"/>
      <c r="AC7" s="161"/>
      <c r="AD7" s="161"/>
      <c r="AE7" s="161"/>
      <c r="AF7" s="161"/>
      <c r="AG7" s="161"/>
      <c r="AH7" s="161"/>
      <c r="AI7" s="161"/>
      <c r="AJ7" s="161"/>
      <c r="AK7" s="161"/>
      <c r="AL7" s="161"/>
      <c r="AM7" s="161"/>
      <c r="AN7" s="161"/>
      <c r="AO7" s="161"/>
      <c r="AP7" s="161"/>
      <c r="AQ7" s="161"/>
    </row>
    <row r="8" spans="1:43" ht="23.25" customHeight="1">
      <c r="A8" s="116" t="s">
        <v>212</v>
      </c>
      <c r="B8" s="7" t="s">
        <v>63</v>
      </c>
      <c r="C8" s="7"/>
      <c r="D8" s="8"/>
      <c r="E8" s="8"/>
      <c r="F8" s="8"/>
      <c r="G8" s="7"/>
      <c r="H8" s="7"/>
      <c r="I8" s="163"/>
      <c r="J8" s="73">
        <f>J9+J22</f>
        <v>690.84</v>
      </c>
      <c r="K8" s="73">
        <f>K9+K22</f>
        <v>408</v>
      </c>
      <c r="L8" s="73">
        <f>L9+L22</f>
        <v>443.90000000000003</v>
      </c>
    </row>
    <row r="9" spans="1:43" ht="15.75">
      <c r="A9" s="164" t="s">
        <v>196</v>
      </c>
      <c r="B9" s="7">
        <v>65</v>
      </c>
      <c r="C9" s="7">
        <v>1</v>
      </c>
      <c r="D9" s="112"/>
      <c r="E9" s="112"/>
      <c r="F9" s="112"/>
      <c r="G9" s="7"/>
      <c r="H9" s="7"/>
      <c r="I9" s="163"/>
      <c r="J9" s="73">
        <f>J10+J16</f>
        <v>223.24</v>
      </c>
      <c r="K9" s="73">
        <f t="shared" ref="K9:L9" si="0">K10+K16</f>
        <v>134.5</v>
      </c>
      <c r="L9" s="73">
        <f t="shared" si="0"/>
        <v>134.30000000000001</v>
      </c>
    </row>
    <row r="10" spans="1:43" ht="31.5">
      <c r="A10" s="164" t="s">
        <v>65</v>
      </c>
      <c r="B10" s="8" t="s">
        <v>63</v>
      </c>
      <c r="C10" s="8" t="s">
        <v>32</v>
      </c>
      <c r="D10" s="8" t="s">
        <v>66</v>
      </c>
      <c r="E10" s="8" t="s">
        <v>67</v>
      </c>
      <c r="F10" s="8"/>
      <c r="G10" s="8"/>
      <c r="H10" s="8"/>
      <c r="I10" s="8"/>
      <c r="J10" s="73">
        <f>J13</f>
        <v>223.24</v>
      </c>
      <c r="K10" s="73">
        <f>K13</f>
        <v>134.5</v>
      </c>
      <c r="L10" s="73">
        <f>L13</f>
        <v>134.30000000000001</v>
      </c>
    </row>
    <row r="11" spans="1:43" ht="63">
      <c r="A11" s="120" t="s">
        <v>141</v>
      </c>
      <c r="B11" s="7">
        <v>65</v>
      </c>
      <c r="C11" s="7">
        <v>1</v>
      </c>
      <c r="D11" s="8" t="s">
        <v>66</v>
      </c>
      <c r="E11" s="7">
        <v>41150</v>
      </c>
      <c r="F11" s="8" t="s">
        <v>143</v>
      </c>
      <c r="G11" s="8"/>
      <c r="H11" s="8"/>
      <c r="I11" s="8"/>
      <c r="J11" s="73">
        <f>J12</f>
        <v>223.24</v>
      </c>
      <c r="K11" s="73">
        <f t="shared" ref="K11:L11" si="1">K12</f>
        <v>134.5</v>
      </c>
      <c r="L11" s="73">
        <f t="shared" si="1"/>
        <v>134.30000000000001</v>
      </c>
    </row>
    <row r="12" spans="1:43" ht="31.5">
      <c r="A12" s="120" t="s">
        <v>142</v>
      </c>
      <c r="B12" s="7">
        <v>65</v>
      </c>
      <c r="C12" s="7">
        <v>1</v>
      </c>
      <c r="D12" s="8" t="s">
        <v>66</v>
      </c>
      <c r="E12" s="7">
        <v>41150</v>
      </c>
      <c r="F12" s="8" t="s">
        <v>144</v>
      </c>
      <c r="G12" s="8"/>
      <c r="H12" s="8"/>
      <c r="I12" s="8"/>
      <c r="J12" s="73">
        <f>J13</f>
        <v>223.24</v>
      </c>
      <c r="K12" s="73">
        <f t="shared" ref="K12:L12" si="2">K13</f>
        <v>134.5</v>
      </c>
      <c r="L12" s="73">
        <f t="shared" si="2"/>
        <v>134.30000000000001</v>
      </c>
    </row>
    <row r="13" spans="1:43" ht="15.75">
      <c r="A13" s="164" t="s">
        <v>20</v>
      </c>
      <c r="B13" s="7">
        <v>65</v>
      </c>
      <c r="C13" s="7">
        <v>1</v>
      </c>
      <c r="D13" s="8" t="s">
        <v>66</v>
      </c>
      <c r="E13" s="7">
        <v>41150</v>
      </c>
      <c r="F13" s="7" t="s">
        <v>144</v>
      </c>
      <c r="G13" s="7" t="s">
        <v>21</v>
      </c>
      <c r="H13" s="7"/>
      <c r="I13" s="8"/>
      <c r="J13" s="73">
        <f>J14</f>
        <v>223.24</v>
      </c>
      <c r="K13" s="73">
        <f t="shared" ref="K13:L14" si="3">K14</f>
        <v>134.5</v>
      </c>
      <c r="L13" s="73">
        <f t="shared" si="3"/>
        <v>134.30000000000001</v>
      </c>
    </row>
    <row r="14" spans="1:43" ht="31.5">
      <c r="A14" s="164" t="s">
        <v>62</v>
      </c>
      <c r="B14" s="7">
        <v>65</v>
      </c>
      <c r="C14" s="7">
        <v>1</v>
      </c>
      <c r="D14" s="8" t="s">
        <v>66</v>
      </c>
      <c r="E14" s="7">
        <v>41150</v>
      </c>
      <c r="F14" s="7" t="s">
        <v>144</v>
      </c>
      <c r="G14" s="7" t="s">
        <v>21</v>
      </c>
      <c r="H14" s="7" t="s">
        <v>57</v>
      </c>
      <c r="I14" s="8"/>
      <c r="J14" s="73">
        <f>J15</f>
        <v>223.24</v>
      </c>
      <c r="K14" s="73">
        <f t="shared" si="3"/>
        <v>134.5</v>
      </c>
      <c r="L14" s="73">
        <f t="shared" si="3"/>
        <v>134.30000000000001</v>
      </c>
    </row>
    <row r="15" spans="1:43" ht="31.5">
      <c r="A15" s="166" t="s">
        <v>105</v>
      </c>
      <c r="B15" s="112">
        <v>65</v>
      </c>
      <c r="C15" s="112">
        <v>1</v>
      </c>
      <c r="D15" s="129" t="s">
        <v>66</v>
      </c>
      <c r="E15" s="112" t="s">
        <v>67</v>
      </c>
      <c r="F15" s="112" t="s">
        <v>144</v>
      </c>
      <c r="G15" s="112" t="s">
        <v>21</v>
      </c>
      <c r="H15" s="112" t="s">
        <v>57</v>
      </c>
      <c r="I15" s="129" t="s">
        <v>126</v>
      </c>
      <c r="J15" s="134">
        <f>'Прил 4'!J15</f>
        <v>223.24</v>
      </c>
      <c r="K15" s="134">
        <f>'Прил 4'!K15</f>
        <v>134.5</v>
      </c>
      <c r="L15" s="134">
        <f>'Прил 4'!L15</f>
        <v>134.30000000000001</v>
      </c>
    </row>
    <row r="16" spans="1:43" ht="47.25">
      <c r="A16" s="10" t="s">
        <v>236</v>
      </c>
      <c r="B16" s="136" t="s">
        <v>63</v>
      </c>
      <c r="C16" s="7" t="s">
        <v>32</v>
      </c>
      <c r="D16" s="8" t="s">
        <v>66</v>
      </c>
      <c r="E16" s="117" t="s">
        <v>237</v>
      </c>
      <c r="F16" s="7"/>
      <c r="G16" s="7"/>
      <c r="H16" s="7"/>
      <c r="I16" s="8"/>
      <c r="J16" s="73">
        <f>J17</f>
        <v>0</v>
      </c>
      <c r="K16" s="73">
        <f t="shared" ref="K16:L20" si="4">K17</f>
        <v>0</v>
      </c>
      <c r="L16" s="73">
        <f t="shared" si="4"/>
        <v>0</v>
      </c>
    </row>
    <row r="17" spans="1:12" ht="63">
      <c r="A17" s="189" t="s">
        <v>141</v>
      </c>
      <c r="B17" s="136" t="s">
        <v>63</v>
      </c>
      <c r="C17" s="7" t="s">
        <v>32</v>
      </c>
      <c r="D17" s="8" t="s">
        <v>66</v>
      </c>
      <c r="E17" s="117" t="s">
        <v>237</v>
      </c>
      <c r="F17" s="7" t="s">
        <v>143</v>
      </c>
      <c r="G17" s="7"/>
      <c r="H17" s="7"/>
      <c r="I17" s="8"/>
      <c r="J17" s="73">
        <f>J18</f>
        <v>0</v>
      </c>
      <c r="K17" s="73">
        <f t="shared" si="4"/>
        <v>0</v>
      </c>
      <c r="L17" s="73">
        <f t="shared" si="4"/>
        <v>0</v>
      </c>
    </row>
    <row r="18" spans="1:12" ht="31.5">
      <c r="A18" s="189" t="s">
        <v>142</v>
      </c>
      <c r="B18" s="136" t="s">
        <v>63</v>
      </c>
      <c r="C18" s="7" t="s">
        <v>32</v>
      </c>
      <c r="D18" s="8" t="s">
        <v>66</v>
      </c>
      <c r="E18" s="117" t="s">
        <v>237</v>
      </c>
      <c r="F18" s="7" t="s">
        <v>144</v>
      </c>
      <c r="G18" s="7"/>
      <c r="H18" s="7"/>
      <c r="I18" s="8"/>
      <c r="J18" s="73">
        <f>J19</f>
        <v>0</v>
      </c>
      <c r="K18" s="73">
        <f t="shared" si="4"/>
        <v>0</v>
      </c>
      <c r="L18" s="73">
        <f t="shared" si="4"/>
        <v>0</v>
      </c>
    </row>
    <row r="19" spans="1:12" ht="15.75">
      <c r="A19" s="194" t="s">
        <v>20</v>
      </c>
      <c r="B19" s="136" t="s">
        <v>63</v>
      </c>
      <c r="C19" s="7" t="s">
        <v>32</v>
      </c>
      <c r="D19" s="8" t="s">
        <v>66</v>
      </c>
      <c r="E19" s="117" t="s">
        <v>237</v>
      </c>
      <c r="F19" s="7" t="s">
        <v>144</v>
      </c>
      <c r="G19" s="7" t="s">
        <v>21</v>
      </c>
      <c r="H19" s="7"/>
      <c r="I19" s="8"/>
      <c r="J19" s="73">
        <f>J20</f>
        <v>0</v>
      </c>
      <c r="K19" s="73">
        <f t="shared" si="4"/>
        <v>0</v>
      </c>
      <c r="L19" s="73">
        <f t="shared" si="4"/>
        <v>0</v>
      </c>
    </row>
    <row r="20" spans="1:12" ht="31.5">
      <c r="A20" s="194" t="s">
        <v>62</v>
      </c>
      <c r="B20" s="136" t="s">
        <v>63</v>
      </c>
      <c r="C20" s="7" t="s">
        <v>32</v>
      </c>
      <c r="D20" s="8" t="s">
        <v>66</v>
      </c>
      <c r="E20" s="117" t="s">
        <v>237</v>
      </c>
      <c r="F20" s="7" t="s">
        <v>144</v>
      </c>
      <c r="G20" s="7" t="s">
        <v>21</v>
      </c>
      <c r="H20" s="7" t="s">
        <v>57</v>
      </c>
      <c r="I20" s="8"/>
      <c r="J20" s="73">
        <f>J21</f>
        <v>0</v>
      </c>
      <c r="K20" s="73">
        <f t="shared" si="4"/>
        <v>0</v>
      </c>
      <c r="L20" s="73">
        <f t="shared" si="4"/>
        <v>0</v>
      </c>
    </row>
    <row r="21" spans="1:12" ht="31.5">
      <c r="A21" s="166" t="s">
        <v>105</v>
      </c>
      <c r="B21" s="112">
        <v>65</v>
      </c>
      <c r="C21" s="112">
        <v>1</v>
      </c>
      <c r="D21" s="129" t="s">
        <v>66</v>
      </c>
      <c r="E21" s="115" t="s">
        <v>237</v>
      </c>
      <c r="F21" s="112" t="s">
        <v>144</v>
      </c>
      <c r="G21" s="112" t="s">
        <v>21</v>
      </c>
      <c r="H21" s="112" t="s">
        <v>57</v>
      </c>
      <c r="I21" s="129" t="s">
        <v>126</v>
      </c>
      <c r="J21" s="134">
        <f>'Прил 4'!J18</f>
        <v>0</v>
      </c>
      <c r="K21" s="134">
        <f>'Прил 4'!K18</f>
        <v>0</v>
      </c>
      <c r="L21" s="134">
        <f>'Прил 4'!L18</f>
        <v>0</v>
      </c>
    </row>
    <row r="22" spans="1:12" ht="31.5">
      <c r="A22" s="164" t="s">
        <v>201</v>
      </c>
      <c r="B22" s="7" t="s">
        <v>63</v>
      </c>
      <c r="C22" s="7" t="s">
        <v>33</v>
      </c>
      <c r="D22" s="8"/>
      <c r="E22" s="7"/>
      <c r="F22" s="7"/>
      <c r="G22" s="7"/>
      <c r="H22" s="7"/>
      <c r="I22" s="8"/>
      <c r="J22" s="73">
        <f>J23+J29+J40</f>
        <v>467.6</v>
      </c>
      <c r="K22" s="73">
        <f t="shared" ref="K22:L22" si="5">K23+K29+K40</f>
        <v>273.5</v>
      </c>
      <c r="L22" s="73">
        <f t="shared" si="5"/>
        <v>309.60000000000002</v>
      </c>
    </row>
    <row r="23" spans="1:12" ht="30.75" customHeight="1">
      <c r="A23" s="164" t="s">
        <v>68</v>
      </c>
      <c r="B23" s="7" t="s">
        <v>63</v>
      </c>
      <c r="C23" s="7" t="s">
        <v>33</v>
      </c>
      <c r="D23" s="8" t="s">
        <v>66</v>
      </c>
      <c r="E23" s="7" t="s">
        <v>69</v>
      </c>
      <c r="F23" s="7"/>
      <c r="G23" s="7"/>
      <c r="H23" s="7"/>
      <c r="I23" s="8"/>
      <c r="J23" s="73">
        <f>J24</f>
        <v>425.3</v>
      </c>
      <c r="K23" s="73">
        <f>K26</f>
        <v>234.4</v>
      </c>
      <c r="L23" s="73">
        <f>L26</f>
        <v>213.6</v>
      </c>
    </row>
    <row r="24" spans="1:12" ht="67.900000000000006" customHeight="1">
      <c r="A24" s="120" t="s">
        <v>141</v>
      </c>
      <c r="B24" s="7" t="s">
        <v>63</v>
      </c>
      <c r="C24" s="7" t="s">
        <v>33</v>
      </c>
      <c r="D24" s="8" t="s">
        <v>66</v>
      </c>
      <c r="E24" s="7" t="s">
        <v>69</v>
      </c>
      <c r="F24" s="7" t="s">
        <v>143</v>
      </c>
      <c r="G24" s="7"/>
      <c r="H24" s="7"/>
      <c r="I24" s="8"/>
      <c r="J24" s="73">
        <f>J25</f>
        <v>425.3</v>
      </c>
      <c r="K24" s="73">
        <f t="shared" ref="K24:L24" si="6">K25</f>
        <v>234.4</v>
      </c>
      <c r="L24" s="73">
        <f t="shared" si="6"/>
        <v>213.6</v>
      </c>
    </row>
    <row r="25" spans="1:12" ht="30.75" customHeight="1">
      <c r="A25" s="120" t="s">
        <v>142</v>
      </c>
      <c r="B25" s="7" t="s">
        <v>63</v>
      </c>
      <c r="C25" s="7" t="s">
        <v>33</v>
      </c>
      <c r="D25" s="8" t="s">
        <v>66</v>
      </c>
      <c r="E25" s="7" t="s">
        <v>69</v>
      </c>
      <c r="F25" s="7" t="s">
        <v>144</v>
      </c>
      <c r="G25" s="7"/>
      <c r="H25" s="7"/>
      <c r="I25" s="8"/>
      <c r="J25" s="73">
        <f>J26</f>
        <v>425.3</v>
      </c>
      <c r="K25" s="73">
        <f t="shared" ref="K25:L25" si="7">K26</f>
        <v>234.4</v>
      </c>
      <c r="L25" s="73">
        <f t="shared" si="7"/>
        <v>213.6</v>
      </c>
    </row>
    <row r="26" spans="1:12" ht="15.75">
      <c r="A26" s="164" t="s">
        <v>20</v>
      </c>
      <c r="B26" s="7" t="s">
        <v>63</v>
      </c>
      <c r="C26" s="7" t="s">
        <v>33</v>
      </c>
      <c r="D26" s="8" t="s">
        <v>66</v>
      </c>
      <c r="E26" s="7" t="s">
        <v>69</v>
      </c>
      <c r="F26" s="7" t="s">
        <v>144</v>
      </c>
      <c r="G26" s="7" t="s">
        <v>21</v>
      </c>
      <c r="H26" s="7"/>
      <c r="I26" s="8"/>
      <c r="J26" s="73">
        <f>J27</f>
        <v>425.3</v>
      </c>
      <c r="K26" s="73">
        <f t="shared" ref="K26:L27" si="8">K27</f>
        <v>234.4</v>
      </c>
      <c r="L26" s="73">
        <f t="shared" si="8"/>
        <v>213.6</v>
      </c>
    </row>
    <row r="27" spans="1:12" ht="54.6" customHeight="1">
      <c r="A27" s="164" t="s">
        <v>97</v>
      </c>
      <c r="B27" s="7" t="s">
        <v>63</v>
      </c>
      <c r="C27" s="8" t="s">
        <v>33</v>
      </c>
      <c r="D27" s="8" t="s">
        <v>66</v>
      </c>
      <c r="E27" s="8">
        <v>41110</v>
      </c>
      <c r="F27" s="8" t="s">
        <v>144</v>
      </c>
      <c r="G27" s="8" t="s">
        <v>21</v>
      </c>
      <c r="H27" s="8" t="s">
        <v>22</v>
      </c>
      <c r="I27" s="8"/>
      <c r="J27" s="73">
        <f>J28</f>
        <v>425.3</v>
      </c>
      <c r="K27" s="73">
        <f t="shared" si="8"/>
        <v>234.4</v>
      </c>
      <c r="L27" s="73">
        <f t="shared" si="8"/>
        <v>213.6</v>
      </c>
    </row>
    <row r="28" spans="1:12" ht="31.5">
      <c r="A28" s="166" t="s">
        <v>105</v>
      </c>
      <c r="B28" s="112" t="s">
        <v>63</v>
      </c>
      <c r="C28" s="129" t="s">
        <v>33</v>
      </c>
      <c r="D28" s="129" t="s">
        <v>66</v>
      </c>
      <c r="E28" s="129" t="s">
        <v>69</v>
      </c>
      <c r="F28" s="129" t="s">
        <v>144</v>
      </c>
      <c r="G28" s="112" t="s">
        <v>21</v>
      </c>
      <c r="H28" s="112" t="s">
        <v>22</v>
      </c>
      <c r="I28" s="129" t="s">
        <v>126</v>
      </c>
      <c r="J28" s="134">
        <f>'Прил 4'!J24</f>
        <v>425.3</v>
      </c>
      <c r="K28" s="134">
        <f>'Прил 4'!K24</f>
        <v>234.4</v>
      </c>
      <c r="L28" s="134">
        <f>'Прил 4'!L24</f>
        <v>213.6</v>
      </c>
    </row>
    <row r="29" spans="1:12" ht="15.75">
      <c r="A29" s="164" t="s">
        <v>70</v>
      </c>
      <c r="B29" s="8" t="s">
        <v>63</v>
      </c>
      <c r="C29" s="8" t="s">
        <v>33</v>
      </c>
      <c r="D29" s="8" t="s">
        <v>66</v>
      </c>
      <c r="E29" s="8" t="s">
        <v>71</v>
      </c>
      <c r="F29" s="8"/>
      <c r="G29" s="7"/>
      <c r="H29" s="7"/>
      <c r="I29" s="8"/>
      <c r="J29" s="73">
        <f>J32+J35</f>
        <v>42.3</v>
      </c>
      <c r="K29" s="73">
        <f t="shared" ref="K29:L29" si="9">K32+K35</f>
        <v>39.1</v>
      </c>
      <c r="L29" s="73">
        <f t="shared" si="9"/>
        <v>96</v>
      </c>
    </row>
    <row r="30" spans="1:12" ht="31.5">
      <c r="A30" s="119" t="s">
        <v>137</v>
      </c>
      <c r="B30" s="7" t="s">
        <v>63</v>
      </c>
      <c r="C30" s="8" t="s">
        <v>33</v>
      </c>
      <c r="D30" s="8" t="s">
        <v>66</v>
      </c>
      <c r="E30" s="8" t="s">
        <v>71</v>
      </c>
      <c r="F30" s="8" t="s">
        <v>139</v>
      </c>
      <c r="G30" s="7"/>
      <c r="H30" s="7"/>
      <c r="I30" s="8"/>
      <c r="J30" s="73">
        <f>J31</f>
        <v>31.7</v>
      </c>
      <c r="K30" s="73">
        <f t="shared" ref="K30:L30" si="10">K31</f>
        <v>13.3</v>
      </c>
      <c r="L30" s="73">
        <f t="shared" si="10"/>
        <v>70.2</v>
      </c>
    </row>
    <row r="31" spans="1:12" ht="31.5">
      <c r="A31" s="119" t="s">
        <v>138</v>
      </c>
      <c r="B31" s="7" t="s">
        <v>63</v>
      </c>
      <c r="C31" s="8" t="s">
        <v>33</v>
      </c>
      <c r="D31" s="8" t="s">
        <v>66</v>
      </c>
      <c r="E31" s="8" t="s">
        <v>71</v>
      </c>
      <c r="F31" s="8" t="s">
        <v>140</v>
      </c>
      <c r="G31" s="7"/>
      <c r="H31" s="7"/>
      <c r="I31" s="8"/>
      <c r="J31" s="73">
        <f>J32</f>
        <v>31.7</v>
      </c>
      <c r="K31" s="73">
        <f t="shared" ref="K31:L31" si="11">K32</f>
        <v>13.3</v>
      </c>
      <c r="L31" s="73">
        <f t="shared" si="11"/>
        <v>70.2</v>
      </c>
    </row>
    <row r="32" spans="1:12" ht="15.75">
      <c r="A32" s="164" t="s">
        <v>20</v>
      </c>
      <c r="B32" s="7" t="s">
        <v>63</v>
      </c>
      <c r="C32" s="8" t="s">
        <v>33</v>
      </c>
      <c r="D32" s="8" t="s">
        <v>66</v>
      </c>
      <c r="E32" s="8" t="s">
        <v>71</v>
      </c>
      <c r="F32" s="8" t="s">
        <v>140</v>
      </c>
      <c r="G32" s="7" t="s">
        <v>21</v>
      </c>
      <c r="H32" s="7"/>
      <c r="I32" s="8"/>
      <c r="J32" s="73">
        <f>J33</f>
        <v>31.7</v>
      </c>
      <c r="K32" s="73">
        <f t="shared" ref="K32:L33" si="12">K33</f>
        <v>13.3</v>
      </c>
      <c r="L32" s="73">
        <f t="shared" si="12"/>
        <v>70.2</v>
      </c>
    </row>
    <row r="33" spans="1:12" ht="52.15" customHeight="1">
      <c r="A33" s="164" t="s">
        <v>97</v>
      </c>
      <c r="B33" s="7" t="s">
        <v>63</v>
      </c>
      <c r="C33" s="8" t="s">
        <v>33</v>
      </c>
      <c r="D33" s="8" t="s">
        <v>66</v>
      </c>
      <c r="E33" s="8" t="s">
        <v>71</v>
      </c>
      <c r="F33" s="8" t="s">
        <v>140</v>
      </c>
      <c r="G33" s="7" t="s">
        <v>21</v>
      </c>
      <c r="H33" s="7" t="s">
        <v>22</v>
      </c>
      <c r="I33" s="8"/>
      <c r="J33" s="73">
        <f>J34</f>
        <v>31.7</v>
      </c>
      <c r="K33" s="73">
        <f t="shared" si="12"/>
        <v>13.3</v>
      </c>
      <c r="L33" s="73">
        <f t="shared" si="12"/>
        <v>70.2</v>
      </c>
    </row>
    <row r="34" spans="1:12" ht="41.45" customHeight="1">
      <c r="A34" s="166" t="s">
        <v>105</v>
      </c>
      <c r="B34" s="112" t="s">
        <v>63</v>
      </c>
      <c r="C34" s="129" t="s">
        <v>33</v>
      </c>
      <c r="D34" s="129" t="s">
        <v>66</v>
      </c>
      <c r="E34" s="129" t="s">
        <v>71</v>
      </c>
      <c r="F34" s="129" t="s">
        <v>140</v>
      </c>
      <c r="G34" s="112" t="s">
        <v>21</v>
      </c>
      <c r="H34" s="112" t="s">
        <v>22</v>
      </c>
      <c r="I34" s="129" t="s">
        <v>126</v>
      </c>
      <c r="J34" s="134">
        <f>'Прил 4'!J26</f>
        <v>31.7</v>
      </c>
      <c r="K34" s="134">
        <f>'Прил 4'!K26</f>
        <v>13.3</v>
      </c>
      <c r="L34" s="134">
        <f>'Прил 4'!L26</f>
        <v>70.2</v>
      </c>
    </row>
    <row r="35" spans="1:12" ht="31.5">
      <c r="A35" s="119" t="s">
        <v>137</v>
      </c>
      <c r="B35" s="7" t="s">
        <v>63</v>
      </c>
      <c r="C35" s="8" t="s">
        <v>33</v>
      </c>
      <c r="D35" s="8" t="s">
        <v>66</v>
      </c>
      <c r="E35" s="8" t="s">
        <v>71</v>
      </c>
      <c r="F35" s="8" t="s">
        <v>146</v>
      </c>
      <c r="G35" s="7"/>
      <c r="H35" s="7"/>
      <c r="I35" s="8"/>
      <c r="J35" s="73">
        <f>J36</f>
        <v>10.6</v>
      </c>
      <c r="K35" s="73">
        <f t="shared" ref="K35:L38" si="13">K36</f>
        <v>25.8</v>
      </c>
      <c r="L35" s="73">
        <f t="shared" ref="L35:L36" si="14">L36</f>
        <v>25.8</v>
      </c>
    </row>
    <row r="36" spans="1:12" ht="31.5">
      <c r="A36" s="119" t="s">
        <v>138</v>
      </c>
      <c r="B36" s="7" t="s">
        <v>63</v>
      </c>
      <c r="C36" s="8" t="s">
        <v>33</v>
      </c>
      <c r="D36" s="8" t="s">
        <v>66</v>
      </c>
      <c r="E36" s="8" t="s">
        <v>71</v>
      </c>
      <c r="F36" s="8" t="s">
        <v>150</v>
      </c>
      <c r="G36" s="7"/>
      <c r="H36" s="7"/>
      <c r="I36" s="8"/>
      <c r="J36" s="73">
        <f>J37</f>
        <v>10.6</v>
      </c>
      <c r="K36" s="73">
        <f t="shared" si="13"/>
        <v>25.8</v>
      </c>
      <c r="L36" s="73">
        <f t="shared" si="14"/>
        <v>25.8</v>
      </c>
    </row>
    <row r="37" spans="1:12" ht="15.75">
      <c r="A37" s="164" t="s">
        <v>20</v>
      </c>
      <c r="B37" s="7" t="s">
        <v>63</v>
      </c>
      <c r="C37" s="8" t="s">
        <v>33</v>
      </c>
      <c r="D37" s="8" t="s">
        <v>66</v>
      </c>
      <c r="E37" s="8" t="s">
        <v>71</v>
      </c>
      <c r="F37" s="8" t="s">
        <v>150</v>
      </c>
      <c r="G37" s="7" t="s">
        <v>21</v>
      </c>
      <c r="H37" s="7"/>
      <c r="I37" s="8"/>
      <c r="J37" s="73">
        <f>J38</f>
        <v>10.6</v>
      </c>
      <c r="K37" s="73">
        <f t="shared" si="13"/>
        <v>25.8</v>
      </c>
      <c r="L37" s="73">
        <f t="shared" si="13"/>
        <v>25.8</v>
      </c>
    </row>
    <row r="38" spans="1:12" ht="54.6" customHeight="1">
      <c r="A38" s="164" t="s">
        <v>97</v>
      </c>
      <c r="B38" s="7" t="s">
        <v>63</v>
      </c>
      <c r="C38" s="8" t="s">
        <v>33</v>
      </c>
      <c r="D38" s="8" t="s">
        <v>66</v>
      </c>
      <c r="E38" s="8" t="s">
        <v>71</v>
      </c>
      <c r="F38" s="8" t="s">
        <v>150</v>
      </c>
      <c r="G38" s="7" t="s">
        <v>21</v>
      </c>
      <c r="H38" s="7" t="s">
        <v>22</v>
      </c>
      <c r="I38" s="8"/>
      <c r="J38" s="73">
        <f>J39</f>
        <v>10.6</v>
      </c>
      <c r="K38" s="73">
        <f t="shared" si="13"/>
        <v>25.8</v>
      </c>
      <c r="L38" s="73">
        <f t="shared" si="13"/>
        <v>25.8</v>
      </c>
    </row>
    <row r="39" spans="1:12" ht="36.6" customHeight="1">
      <c r="A39" s="166" t="s">
        <v>105</v>
      </c>
      <c r="B39" s="112" t="s">
        <v>63</v>
      </c>
      <c r="C39" s="129" t="s">
        <v>33</v>
      </c>
      <c r="D39" s="129" t="s">
        <v>66</v>
      </c>
      <c r="E39" s="129" t="s">
        <v>71</v>
      </c>
      <c r="F39" s="129" t="s">
        <v>150</v>
      </c>
      <c r="G39" s="112" t="s">
        <v>21</v>
      </c>
      <c r="H39" s="112" t="s">
        <v>22</v>
      </c>
      <c r="I39" s="129" t="s">
        <v>126</v>
      </c>
      <c r="J39" s="134">
        <f>'Прил 4'!J28</f>
        <v>10.6</v>
      </c>
      <c r="K39" s="134">
        <f>'Прил 4'!K28</f>
        <v>25.8</v>
      </c>
      <c r="L39" s="134">
        <f>'Прил 4'!L28</f>
        <v>25.8</v>
      </c>
    </row>
    <row r="40" spans="1:12" ht="47.25">
      <c r="A40" s="10" t="s">
        <v>236</v>
      </c>
      <c r="B40" s="195" t="s">
        <v>63</v>
      </c>
      <c r="C40" s="190" t="s">
        <v>33</v>
      </c>
      <c r="D40" s="8" t="s">
        <v>66</v>
      </c>
      <c r="E40" s="131" t="s">
        <v>237</v>
      </c>
      <c r="F40" s="8"/>
      <c r="G40" s="196"/>
      <c r="H40" s="7"/>
      <c r="I40" s="197"/>
      <c r="J40" s="73">
        <f>J41</f>
        <v>0</v>
      </c>
      <c r="K40" s="73">
        <f t="shared" ref="K40:L40" si="15">K41</f>
        <v>0</v>
      </c>
      <c r="L40" s="73">
        <f t="shared" si="15"/>
        <v>0</v>
      </c>
    </row>
    <row r="41" spans="1:12" ht="63">
      <c r="A41" s="189" t="s">
        <v>141</v>
      </c>
      <c r="B41" s="195" t="s">
        <v>63</v>
      </c>
      <c r="C41" s="190" t="s">
        <v>33</v>
      </c>
      <c r="D41" s="8" t="s">
        <v>66</v>
      </c>
      <c r="E41" s="131" t="s">
        <v>237</v>
      </c>
      <c r="F41" s="8" t="s">
        <v>143</v>
      </c>
      <c r="G41" s="196"/>
      <c r="H41" s="7"/>
      <c r="I41" s="197"/>
      <c r="J41" s="73">
        <f>J42</f>
        <v>0</v>
      </c>
      <c r="K41" s="73">
        <f t="shared" ref="K41:L44" si="16">K42</f>
        <v>0</v>
      </c>
      <c r="L41" s="73">
        <f t="shared" si="16"/>
        <v>0</v>
      </c>
    </row>
    <row r="42" spans="1:12" ht="31.5">
      <c r="A42" s="189" t="s">
        <v>142</v>
      </c>
      <c r="B42" s="195" t="s">
        <v>63</v>
      </c>
      <c r="C42" s="190" t="s">
        <v>33</v>
      </c>
      <c r="D42" s="8" t="s">
        <v>66</v>
      </c>
      <c r="E42" s="131" t="s">
        <v>237</v>
      </c>
      <c r="F42" s="8" t="s">
        <v>144</v>
      </c>
      <c r="G42" s="196"/>
      <c r="H42" s="7"/>
      <c r="I42" s="197"/>
      <c r="J42" s="73">
        <f>J43</f>
        <v>0</v>
      </c>
      <c r="K42" s="73">
        <f t="shared" si="16"/>
        <v>0</v>
      </c>
      <c r="L42" s="73">
        <f t="shared" si="16"/>
        <v>0</v>
      </c>
    </row>
    <row r="43" spans="1:12" ht="15.75">
      <c r="A43" s="194" t="s">
        <v>20</v>
      </c>
      <c r="B43" s="195" t="s">
        <v>63</v>
      </c>
      <c r="C43" s="190" t="s">
        <v>33</v>
      </c>
      <c r="D43" s="8" t="s">
        <v>66</v>
      </c>
      <c r="E43" s="131" t="s">
        <v>237</v>
      </c>
      <c r="F43" s="8" t="s">
        <v>144</v>
      </c>
      <c r="G43" s="196" t="s">
        <v>21</v>
      </c>
      <c r="H43" s="7"/>
      <c r="I43" s="197"/>
      <c r="J43" s="73">
        <f>J44</f>
        <v>0</v>
      </c>
      <c r="K43" s="73">
        <f t="shared" si="16"/>
        <v>0</v>
      </c>
      <c r="L43" s="73">
        <f t="shared" si="16"/>
        <v>0</v>
      </c>
    </row>
    <row r="44" spans="1:12" ht="47.25">
      <c r="A44" s="194" t="s">
        <v>97</v>
      </c>
      <c r="B44" s="195" t="s">
        <v>63</v>
      </c>
      <c r="C44" s="190" t="s">
        <v>33</v>
      </c>
      <c r="D44" s="8" t="s">
        <v>66</v>
      </c>
      <c r="E44" s="131" t="s">
        <v>237</v>
      </c>
      <c r="F44" s="8" t="s">
        <v>144</v>
      </c>
      <c r="G44" s="196" t="s">
        <v>21</v>
      </c>
      <c r="H44" s="7" t="s">
        <v>22</v>
      </c>
      <c r="I44" s="197"/>
      <c r="J44" s="73">
        <f>J45</f>
        <v>0</v>
      </c>
      <c r="K44" s="73">
        <f t="shared" si="16"/>
        <v>0</v>
      </c>
      <c r="L44" s="73">
        <f t="shared" si="16"/>
        <v>0</v>
      </c>
    </row>
    <row r="45" spans="1:12" ht="38.450000000000003" customHeight="1">
      <c r="A45" s="166" t="s">
        <v>105</v>
      </c>
      <c r="B45" s="135" t="s">
        <v>63</v>
      </c>
      <c r="C45" s="129" t="s">
        <v>33</v>
      </c>
      <c r="D45" s="129" t="s">
        <v>66</v>
      </c>
      <c r="E45" s="130" t="s">
        <v>237</v>
      </c>
      <c r="F45" s="129" t="s">
        <v>144</v>
      </c>
      <c r="G45" s="203" t="s">
        <v>21</v>
      </c>
      <c r="H45" s="112" t="s">
        <v>22</v>
      </c>
      <c r="I45" s="204" t="s">
        <v>126</v>
      </c>
      <c r="J45" s="134">
        <f>'Прил 4'!J32</f>
        <v>0</v>
      </c>
      <c r="K45" s="134">
        <f>'Прил 4'!K32</f>
        <v>0</v>
      </c>
      <c r="L45" s="134">
        <f>'Прил 4'!L32</f>
        <v>0</v>
      </c>
    </row>
    <row r="46" spans="1:12" ht="53.45" customHeight="1">
      <c r="A46" s="116" t="s">
        <v>197</v>
      </c>
      <c r="B46" s="167">
        <v>89</v>
      </c>
      <c r="C46" s="163"/>
      <c r="D46" s="8"/>
      <c r="E46" s="8"/>
      <c r="F46" s="8"/>
      <c r="G46" s="8"/>
      <c r="H46" s="8"/>
      <c r="I46" s="8"/>
      <c r="J46" s="73">
        <f>J47</f>
        <v>581.80000000000018</v>
      </c>
      <c r="K46" s="73">
        <f t="shared" ref="K46:L46" si="17">K47</f>
        <v>534.80000000000007</v>
      </c>
      <c r="L46" s="73">
        <f t="shared" si="17"/>
        <v>531.9</v>
      </c>
    </row>
    <row r="47" spans="1:12" ht="56.45" customHeight="1">
      <c r="A47" s="116" t="s">
        <v>198</v>
      </c>
      <c r="B47" s="167">
        <v>89</v>
      </c>
      <c r="C47" s="163" t="s">
        <v>32</v>
      </c>
      <c r="D47" s="8"/>
      <c r="E47" s="8"/>
      <c r="F47" s="8"/>
      <c r="G47" s="8"/>
      <c r="H47" s="8"/>
      <c r="I47" s="8"/>
      <c r="J47" s="73">
        <f>J53+J59+J65+J89+J95+J101+J112+J77+J83+J106</f>
        <v>581.80000000000018</v>
      </c>
      <c r="K47" s="73">
        <f t="shared" ref="K47:L47" si="18">K53+K59+K65+K89+K95+K101+K112+K77+K83+K106</f>
        <v>534.80000000000007</v>
      </c>
      <c r="L47" s="73">
        <f t="shared" si="18"/>
        <v>531.9</v>
      </c>
    </row>
    <row r="48" spans="1:12" ht="15.75">
      <c r="A48" s="164" t="s">
        <v>91</v>
      </c>
      <c r="B48" s="8">
        <v>89</v>
      </c>
      <c r="C48" s="8">
        <v>1</v>
      </c>
      <c r="D48" s="8" t="s">
        <v>66</v>
      </c>
      <c r="E48" s="8" t="s">
        <v>92</v>
      </c>
      <c r="F48" s="8"/>
      <c r="G48" s="8"/>
      <c r="H48" s="8"/>
      <c r="I48" s="8"/>
      <c r="J48" s="73">
        <f>J51</f>
        <v>71.2</v>
      </c>
      <c r="K48" s="73">
        <f>K51</f>
        <v>51.9</v>
      </c>
      <c r="L48" s="73">
        <f>L51</f>
        <v>27.199999999999996</v>
      </c>
    </row>
    <row r="49" spans="1:12" ht="15.75">
      <c r="A49" s="116" t="s">
        <v>133</v>
      </c>
      <c r="B49" s="8">
        <v>89</v>
      </c>
      <c r="C49" s="8">
        <v>1</v>
      </c>
      <c r="D49" s="8" t="s">
        <v>66</v>
      </c>
      <c r="E49" s="8" t="s">
        <v>92</v>
      </c>
      <c r="F49" s="8" t="s">
        <v>135</v>
      </c>
      <c r="G49" s="8"/>
      <c r="H49" s="8"/>
      <c r="I49" s="8"/>
      <c r="J49" s="73">
        <f>J50</f>
        <v>71.2</v>
      </c>
      <c r="K49" s="73">
        <f t="shared" ref="K49:L49" si="19">K50</f>
        <v>51.9</v>
      </c>
      <c r="L49" s="73">
        <f t="shared" si="19"/>
        <v>27.199999999999996</v>
      </c>
    </row>
    <row r="50" spans="1:12" ht="15.75">
      <c r="A50" s="116" t="s">
        <v>134</v>
      </c>
      <c r="B50" s="8">
        <v>89</v>
      </c>
      <c r="C50" s="8">
        <v>1</v>
      </c>
      <c r="D50" s="8" t="s">
        <v>66</v>
      </c>
      <c r="E50" s="8" t="s">
        <v>92</v>
      </c>
      <c r="F50" s="8" t="s">
        <v>136</v>
      </c>
      <c r="G50" s="8"/>
      <c r="H50" s="8"/>
      <c r="I50" s="8"/>
      <c r="J50" s="73">
        <f>J51</f>
        <v>71.2</v>
      </c>
      <c r="K50" s="73">
        <f t="shared" ref="K50:L50" si="20">K51</f>
        <v>51.9</v>
      </c>
      <c r="L50" s="73">
        <f t="shared" si="20"/>
        <v>27.199999999999996</v>
      </c>
    </row>
    <row r="51" spans="1:12" ht="15.75">
      <c r="A51" s="164" t="s">
        <v>90</v>
      </c>
      <c r="B51" s="8">
        <v>89</v>
      </c>
      <c r="C51" s="8">
        <v>1</v>
      </c>
      <c r="D51" s="8" t="s">
        <v>66</v>
      </c>
      <c r="E51" s="8" t="s">
        <v>92</v>
      </c>
      <c r="F51" s="8" t="s">
        <v>136</v>
      </c>
      <c r="G51" s="8" t="s">
        <v>60</v>
      </c>
      <c r="H51" s="8"/>
      <c r="I51" s="8"/>
      <c r="J51" s="73">
        <f>J52</f>
        <v>71.2</v>
      </c>
      <c r="K51" s="73">
        <f t="shared" ref="K51:L52" si="21">K52</f>
        <v>51.9</v>
      </c>
      <c r="L51" s="73">
        <f t="shared" si="21"/>
        <v>27.199999999999996</v>
      </c>
    </row>
    <row r="52" spans="1:12" ht="15.75">
      <c r="A52" s="164" t="s">
        <v>35</v>
      </c>
      <c r="B52" s="8">
        <v>89</v>
      </c>
      <c r="C52" s="8">
        <v>1</v>
      </c>
      <c r="D52" s="8" t="s">
        <v>66</v>
      </c>
      <c r="E52" s="8" t="s">
        <v>92</v>
      </c>
      <c r="F52" s="8" t="s">
        <v>136</v>
      </c>
      <c r="G52" s="8" t="s">
        <v>60</v>
      </c>
      <c r="H52" s="8" t="s">
        <v>21</v>
      </c>
      <c r="I52" s="8"/>
      <c r="J52" s="73">
        <f>J53</f>
        <v>71.2</v>
      </c>
      <c r="K52" s="73">
        <f t="shared" si="21"/>
        <v>51.9</v>
      </c>
      <c r="L52" s="73">
        <f t="shared" si="21"/>
        <v>27.199999999999996</v>
      </c>
    </row>
    <row r="53" spans="1:12" ht="37.9" customHeight="1">
      <c r="A53" s="166" t="s">
        <v>105</v>
      </c>
      <c r="B53" s="129">
        <v>89</v>
      </c>
      <c r="C53" s="129">
        <v>1</v>
      </c>
      <c r="D53" s="129" t="s">
        <v>66</v>
      </c>
      <c r="E53" s="129" t="s">
        <v>92</v>
      </c>
      <c r="F53" s="129" t="s">
        <v>136</v>
      </c>
      <c r="G53" s="129" t="s">
        <v>60</v>
      </c>
      <c r="H53" s="129" t="s">
        <v>21</v>
      </c>
      <c r="I53" s="129" t="s">
        <v>126</v>
      </c>
      <c r="J53" s="134">
        <f>'Прил 4'!J82</f>
        <v>71.2</v>
      </c>
      <c r="K53" s="134">
        <f>'Прил 4'!K82</f>
        <v>51.9</v>
      </c>
      <c r="L53" s="134">
        <f>'Прил 4'!L82</f>
        <v>27.199999999999996</v>
      </c>
    </row>
    <row r="54" spans="1:12" ht="52.9" customHeight="1">
      <c r="A54" s="119" t="s">
        <v>147</v>
      </c>
      <c r="B54" s="7">
        <v>89</v>
      </c>
      <c r="C54" s="8" t="s">
        <v>32</v>
      </c>
      <c r="D54" s="8" t="s">
        <v>66</v>
      </c>
      <c r="E54" s="8" t="s">
        <v>76</v>
      </c>
      <c r="F54" s="8"/>
      <c r="G54" s="8"/>
      <c r="H54" s="8"/>
      <c r="I54" s="8"/>
      <c r="J54" s="73">
        <f>J57</f>
        <v>1</v>
      </c>
      <c r="K54" s="73">
        <f>K57</f>
        <v>1</v>
      </c>
      <c r="L54" s="73">
        <f>L57</f>
        <v>1</v>
      </c>
    </row>
    <row r="55" spans="1:12" ht="21.6" customHeight="1">
      <c r="A55" s="124" t="s">
        <v>145</v>
      </c>
      <c r="B55" s="7" t="s">
        <v>78</v>
      </c>
      <c r="C55" s="8" t="s">
        <v>32</v>
      </c>
      <c r="D55" s="8" t="s">
        <v>66</v>
      </c>
      <c r="E55" s="8" t="s">
        <v>76</v>
      </c>
      <c r="F55" s="8" t="s">
        <v>146</v>
      </c>
      <c r="G55" s="8"/>
      <c r="H55" s="8"/>
      <c r="I55" s="8"/>
      <c r="J55" s="73">
        <f>J56</f>
        <v>1</v>
      </c>
      <c r="K55" s="73">
        <f t="shared" ref="K55:L55" si="22">K56</f>
        <v>1</v>
      </c>
      <c r="L55" s="73">
        <f t="shared" si="22"/>
        <v>1</v>
      </c>
    </row>
    <row r="56" spans="1:12" ht="22.15" customHeight="1">
      <c r="A56" s="119" t="s">
        <v>77</v>
      </c>
      <c r="B56" s="7" t="s">
        <v>78</v>
      </c>
      <c r="C56" s="8" t="s">
        <v>32</v>
      </c>
      <c r="D56" s="8" t="s">
        <v>66</v>
      </c>
      <c r="E56" s="8" t="s">
        <v>76</v>
      </c>
      <c r="F56" s="8" t="s">
        <v>79</v>
      </c>
      <c r="G56" s="8"/>
      <c r="H56" s="8"/>
      <c r="I56" s="8"/>
      <c r="J56" s="73">
        <f>J57</f>
        <v>1</v>
      </c>
      <c r="K56" s="73">
        <f t="shared" ref="K56:L56" si="23">K57</f>
        <v>1</v>
      </c>
      <c r="L56" s="73">
        <f t="shared" si="23"/>
        <v>1</v>
      </c>
    </row>
    <row r="57" spans="1:12" ht="15.75">
      <c r="A57" s="164" t="s">
        <v>20</v>
      </c>
      <c r="B57" s="7" t="s">
        <v>78</v>
      </c>
      <c r="C57" s="8" t="s">
        <v>32</v>
      </c>
      <c r="D57" s="8" t="s">
        <v>66</v>
      </c>
      <c r="E57" s="8" t="s">
        <v>76</v>
      </c>
      <c r="F57" s="8" t="s">
        <v>79</v>
      </c>
      <c r="G57" s="8" t="s">
        <v>21</v>
      </c>
      <c r="H57" s="8"/>
      <c r="I57" s="8"/>
      <c r="J57" s="73">
        <f>J58</f>
        <v>1</v>
      </c>
      <c r="K57" s="73">
        <f t="shared" ref="K57:L58" si="24">K58</f>
        <v>1</v>
      </c>
      <c r="L57" s="73">
        <f t="shared" si="24"/>
        <v>1</v>
      </c>
    </row>
    <row r="58" spans="1:12" ht="15.75">
      <c r="A58" s="164" t="s">
        <v>98</v>
      </c>
      <c r="B58" s="7" t="s">
        <v>78</v>
      </c>
      <c r="C58" s="8" t="s">
        <v>32</v>
      </c>
      <c r="D58" s="8" t="s">
        <v>66</v>
      </c>
      <c r="E58" s="8" t="s">
        <v>76</v>
      </c>
      <c r="F58" s="8" t="s">
        <v>79</v>
      </c>
      <c r="G58" s="8" t="s">
        <v>21</v>
      </c>
      <c r="H58" s="8" t="s">
        <v>75</v>
      </c>
      <c r="I58" s="8"/>
      <c r="J58" s="73">
        <f>J59</f>
        <v>1</v>
      </c>
      <c r="K58" s="73">
        <f t="shared" si="24"/>
        <v>1</v>
      </c>
      <c r="L58" s="73">
        <f t="shared" si="24"/>
        <v>1</v>
      </c>
    </row>
    <row r="59" spans="1:12" ht="31.5">
      <c r="A59" s="166" t="s">
        <v>105</v>
      </c>
      <c r="B59" s="133">
        <v>89</v>
      </c>
      <c r="C59" s="201" t="s">
        <v>32</v>
      </c>
      <c r="D59" s="129" t="s">
        <v>66</v>
      </c>
      <c r="E59" s="129" t="s">
        <v>76</v>
      </c>
      <c r="F59" s="129" t="s">
        <v>79</v>
      </c>
      <c r="G59" s="129" t="s">
        <v>21</v>
      </c>
      <c r="H59" s="129" t="s">
        <v>75</v>
      </c>
      <c r="I59" s="202">
        <v>918</v>
      </c>
      <c r="J59" s="134">
        <f>'Прил 4'!J43</f>
        <v>1</v>
      </c>
      <c r="K59" s="134">
        <f>'Прил 4'!K43</f>
        <v>1</v>
      </c>
      <c r="L59" s="134">
        <f>'Прил 4'!L43</f>
        <v>1</v>
      </c>
    </row>
    <row r="60" spans="1:12" ht="15.75">
      <c r="A60" s="164" t="s">
        <v>94</v>
      </c>
      <c r="B60" s="8">
        <v>89</v>
      </c>
      <c r="C60" s="8">
        <v>1</v>
      </c>
      <c r="D60" s="8" t="s">
        <v>66</v>
      </c>
      <c r="E60" s="8">
        <v>41240</v>
      </c>
      <c r="F60" s="8"/>
      <c r="G60" s="8"/>
      <c r="H60" s="8"/>
      <c r="I60" s="8"/>
      <c r="J60" s="73">
        <f>J63</f>
        <v>1.7</v>
      </c>
      <c r="K60" s="73">
        <f>K63</f>
        <v>1.7</v>
      </c>
      <c r="L60" s="73">
        <f>L63</f>
        <v>1.7</v>
      </c>
    </row>
    <row r="61" spans="1:12" ht="15.75">
      <c r="A61" s="119" t="s">
        <v>130</v>
      </c>
      <c r="B61" s="8">
        <v>89</v>
      </c>
      <c r="C61" s="8">
        <v>1</v>
      </c>
      <c r="D61" s="8" t="s">
        <v>66</v>
      </c>
      <c r="E61" s="8" t="s">
        <v>99</v>
      </c>
      <c r="F61" s="8" t="s">
        <v>131</v>
      </c>
      <c r="G61" s="8"/>
      <c r="H61" s="8"/>
      <c r="I61" s="8"/>
      <c r="J61" s="73">
        <f>J62</f>
        <v>1.7</v>
      </c>
      <c r="K61" s="73">
        <f t="shared" ref="K61:L61" si="25">K62</f>
        <v>1.7</v>
      </c>
      <c r="L61" s="73">
        <f t="shared" si="25"/>
        <v>1.7</v>
      </c>
    </row>
    <row r="62" spans="1:12" ht="15.75">
      <c r="A62" s="124" t="s">
        <v>95</v>
      </c>
      <c r="B62" s="8">
        <v>89</v>
      </c>
      <c r="C62" s="8">
        <v>1</v>
      </c>
      <c r="D62" s="8" t="s">
        <v>66</v>
      </c>
      <c r="E62" s="8" t="s">
        <v>99</v>
      </c>
      <c r="F62" s="8" t="s">
        <v>228</v>
      </c>
      <c r="G62" s="8"/>
      <c r="H62" s="8"/>
      <c r="I62" s="8"/>
      <c r="J62" s="73">
        <f>J63</f>
        <v>1.7</v>
      </c>
      <c r="K62" s="73">
        <f t="shared" ref="K62:L62" si="26">K63</f>
        <v>1.7</v>
      </c>
      <c r="L62" s="73">
        <f t="shared" si="26"/>
        <v>1.7</v>
      </c>
    </row>
    <row r="63" spans="1:12" ht="15.75">
      <c r="A63" s="164" t="s">
        <v>23</v>
      </c>
      <c r="B63" s="8">
        <v>89</v>
      </c>
      <c r="C63" s="8">
        <v>1</v>
      </c>
      <c r="D63" s="8" t="s">
        <v>66</v>
      </c>
      <c r="E63" s="8" t="s">
        <v>99</v>
      </c>
      <c r="F63" s="8" t="s">
        <v>228</v>
      </c>
      <c r="G63" s="8" t="s">
        <v>61</v>
      </c>
      <c r="H63" s="8"/>
      <c r="I63" s="8"/>
      <c r="J63" s="73">
        <f>J64</f>
        <v>1.7</v>
      </c>
      <c r="K63" s="73">
        <f t="shared" ref="K63:L64" si="27">K64</f>
        <v>1.7</v>
      </c>
      <c r="L63" s="73">
        <f t="shared" si="27"/>
        <v>1.7</v>
      </c>
    </row>
    <row r="64" spans="1:12" ht="31.5">
      <c r="A64" s="164" t="s">
        <v>93</v>
      </c>
      <c r="B64" s="8">
        <v>89</v>
      </c>
      <c r="C64" s="8">
        <v>1</v>
      </c>
      <c r="D64" s="8" t="s">
        <v>66</v>
      </c>
      <c r="E64" s="8" t="s">
        <v>99</v>
      </c>
      <c r="F64" s="8" t="s">
        <v>228</v>
      </c>
      <c r="G64" s="8" t="s">
        <v>61</v>
      </c>
      <c r="H64" s="8" t="s">
        <v>21</v>
      </c>
      <c r="I64" s="8"/>
      <c r="J64" s="73">
        <f>J65</f>
        <v>1.7</v>
      </c>
      <c r="K64" s="73">
        <f t="shared" si="27"/>
        <v>1.7</v>
      </c>
      <c r="L64" s="73">
        <f t="shared" si="27"/>
        <v>1.7</v>
      </c>
    </row>
    <row r="65" spans="1:12" ht="31.5">
      <c r="A65" s="166" t="s">
        <v>105</v>
      </c>
      <c r="B65" s="129">
        <v>89</v>
      </c>
      <c r="C65" s="129">
        <v>1</v>
      </c>
      <c r="D65" s="129" t="s">
        <v>66</v>
      </c>
      <c r="E65" s="129" t="s">
        <v>99</v>
      </c>
      <c r="F65" s="129" t="s">
        <v>228</v>
      </c>
      <c r="G65" s="129" t="s">
        <v>61</v>
      </c>
      <c r="H65" s="129" t="s">
        <v>21</v>
      </c>
      <c r="I65" s="129" t="s">
        <v>126</v>
      </c>
      <c r="J65" s="134">
        <f>'Прил 4'!J89</f>
        <v>1.7</v>
      </c>
      <c r="K65" s="134">
        <f>'Прил 4'!K89</f>
        <v>1.7</v>
      </c>
      <c r="L65" s="134">
        <f>'Прил 4'!L89</f>
        <v>1.7</v>
      </c>
    </row>
    <row r="66" spans="1:12" ht="15.75">
      <c r="A66" s="124" t="s">
        <v>232</v>
      </c>
      <c r="B66" s="7">
        <v>89</v>
      </c>
      <c r="C66" s="8" t="s">
        <v>32</v>
      </c>
      <c r="D66" s="8" t="s">
        <v>66</v>
      </c>
      <c r="E66" s="8" t="s">
        <v>234</v>
      </c>
      <c r="F66" s="8"/>
      <c r="G66" s="8"/>
      <c r="H66" s="8"/>
      <c r="I66" s="8"/>
      <c r="J66" s="73"/>
      <c r="K66" s="73">
        <f>K67</f>
        <v>21.9</v>
      </c>
      <c r="L66" s="73">
        <f>L67</f>
        <v>46.6</v>
      </c>
    </row>
    <row r="67" spans="1:12" ht="15.75">
      <c r="A67" s="124" t="s">
        <v>145</v>
      </c>
      <c r="B67" s="167">
        <v>89</v>
      </c>
      <c r="C67" s="8" t="s">
        <v>32</v>
      </c>
      <c r="D67" s="8" t="s">
        <v>66</v>
      </c>
      <c r="E67" s="8" t="s">
        <v>234</v>
      </c>
      <c r="F67" s="8" t="s">
        <v>146</v>
      </c>
      <c r="G67" s="8"/>
      <c r="H67" s="8"/>
      <c r="I67" s="8"/>
      <c r="J67" s="73"/>
      <c r="K67" s="73">
        <f>K68</f>
        <v>21.9</v>
      </c>
      <c r="L67" s="73">
        <f>L68</f>
        <v>46.6</v>
      </c>
    </row>
    <row r="68" spans="1:12" ht="15.75">
      <c r="A68" s="124" t="s">
        <v>77</v>
      </c>
      <c r="B68" s="167">
        <v>89</v>
      </c>
      <c r="C68" s="8" t="s">
        <v>32</v>
      </c>
      <c r="D68" s="8" t="s">
        <v>66</v>
      </c>
      <c r="E68" s="8" t="s">
        <v>234</v>
      </c>
      <c r="F68" s="8" t="s">
        <v>79</v>
      </c>
      <c r="G68" s="8"/>
      <c r="H68" s="8"/>
      <c r="I68" s="8"/>
      <c r="J68" s="73"/>
      <c r="K68" s="73">
        <f>'Прил 4'!K92</f>
        <v>21.9</v>
      </c>
      <c r="L68" s="73">
        <f>'Прил 4'!L92</f>
        <v>46.6</v>
      </c>
    </row>
    <row r="69" spans="1:12" ht="15.75">
      <c r="A69" s="124" t="s">
        <v>232</v>
      </c>
      <c r="B69" s="167">
        <v>89</v>
      </c>
      <c r="C69" s="8" t="s">
        <v>32</v>
      </c>
      <c r="D69" s="8" t="s">
        <v>66</v>
      </c>
      <c r="E69" s="8" t="s">
        <v>234</v>
      </c>
      <c r="F69" s="8" t="s">
        <v>79</v>
      </c>
      <c r="G69" s="8" t="s">
        <v>233</v>
      </c>
      <c r="H69" s="8"/>
      <c r="I69" s="8"/>
      <c r="J69" s="73"/>
      <c r="K69" s="73">
        <v>24.6</v>
      </c>
      <c r="L69" s="73">
        <v>52.6</v>
      </c>
    </row>
    <row r="70" spans="1:12" ht="15.75">
      <c r="A70" s="124" t="s">
        <v>232</v>
      </c>
      <c r="B70" s="167">
        <v>89</v>
      </c>
      <c r="C70" s="8" t="s">
        <v>32</v>
      </c>
      <c r="D70" s="8" t="s">
        <v>66</v>
      </c>
      <c r="E70" s="8" t="s">
        <v>234</v>
      </c>
      <c r="F70" s="8" t="s">
        <v>79</v>
      </c>
      <c r="G70" s="8" t="s">
        <v>233</v>
      </c>
      <c r="H70" s="8" t="s">
        <v>233</v>
      </c>
      <c r="I70" s="8"/>
      <c r="J70" s="73"/>
      <c r="K70" s="73">
        <v>24.6</v>
      </c>
      <c r="L70" s="73">
        <v>52.6</v>
      </c>
    </row>
    <row r="71" spans="1:12" ht="31.5">
      <c r="A71" s="166" t="s">
        <v>105</v>
      </c>
      <c r="B71" s="133">
        <v>89</v>
      </c>
      <c r="C71" s="129" t="s">
        <v>32</v>
      </c>
      <c r="D71" s="129" t="s">
        <v>66</v>
      </c>
      <c r="E71" s="129" t="s">
        <v>234</v>
      </c>
      <c r="F71" s="129" t="s">
        <v>79</v>
      </c>
      <c r="G71" s="129" t="s">
        <v>233</v>
      </c>
      <c r="H71" s="129" t="s">
        <v>233</v>
      </c>
      <c r="I71" s="129" t="s">
        <v>126</v>
      </c>
      <c r="J71" s="134"/>
      <c r="K71" s="134">
        <v>24.6</v>
      </c>
      <c r="L71" s="134">
        <v>52.6</v>
      </c>
    </row>
    <row r="72" spans="1:12" ht="15.75">
      <c r="A72" s="119" t="s">
        <v>89</v>
      </c>
      <c r="B72" s="7" t="s">
        <v>78</v>
      </c>
      <c r="C72" s="8">
        <v>1</v>
      </c>
      <c r="D72" s="8" t="s">
        <v>66</v>
      </c>
      <c r="E72" s="13">
        <v>43010</v>
      </c>
      <c r="F72" s="13"/>
      <c r="G72" s="163"/>
      <c r="H72" s="163"/>
      <c r="I72" s="163"/>
      <c r="J72" s="73">
        <f>J75</f>
        <v>30.2</v>
      </c>
      <c r="K72" s="73">
        <f>K75</f>
        <v>3</v>
      </c>
      <c r="L72" s="73">
        <f>L75</f>
        <v>3</v>
      </c>
    </row>
    <row r="73" spans="1:12" ht="31.5">
      <c r="A73" s="119" t="s">
        <v>138</v>
      </c>
      <c r="B73" s="7" t="s">
        <v>78</v>
      </c>
      <c r="C73" s="8">
        <v>1</v>
      </c>
      <c r="D73" s="8" t="s">
        <v>66</v>
      </c>
      <c r="E73" s="13">
        <v>43010</v>
      </c>
      <c r="F73" s="13">
        <v>200</v>
      </c>
      <c r="G73" s="163"/>
      <c r="H73" s="163"/>
      <c r="I73" s="163"/>
      <c r="J73" s="73">
        <f>J74</f>
        <v>30.2</v>
      </c>
      <c r="K73" s="73">
        <f t="shared" ref="K73:L73" si="28">K74</f>
        <v>3</v>
      </c>
      <c r="L73" s="73">
        <f t="shared" si="28"/>
        <v>3</v>
      </c>
    </row>
    <row r="74" spans="1:12" ht="15.75">
      <c r="A74" s="119" t="s">
        <v>72</v>
      </c>
      <c r="B74" s="7" t="s">
        <v>78</v>
      </c>
      <c r="C74" s="8">
        <v>1</v>
      </c>
      <c r="D74" s="8" t="s">
        <v>66</v>
      </c>
      <c r="E74" s="13">
        <v>43010</v>
      </c>
      <c r="F74" s="13">
        <v>240</v>
      </c>
      <c r="G74" s="163"/>
      <c r="H74" s="163"/>
      <c r="I74" s="163"/>
      <c r="J74" s="73">
        <f>J75</f>
        <v>30.2</v>
      </c>
      <c r="K74" s="73">
        <f t="shared" ref="K74:L74" si="29">K75</f>
        <v>3</v>
      </c>
      <c r="L74" s="73">
        <f t="shared" si="29"/>
        <v>3</v>
      </c>
    </row>
    <row r="75" spans="1:12" ht="15.75">
      <c r="A75" s="164" t="s">
        <v>86</v>
      </c>
      <c r="B75" s="7" t="s">
        <v>78</v>
      </c>
      <c r="C75" s="8">
        <v>1</v>
      </c>
      <c r="D75" s="8" t="s">
        <v>66</v>
      </c>
      <c r="E75" s="13">
        <v>43010</v>
      </c>
      <c r="F75" s="13">
        <v>240</v>
      </c>
      <c r="G75" s="163" t="s">
        <v>24</v>
      </c>
      <c r="H75" s="163"/>
      <c r="I75" s="163"/>
      <c r="J75" s="73">
        <f>J76</f>
        <v>30.2</v>
      </c>
      <c r="K75" s="73">
        <f t="shared" ref="K75:L76" si="30">K76</f>
        <v>3</v>
      </c>
      <c r="L75" s="73">
        <f t="shared" si="30"/>
        <v>3</v>
      </c>
    </row>
    <row r="76" spans="1:12" ht="15.75">
      <c r="A76" s="12" t="s">
        <v>88</v>
      </c>
      <c r="B76" s="7" t="s">
        <v>78</v>
      </c>
      <c r="C76" s="8">
        <v>1</v>
      </c>
      <c r="D76" s="8" t="s">
        <v>66</v>
      </c>
      <c r="E76" s="13">
        <v>43010</v>
      </c>
      <c r="F76" s="13">
        <v>240</v>
      </c>
      <c r="G76" s="163" t="s">
        <v>24</v>
      </c>
      <c r="H76" s="163" t="s">
        <v>58</v>
      </c>
      <c r="I76" s="163"/>
      <c r="J76" s="73">
        <f>J77</f>
        <v>30.2</v>
      </c>
      <c r="K76" s="73">
        <f t="shared" si="30"/>
        <v>3</v>
      </c>
      <c r="L76" s="73">
        <f t="shared" si="30"/>
        <v>3</v>
      </c>
    </row>
    <row r="77" spans="1:12" ht="31.5">
      <c r="A77" s="166" t="s">
        <v>105</v>
      </c>
      <c r="B77" s="112" t="s">
        <v>78</v>
      </c>
      <c r="C77" s="129">
        <v>1</v>
      </c>
      <c r="D77" s="129" t="s">
        <v>66</v>
      </c>
      <c r="E77" s="202">
        <v>43010</v>
      </c>
      <c r="F77" s="202">
        <v>240</v>
      </c>
      <c r="G77" s="201" t="s">
        <v>24</v>
      </c>
      <c r="H77" s="201" t="s">
        <v>58</v>
      </c>
      <c r="I77" s="201" t="s">
        <v>126</v>
      </c>
      <c r="J77" s="134">
        <f>'Прил 4'!J72</f>
        <v>30.2</v>
      </c>
      <c r="K77" s="134">
        <f>'Прил 4'!K72</f>
        <v>3</v>
      </c>
      <c r="L77" s="134">
        <f>'Прил 4'!L72</f>
        <v>3</v>
      </c>
    </row>
    <row r="78" spans="1:12" ht="15.75">
      <c r="A78" s="119" t="s">
        <v>214</v>
      </c>
      <c r="B78" s="7" t="s">
        <v>78</v>
      </c>
      <c r="C78" s="8">
        <v>1</v>
      </c>
      <c r="D78" s="8" t="s">
        <v>66</v>
      </c>
      <c r="E78" s="13">
        <v>43040</v>
      </c>
      <c r="F78" s="13"/>
      <c r="G78" s="13"/>
      <c r="H78" s="163"/>
      <c r="I78" s="163"/>
      <c r="J78" s="73">
        <f>J81</f>
        <v>10.199999999999999</v>
      </c>
      <c r="K78" s="73">
        <f>K81</f>
        <v>2</v>
      </c>
      <c r="L78" s="73">
        <f>L81</f>
        <v>2</v>
      </c>
    </row>
    <row r="79" spans="1:12" ht="31.5">
      <c r="A79" s="119" t="s">
        <v>138</v>
      </c>
      <c r="B79" s="7" t="s">
        <v>78</v>
      </c>
      <c r="C79" s="8">
        <v>1</v>
      </c>
      <c r="D79" s="8" t="s">
        <v>66</v>
      </c>
      <c r="E79" s="13">
        <v>43040</v>
      </c>
      <c r="F79" s="13">
        <v>200</v>
      </c>
      <c r="G79" s="13"/>
      <c r="H79" s="163"/>
      <c r="I79" s="163"/>
      <c r="J79" s="73">
        <f>J80</f>
        <v>10.199999999999999</v>
      </c>
      <c r="K79" s="73">
        <f t="shared" ref="K79:L79" si="31">K80</f>
        <v>2</v>
      </c>
      <c r="L79" s="73">
        <f t="shared" si="31"/>
        <v>2</v>
      </c>
    </row>
    <row r="80" spans="1:12" ht="15.75">
      <c r="A80" s="119" t="s">
        <v>72</v>
      </c>
      <c r="B80" s="7" t="s">
        <v>78</v>
      </c>
      <c r="C80" s="8">
        <v>1</v>
      </c>
      <c r="D80" s="8" t="s">
        <v>66</v>
      </c>
      <c r="E80" s="13">
        <v>43040</v>
      </c>
      <c r="F80" s="13">
        <v>240</v>
      </c>
      <c r="G80" s="13"/>
      <c r="H80" s="163"/>
      <c r="I80" s="163"/>
      <c r="J80" s="73">
        <f>J81</f>
        <v>10.199999999999999</v>
      </c>
      <c r="K80" s="73">
        <f t="shared" ref="K80:L80" si="32">K81</f>
        <v>2</v>
      </c>
      <c r="L80" s="73">
        <f t="shared" si="32"/>
        <v>2</v>
      </c>
    </row>
    <row r="81" spans="1:12" ht="15.75">
      <c r="A81" s="164" t="s">
        <v>86</v>
      </c>
      <c r="B81" s="7" t="s">
        <v>78</v>
      </c>
      <c r="C81" s="8">
        <v>1</v>
      </c>
      <c r="D81" s="8" t="s">
        <v>66</v>
      </c>
      <c r="E81" s="13">
        <v>43040</v>
      </c>
      <c r="F81" s="13">
        <v>240</v>
      </c>
      <c r="G81" s="8" t="s">
        <v>24</v>
      </c>
      <c r="H81" s="163"/>
      <c r="I81" s="163"/>
      <c r="J81" s="73">
        <f>J82</f>
        <v>10.199999999999999</v>
      </c>
      <c r="K81" s="73">
        <f t="shared" ref="K81:L82" si="33">K82</f>
        <v>2</v>
      </c>
      <c r="L81" s="73">
        <f t="shared" si="33"/>
        <v>2</v>
      </c>
    </row>
    <row r="82" spans="1:12" ht="15.75">
      <c r="A82" s="12" t="s">
        <v>88</v>
      </c>
      <c r="B82" s="7" t="s">
        <v>78</v>
      </c>
      <c r="C82" s="8">
        <v>1</v>
      </c>
      <c r="D82" s="8" t="s">
        <v>66</v>
      </c>
      <c r="E82" s="13">
        <v>43040</v>
      </c>
      <c r="F82" s="13">
        <v>240</v>
      </c>
      <c r="G82" s="8" t="s">
        <v>24</v>
      </c>
      <c r="H82" s="163" t="s">
        <v>58</v>
      </c>
      <c r="I82" s="163"/>
      <c r="J82" s="73">
        <f>J83</f>
        <v>10.199999999999999</v>
      </c>
      <c r="K82" s="73">
        <f t="shared" si="33"/>
        <v>2</v>
      </c>
      <c r="L82" s="73">
        <f t="shared" si="33"/>
        <v>2</v>
      </c>
    </row>
    <row r="83" spans="1:12" ht="36.6" customHeight="1">
      <c r="A83" s="166" t="s">
        <v>105</v>
      </c>
      <c r="B83" s="112" t="s">
        <v>78</v>
      </c>
      <c r="C83" s="129">
        <v>1</v>
      </c>
      <c r="D83" s="129" t="s">
        <v>66</v>
      </c>
      <c r="E83" s="202">
        <v>43040</v>
      </c>
      <c r="F83" s="202">
        <v>240</v>
      </c>
      <c r="G83" s="129" t="s">
        <v>24</v>
      </c>
      <c r="H83" s="201" t="s">
        <v>58</v>
      </c>
      <c r="I83" s="201" t="s">
        <v>126</v>
      </c>
      <c r="J83" s="134">
        <f>'Прил 4'!J75</f>
        <v>10.199999999999999</v>
      </c>
      <c r="K83" s="134">
        <f>'Прил 4'!K75</f>
        <v>2</v>
      </c>
      <c r="L83" s="134">
        <f>'Прил 4'!L75</f>
        <v>2</v>
      </c>
    </row>
    <row r="84" spans="1:12" ht="84.6" customHeight="1">
      <c r="A84" s="12" t="s">
        <v>256</v>
      </c>
      <c r="B84" s="7">
        <v>89</v>
      </c>
      <c r="C84" s="7">
        <v>1</v>
      </c>
      <c r="D84" s="7" t="s">
        <v>66</v>
      </c>
      <c r="E84" s="7" t="s">
        <v>87</v>
      </c>
      <c r="F84" s="7"/>
      <c r="G84" s="8"/>
      <c r="H84" s="8"/>
      <c r="I84" s="8"/>
      <c r="J84" s="73">
        <f>J87</f>
        <v>25.4</v>
      </c>
      <c r="K84" s="73">
        <f>K87</f>
        <v>25.4</v>
      </c>
      <c r="L84" s="73">
        <f>L87</f>
        <v>25.4</v>
      </c>
    </row>
    <row r="85" spans="1:12" ht="31.5">
      <c r="A85" s="119" t="s">
        <v>138</v>
      </c>
      <c r="B85" s="7">
        <v>89</v>
      </c>
      <c r="C85" s="7">
        <v>1</v>
      </c>
      <c r="D85" s="7" t="s">
        <v>66</v>
      </c>
      <c r="E85" s="7" t="s">
        <v>87</v>
      </c>
      <c r="F85" s="7" t="s">
        <v>139</v>
      </c>
      <c r="G85" s="8"/>
      <c r="H85" s="8"/>
      <c r="I85" s="8"/>
      <c r="J85" s="73">
        <f>J86</f>
        <v>25.4</v>
      </c>
      <c r="K85" s="73">
        <f t="shared" ref="K85:L85" si="34">K86</f>
        <v>25.4</v>
      </c>
      <c r="L85" s="73">
        <f t="shared" si="34"/>
        <v>25.4</v>
      </c>
    </row>
    <row r="86" spans="1:12" ht="15.75">
      <c r="A86" s="119" t="s">
        <v>72</v>
      </c>
      <c r="B86" s="7">
        <v>89</v>
      </c>
      <c r="C86" s="7">
        <v>1</v>
      </c>
      <c r="D86" s="7" t="s">
        <v>66</v>
      </c>
      <c r="E86" s="7" t="s">
        <v>87</v>
      </c>
      <c r="F86" s="7" t="s">
        <v>140</v>
      </c>
      <c r="G86" s="8"/>
      <c r="H86" s="8"/>
      <c r="I86" s="8"/>
      <c r="J86" s="73">
        <f>J87</f>
        <v>25.4</v>
      </c>
      <c r="K86" s="73">
        <f t="shared" ref="K86:L86" si="35">K87</f>
        <v>25.4</v>
      </c>
      <c r="L86" s="73">
        <f t="shared" si="35"/>
        <v>25.4</v>
      </c>
    </row>
    <row r="87" spans="1:12" ht="15.75">
      <c r="A87" s="164" t="s">
        <v>25</v>
      </c>
      <c r="B87" s="7">
        <v>89</v>
      </c>
      <c r="C87" s="7">
        <v>1</v>
      </c>
      <c r="D87" s="7" t="s">
        <v>66</v>
      </c>
      <c r="E87" s="7" t="s">
        <v>87</v>
      </c>
      <c r="F87" s="7" t="s">
        <v>140</v>
      </c>
      <c r="G87" s="8" t="s">
        <v>24</v>
      </c>
      <c r="H87" s="8"/>
      <c r="I87" s="8"/>
      <c r="J87" s="73">
        <f>J88</f>
        <v>25.4</v>
      </c>
      <c r="K87" s="73">
        <f>K88</f>
        <v>25.4</v>
      </c>
      <c r="L87" s="73">
        <f>L88</f>
        <v>25.4</v>
      </c>
    </row>
    <row r="88" spans="1:12" ht="15.75">
      <c r="A88" s="164" t="s">
        <v>86</v>
      </c>
      <c r="B88" s="7">
        <v>89</v>
      </c>
      <c r="C88" s="7">
        <v>1</v>
      </c>
      <c r="D88" s="7" t="s">
        <v>66</v>
      </c>
      <c r="E88" s="7" t="s">
        <v>87</v>
      </c>
      <c r="F88" s="7" t="s">
        <v>140</v>
      </c>
      <c r="G88" s="8" t="s">
        <v>24</v>
      </c>
      <c r="H88" s="8" t="s">
        <v>57</v>
      </c>
      <c r="I88" s="8"/>
      <c r="J88" s="73">
        <f>J89</f>
        <v>25.4</v>
      </c>
      <c r="K88" s="73">
        <f t="shared" ref="K88:L88" si="36">K89</f>
        <v>25.4</v>
      </c>
      <c r="L88" s="73">
        <f t="shared" si="36"/>
        <v>25.4</v>
      </c>
    </row>
    <row r="89" spans="1:12" ht="31.5">
      <c r="A89" s="166" t="s">
        <v>105</v>
      </c>
      <c r="B89" s="112">
        <v>89</v>
      </c>
      <c r="C89" s="112">
        <v>1</v>
      </c>
      <c r="D89" s="112" t="s">
        <v>66</v>
      </c>
      <c r="E89" s="112" t="s">
        <v>87</v>
      </c>
      <c r="F89" s="112" t="s">
        <v>140</v>
      </c>
      <c r="G89" s="129" t="s">
        <v>24</v>
      </c>
      <c r="H89" s="129" t="s">
        <v>57</v>
      </c>
      <c r="I89" s="129" t="s">
        <v>126</v>
      </c>
      <c r="J89" s="134">
        <f>'Прил 4'!J66</f>
        <v>25.4</v>
      </c>
      <c r="K89" s="134">
        <f>'Прил 4'!K66</f>
        <v>25.4</v>
      </c>
      <c r="L89" s="134">
        <f>'Прил 4'!L66</f>
        <v>25.4</v>
      </c>
    </row>
    <row r="90" spans="1:12" ht="171.6" customHeight="1">
      <c r="A90" s="200" t="s">
        <v>257</v>
      </c>
      <c r="B90" s="8" t="s">
        <v>78</v>
      </c>
      <c r="C90" s="8" t="s">
        <v>32</v>
      </c>
      <c r="D90" s="8" t="s">
        <v>66</v>
      </c>
      <c r="E90" s="8" t="s">
        <v>85</v>
      </c>
      <c r="F90" s="8"/>
      <c r="G90" s="8"/>
      <c r="H90" s="8"/>
      <c r="I90" s="8"/>
      <c r="J90" s="73">
        <f>J93</f>
        <v>354.6</v>
      </c>
      <c r="K90" s="73">
        <f>K93</f>
        <v>359.6</v>
      </c>
      <c r="L90" s="73">
        <f>L93</f>
        <v>381.4</v>
      </c>
    </row>
    <row r="91" spans="1:12" ht="37.15" customHeight="1">
      <c r="A91" s="119" t="s">
        <v>138</v>
      </c>
      <c r="B91" s="8" t="s">
        <v>78</v>
      </c>
      <c r="C91" s="8" t="s">
        <v>32</v>
      </c>
      <c r="D91" s="8" t="s">
        <v>66</v>
      </c>
      <c r="E91" s="8" t="s">
        <v>85</v>
      </c>
      <c r="F91" s="8" t="s">
        <v>139</v>
      </c>
      <c r="G91" s="8"/>
      <c r="H91" s="8"/>
      <c r="I91" s="8"/>
      <c r="J91" s="73">
        <f>J92</f>
        <v>354.6</v>
      </c>
      <c r="K91" s="73">
        <f t="shared" ref="K91:L91" si="37">K92</f>
        <v>359.6</v>
      </c>
      <c r="L91" s="73">
        <f t="shared" si="37"/>
        <v>381.4</v>
      </c>
    </row>
    <row r="92" spans="1:12" ht="21" customHeight="1">
      <c r="A92" s="119" t="s">
        <v>72</v>
      </c>
      <c r="B92" s="8" t="s">
        <v>78</v>
      </c>
      <c r="C92" s="8" t="s">
        <v>32</v>
      </c>
      <c r="D92" s="8" t="s">
        <v>66</v>
      </c>
      <c r="E92" s="8" t="s">
        <v>85</v>
      </c>
      <c r="F92" s="8" t="s">
        <v>140</v>
      </c>
      <c r="G92" s="8"/>
      <c r="H92" s="8"/>
      <c r="I92" s="8"/>
      <c r="J92" s="73">
        <f>J93</f>
        <v>354.6</v>
      </c>
      <c r="K92" s="73">
        <f t="shared" ref="K92:L92" si="38">K93</f>
        <v>359.6</v>
      </c>
      <c r="L92" s="73">
        <f t="shared" si="38"/>
        <v>381.4</v>
      </c>
    </row>
    <row r="93" spans="1:12" ht="16.5" customHeight="1">
      <c r="A93" s="119" t="s">
        <v>83</v>
      </c>
      <c r="B93" s="8" t="s">
        <v>78</v>
      </c>
      <c r="C93" s="8" t="s">
        <v>32</v>
      </c>
      <c r="D93" s="8" t="s">
        <v>66</v>
      </c>
      <c r="E93" s="8" t="s">
        <v>85</v>
      </c>
      <c r="F93" s="8" t="s">
        <v>140</v>
      </c>
      <c r="G93" s="8" t="s">
        <v>22</v>
      </c>
      <c r="H93" s="8"/>
      <c r="I93" s="8"/>
      <c r="J93" s="73">
        <f>J94</f>
        <v>354.6</v>
      </c>
      <c r="K93" s="73">
        <f t="shared" ref="K93:L94" si="39">K94</f>
        <v>359.6</v>
      </c>
      <c r="L93" s="73">
        <f t="shared" si="39"/>
        <v>381.4</v>
      </c>
    </row>
    <row r="94" spans="1:12" ht="18.75" customHeight="1">
      <c r="A94" s="119" t="s">
        <v>84</v>
      </c>
      <c r="B94" s="8" t="s">
        <v>78</v>
      </c>
      <c r="C94" s="8" t="s">
        <v>32</v>
      </c>
      <c r="D94" s="8" t="s">
        <v>66</v>
      </c>
      <c r="E94" s="8" t="s">
        <v>85</v>
      </c>
      <c r="F94" s="8" t="s">
        <v>140</v>
      </c>
      <c r="G94" s="8" t="s">
        <v>22</v>
      </c>
      <c r="H94" s="8" t="s">
        <v>59</v>
      </c>
      <c r="I94" s="8"/>
      <c r="J94" s="73">
        <f>J95</f>
        <v>354.6</v>
      </c>
      <c r="K94" s="73">
        <f t="shared" si="39"/>
        <v>359.6</v>
      </c>
      <c r="L94" s="73">
        <f t="shared" si="39"/>
        <v>381.4</v>
      </c>
    </row>
    <row r="95" spans="1:12" ht="36" customHeight="1">
      <c r="A95" s="166" t="s">
        <v>105</v>
      </c>
      <c r="B95" s="129" t="s">
        <v>78</v>
      </c>
      <c r="C95" s="129" t="s">
        <v>32</v>
      </c>
      <c r="D95" s="129" t="s">
        <v>66</v>
      </c>
      <c r="E95" s="129" t="s">
        <v>85</v>
      </c>
      <c r="F95" s="129" t="s">
        <v>140</v>
      </c>
      <c r="G95" s="129" t="s">
        <v>22</v>
      </c>
      <c r="H95" s="129" t="s">
        <v>59</v>
      </c>
      <c r="I95" s="129" t="s">
        <v>126</v>
      </c>
      <c r="J95" s="134">
        <f>'Прил 4'!J59</f>
        <v>354.6</v>
      </c>
      <c r="K95" s="134">
        <f>'Прил 4'!K59</f>
        <v>359.6</v>
      </c>
      <c r="L95" s="134">
        <f>'Прил 4'!L59</f>
        <v>381.4</v>
      </c>
    </row>
    <row r="96" spans="1:12" ht="52.15" customHeight="1">
      <c r="A96" s="137" t="s">
        <v>245</v>
      </c>
      <c r="B96" s="167">
        <v>89</v>
      </c>
      <c r="C96" s="163" t="s">
        <v>32</v>
      </c>
      <c r="D96" s="8" t="s">
        <v>66</v>
      </c>
      <c r="E96" s="8" t="s">
        <v>82</v>
      </c>
      <c r="F96" s="8"/>
      <c r="G96" s="8"/>
      <c r="H96" s="8"/>
      <c r="I96" s="13"/>
      <c r="J96" s="73">
        <f>J99+J102</f>
        <v>87.4</v>
      </c>
      <c r="K96" s="73">
        <f t="shared" ref="K96:L96" si="40">K99+K102</f>
        <v>90.1</v>
      </c>
      <c r="L96" s="73">
        <f t="shared" si="40"/>
        <v>90.1</v>
      </c>
    </row>
    <row r="97" spans="1:12" ht="73.150000000000006" customHeight="1">
      <c r="A97" s="120" t="s">
        <v>141</v>
      </c>
      <c r="B97" s="167">
        <v>89</v>
      </c>
      <c r="C97" s="163" t="s">
        <v>32</v>
      </c>
      <c r="D97" s="8" t="s">
        <v>66</v>
      </c>
      <c r="E97" s="8" t="s">
        <v>82</v>
      </c>
      <c r="F97" s="8" t="s">
        <v>143</v>
      </c>
      <c r="G97" s="8"/>
      <c r="H97" s="8"/>
      <c r="I97" s="13"/>
      <c r="J97" s="73">
        <f>J98</f>
        <v>83.4</v>
      </c>
      <c r="K97" s="73">
        <f t="shared" ref="K97:L97" si="41">K98</f>
        <v>86.1</v>
      </c>
      <c r="L97" s="73">
        <f t="shared" si="41"/>
        <v>86.1</v>
      </c>
    </row>
    <row r="98" spans="1:12" ht="31.5">
      <c r="A98" s="120" t="s">
        <v>142</v>
      </c>
      <c r="B98" s="167">
        <v>89</v>
      </c>
      <c r="C98" s="163" t="s">
        <v>32</v>
      </c>
      <c r="D98" s="8" t="s">
        <v>66</v>
      </c>
      <c r="E98" s="8" t="s">
        <v>82</v>
      </c>
      <c r="F98" s="8" t="s">
        <v>144</v>
      </c>
      <c r="G98" s="8"/>
      <c r="H98" s="8"/>
      <c r="I98" s="13"/>
      <c r="J98" s="73">
        <f>J99</f>
        <v>83.4</v>
      </c>
      <c r="K98" s="73">
        <f t="shared" ref="K98:L98" si="42">K99</f>
        <v>86.1</v>
      </c>
      <c r="L98" s="73">
        <f t="shared" si="42"/>
        <v>86.1</v>
      </c>
    </row>
    <row r="99" spans="1:12" ht="15.75">
      <c r="A99" s="164" t="s">
        <v>80</v>
      </c>
      <c r="B99" s="167">
        <v>89</v>
      </c>
      <c r="C99" s="163" t="s">
        <v>32</v>
      </c>
      <c r="D99" s="8" t="s">
        <v>66</v>
      </c>
      <c r="E99" s="8" t="s">
        <v>82</v>
      </c>
      <c r="F99" s="8" t="s">
        <v>144</v>
      </c>
      <c r="G99" s="8" t="s">
        <v>57</v>
      </c>
      <c r="H99" s="8"/>
      <c r="I99" s="13"/>
      <c r="J99" s="73">
        <f>J100</f>
        <v>83.4</v>
      </c>
      <c r="K99" s="73">
        <f t="shared" ref="K99:L100" si="43">K100</f>
        <v>86.1</v>
      </c>
      <c r="L99" s="73">
        <f t="shared" si="43"/>
        <v>86.1</v>
      </c>
    </row>
    <row r="100" spans="1:12" ht="21.75" customHeight="1">
      <c r="A100" s="164" t="s">
        <v>81</v>
      </c>
      <c r="B100" s="167">
        <v>89</v>
      </c>
      <c r="C100" s="163" t="s">
        <v>32</v>
      </c>
      <c r="D100" s="8" t="s">
        <v>66</v>
      </c>
      <c r="E100" s="8" t="s">
        <v>82</v>
      </c>
      <c r="F100" s="8" t="s">
        <v>144</v>
      </c>
      <c r="G100" s="8" t="s">
        <v>57</v>
      </c>
      <c r="H100" s="8" t="s">
        <v>58</v>
      </c>
      <c r="I100" s="13"/>
      <c r="J100" s="73">
        <f>J101</f>
        <v>83.4</v>
      </c>
      <c r="K100" s="73">
        <f t="shared" si="43"/>
        <v>86.1</v>
      </c>
      <c r="L100" s="73">
        <f t="shared" si="43"/>
        <v>86.1</v>
      </c>
    </row>
    <row r="101" spans="1:12" ht="31.5">
      <c r="A101" s="166" t="s">
        <v>105</v>
      </c>
      <c r="B101" s="129">
        <v>89</v>
      </c>
      <c r="C101" s="129">
        <v>1</v>
      </c>
      <c r="D101" s="129" t="s">
        <v>66</v>
      </c>
      <c r="E101" s="129" t="s">
        <v>82</v>
      </c>
      <c r="F101" s="129" t="s">
        <v>144</v>
      </c>
      <c r="G101" s="129" t="s">
        <v>57</v>
      </c>
      <c r="H101" s="129" t="s">
        <v>58</v>
      </c>
      <c r="I101" s="129" t="s">
        <v>126</v>
      </c>
      <c r="J101" s="134">
        <f>'Прил 4'!J50</f>
        <v>83.4</v>
      </c>
      <c r="K101" s="134">
        <f>'Прил 4'!K50</f>
        <v>86.1</v>
      </c>
      <c r="L101" s="134">
        <f>'Прил 4'!L50</f>
        <v>86.1</v>
      </c>
    </row>
    <row r="102" spans="1:12" ht="70.900000000000006" customHeight="1">
      <c r="A102" s="120" t="s">
        <v>141</v>
      </c>
      <c r="B102" s="167">
        <v>89</v>
      </c>
      <c r="C102" s="163" t="s">
        <v>32</v>
      </c>
      <c r="D102" s="8" t="s">
        <v>66</v>
      </c>
      <c r="E102" s="8" t="s">
        <v>82</v>
      </c>
      <c r="F102" s="8" t="s">
        <v>139</v>
      </c>
      <c r="G102" s="8"/>
      <c r="H102" s="8"/>
      <c r="I102" s="13"/>
      <c r="J102" s="73">
        <f>J103</f>
        <v>4</v>
      </c>
      <c r="K102" s="73">
        <f t="shared" ref="K102:L105" si="44">K103</f>
        <v>4</v>
      </c>
      <c r="L102" s="73">
        <f t="shared" ref="L102:L103" si="45">L103</f>
        <v>4</v>
      </c>
    </row>
    <row r="103" spans="1:12" ht="31.5">
      <c r="A103" s="120" t="s">
        <v>142</v>
      </c>
      <c r="B103" s="167">
        <v>89</v>
      </c>
      <c r="C103" s="163" t="s">
        <v>32</v>
      </c>
      <c r="D103" s="8" t="s">
        <v>66</v>
      </c>
      <c r="E103" s="8" t="s">
        <v>82</v>
      </c>
      <c r="F103" s="8" t="s">
        <v>140</v>
      </c>
      <c r="G103" s="8"/>
      <c r="H103" s="8"/>
      <c r="I103" s="13"/>
      <c r="J103" s="73">
        <f>J104</f>
        <v>4</v>
      </c>
      <c r="K103" s="73">
        <f t="shared" si="44"/>
        <v>4</v>
      </c>
      <c r="L103" s="73">
        <f t="shared" si="45"/>
        <v>4</v>
      </c>
    </row>
    <row r="104" spans="1:12" ht="15.75">
      <c r="A104" s="164" t="s">
        <v>80</v>
      </c>
      <c r="B104" s="167">
        <v>89</v>
      </c>
      <c r="C104" s="163" t="s">
        <v>32</v>
      </c>
      <c r="D104" s="8" t="s">
        <v>66</v>
      </c>
      <c r="E104" s="8" t="s">
        <v>82</v>
      </c>
      <c r="F104" s="8" t="s">
        <v>140</v>
      </c>
      <c r="G104" s="8" t="s">
        <v>57</v>
      </c>
      <c r="H104" s="8"/>
      <c r="I104" s="13"/>
      <c r="J104" s="73">
        <f>J105</f>
        <v>4</v>
      </c>
      <c r="K104" s="73">
        <f t="shared" si="44"/>
        <v>4</v>
      </c>
      <c r="L104" s="73">
        <f t="shared" si="44"/>
        <v>4</v>
      </c>
    </row>
    <row r="105" spans="1:12" ht="21.75" customHeight="1">
      <c r="A105" s="164" t="s">
        <v>81</v>
      </c>
      <c r="B105" s="167">
        <v>89</v>
      </c>
      <c r="C105" s="163" t="s">
        <v>32</v>
      </c>
      <c r="D105" s="8" t="s">
        <v>66</v>
      </c>
      <c r="E105" s="8" t="s">
        <v>82</v>
      </c>
      <c r="F105" s="8" t="s">
        <v>140</v>
      </c>
      <c r="G105" s="8" t="s">
        <v>57</v>
      </c>
      <c r="H105" s="8" t="s">
        <v>58</v>
      </c>
      <c r="I105" s="13"/>
      <c r="J105" s="73">
        <f>J106</f>
        <v>4</v>
      </c>
      <c r="K105" s="73">
        <f t="shared" si="44"/>
        <v>4</v>
      </c>
      <c r="L105" s="73">
        <f t="shared" si="44"/>
        <v>4</v>
      </c>
    </row>
    <row r="106" spans="1:12" ht="31.5">
      <c r="A106" s="166" t="s">
        <v>105</v>
      </c>
      <c r="B106" s="129">
        <v>89</v>
      </c>
      <c r="C106" s="129">
        <v>1</v>
      </c>
      <c r="D106" s="129" t="s">
        <v>66</v>
      </c>
      <c r="E106" s="129" t="s">
        <v>82</v>
      </c>
      <c r="F106" s="129" t="s">
        <v>140</v>
      </c>
      <c r="G106" s="129" t="s">
        <v>57</v>
      </c>
      <c r="H106" s="129" t="s">
        <v>58</v>
      </c>
      <c r="I106" s="129" t="s">
        <v>126</v>
      </c>
      <c r="J106" s="134">
        <f>'Прил 4'!J52</f>
        <v>4</v>
      </c>
      <c r="K106" s="134">
        <f>'Прил 4'!K52</f>
        <v>4</v>
      </c>
      <c r="L106" s="134">
        <f>'Прил 4'!L52</f>
        <v>4</v>
      </c>
    </row>
    <row r="107" spans="1:12" ht="85.15" customHeight="1">
      <c r="A107" s="164" t="s">
        <v>199</v>
      </c>
      <c r="B107" s="7">
        <v>89</v>
      </c>
      <c r="C107" s="8" t="s">
        <v>32</v>
      </c>
      <c r="D107" s="8" t="s">
        <v>66</v>
      </c>
      <c r="E107" s="8" t="s">
        <v>73</v>
      </c>
      <c r="F107" s="8"/>
      <c r="G107" s="8"/>
      <c r="H107" s="8"/>
      <c r="I107" s="8"/>
      <c r="J107" s="73">
        <f>J110</f>
        <v>0.1</v>
      </c>
      <c r="K107" s="73">
        <f>K110</f>
        <v>0.1</v>
      </c>
      <c r="L107" s="73">
        <f>L110</f>
        <v>0.1</v>
      </c>
    </row>
    <row r="108" spans="1:12" ht="35.450000000000003" customHeight="1">
      <c r="A108" s="119" t="s">
        <v>138</v>
      </c>
      <c r="B108" s="167">
        <v>89</v>
      </c>
      <c r="C108" s="8" t="s">
        <v>32</v>
      </c>
      <c r="D108" s="8" t="s">
        <v>66</v>
      </c>
      <c r="E108" s="8" t="s">
        <v>73</v>
      </c>
      <c r="F108" s="8" t="s">
        <v>139</v>
      </c>
      <c r="G108" s="8"/>
      <c r="H108" s="8"/>
      <c r="I108" s="8"/>
      <c r="J108" s="73">
        <f>J109</f>
        <v>0.1</v>
      </c>
      <c r="K108" s="73">
        <f t="shared" ref="K108:L108" si="46">K109</f>
        <v>0.1</v>
      </c>
      <c r="L108" s="73">
        <f t="shared" si="46"/>
        <v>0.1</v>
      </c>
    </row>
    <row r="109" spans="1:12" ht="22.15" customHeight="1">
      <c r="A109" s="119" t="s">
        <v>72</v>
      </c>
      <c r="B109" s="167">
        <v>89</v>
      </c>
      <c r="C109" s="8" t="s">
        <v>32</v>
      </c>
      <c r="D109" s="8" t="s">
        <v>66</v>
      </c>
      <c r="E109" s="8" t="s">
        <v>73</v>
      </c>
      <c r="F109" s="8" t="s">
        <v>140</v>
      </c>
      <c r="G109" s="8"/>
      <c r="H109" s="8"/>
      <c r="I109" s="8"/>
      <c r="J109" s="73">
        <f>J110</f>
        <v>0.1</v>
      </c>
      <c r="K109" s="73">
        <f t="shared" ref="K109:L109" si="47">K110</f>
        <v>0.1</v>
      </c>
      <c r="L109" s="73">
        <f t="shared" si="47"/>
        <v>0.1</v>
      </c>
    </row>
    <row r="110" spans="1:12" ht="15.75">
      <c r="A110" s="164" t="s">
        <v>20</v>
      </c>
      <c r="B110" s="167">
        <v>89</v>
      </c>
      <c r="C110" s="8" t="s">
        <v>32</v>
      </c>
      <c r="D110" s="8" t="s">
        <v>66</v>
      </c>
      <c r="E110" s="8" t="s">
        <v>73</v>
      </c>
      <c r="F110" s="8" t="s">
        <v>140</v>
      </c>
      <c r="G110" s="8" t="s">
        <v>21</v>
      </c>
      <c r="H110" s="8"/>
      <c r="I110" s="8"/>
      <c r="J110" s="73">
        <f>J111</f>
        <v>0.1</v>
      </c>
      <c r="K110" s="73">
        <f t="shared" ref="K110:L111" si="48">K111</f>
        <v>0.1</v>
      </c>
      <c r="L110" s="73">
        <f t="shared" si="48"/>
        <v>0.1</v>
      </c>
    </row>
    <row r="111" spans="1:12" ht="53.45" customHeight="1">
      <c r="A111" s="164" t="s">
        <v>97</v>
      </c>
      <c r="B111" s="167">
        <v>89</v>
      </c>
      <c r="C111" s="8" t="s">
        <v>32</v>
      </c>
      <c r="D111" s="8" t="s">
        <v>66</v>
      </c>
      <c r="E111" s="8" t="s">
        <v>73</v>
      </c>
      <c r="F111" s="8" t="s">
        <v>140</v>
      </c>
      <c r="G111" s="8" t="s">
        <v>21</v>
      </c>
      <c r="H111" s="8" t="s">
        <v>22</v>
      </c>
      <c r="I111" s="8"/>
      <c r="J111" s="73">
        <f>J112</f>
        <v>0.1</v>
      </c>
      <c r="K111" s="73">
        <f t="shared" si="48"/>
        <v>0.1</v>
      </c>
      <c r="L111" s="73">
        <f t="shared" si="48"/>
        <v>0.1</v>
      </c>
    </row>
    <row r="112" spans="1:12" ht="31.5">
      <c r="A112" s="166" t="s">
        <v>105</v>
      </c>
      <c r="B112" s="133">
        <v>89</v>
      </c>
      <c r="C112" s="129" t="s">
        <v>32</v>
      </c>
      <c r="D112" s="129" t="s">
        <v>66</v>
      </c>
      <c r="E112" s="129" t="s">
        <v>73</v>
      </c>
      <c r="F112" s="129" t="s">
        <v>140</v>
      </c>
      <c r="G112" s="129" t="s">
        <v>21</v>
      </c>
      <c r="H112" s="129" t="s">
        <v>22</v>
      </c>
      <c r="I112" s="129" t="s">
        <v>126</v>
      </c>
      <c r="J112" s="134">
        <f>'Прил 4'!J35</f>
        <v>0.1</v>
      </c>
      <c r="K112" s="134">
        <f>'Прил 4'!K35</f>
        <v>0.1</v>
      </c>
      <c r="L112" s="134">
        <f>'Прил 4'!L35</f>
        <v>0.1</v>
      </c>
    </row>
  </sheetData>
  <mergeCells count="11">
    <mergeCell ref="E1:G1"/>
    <mergeCell ref="J1:L1"/>
    <mergeCell ref="J4:L4"/>
    <mergeCell ref="F4:F5"/>
    <mergeCell ref="A3:J3"/>
    <mergeCell ref="A2:L2"/>
    <mergeCell ref="A4:A5"/>
    <mergeCell ref="B4:E5"/>
    <mergeCell ref="H4:H5"/>
    <mergeCell ref="I4:I5"/>
    <mergeCell ref="G4:G5"/>
  </mergeCells>
  <conditionalFormatting sqref="D46:D47">
    <cfRule type="expression" dxfId="2" priority="52" stopIfTrue="1">
      <formula>$D46=""</formula>
    </cfRule>
    <cfRule type="expression" dxfId="1" priority="53" stopIfTrue="1">
      <formula>$E46&lt;&gt;""</formula>
    </cfRule>
  </conditionalFormatting>
  <pageMargins left="0.7" right="0.7" top="0.75" bottom="0.75" header="0.3" footer="0.3"/>
  <pageSetup paperSize="9" scale="4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I26"/>
  <sheetViews>
    <sheetView view="pageBreakPreview" zoomScaleNormal="55" zoomScaleSheetLayoutView="100" workbookViewId="0">
      <selection activeCell="C1" sqref="C1:E1"/>
    </sheetView>
  </sheetViews>
  <sheetFormatPr defaultColWidth="9.140625" defaultRowHeight="15.75"/>
  <cols>
    <col min="1" max="1" width="29.140625" style="43" customWidth="1"/>
    <col min="2" max="2" width="71" style="81" customWidth="1"/>
    <col min="3" max="3" width="14.85546875" style="43" customWidth="1"/>
    <col min="4" max="4" width="17.28515625" style="43" customWidth="1"/>
    <col min="5" max="5" width="16.28515625" style="43" customWidth="1"/>
    <col min="6" max="6" width="9.140625" style="43"/>
    <col min="7" max="7" width="20.28515625" style="43" customWidth="1"/>
    <col min="8" max="8" width="16.7109375" style="43" customWidth="1"/>
    <col min="9" max="9" width="21.85546875" style="43" customWidth="1"/>
    <col min="10" max="16384" width="9.140625" style="43"/>
  </cols>
  <sheetData>
    <row r="1" spans="1:7" ht="115.5" customHeight="1">
      <c r="A1" s="168"/>
      <c r="B1" s="169"/>
      <c r="C1" s="243" t="s">
        <v>276</v>
      </c>
      <c r="D1" s="243"/>
      <c r="E1" s="243"/>
      <c r="F1" s="32"/>
      <c r="G1" s="32"/>
    </row>
    <row r="2" spans="1:7" ht="51" customHeight="1">
      <c r="A2" s="254" t="s">
        <v>277</v>
      </c>
      <c r="B2" s="254"/>
      <c r="C2" s="254"/>
      <c r="D2" s="254"/>
      <c r="E2" s="254"/>
    </row>
    <row r="3" spans="1:7">
      <c r="A3" s="91"/>
      <c r="B3" s="170"/>
      <c r="C3" s="171"/>
      <c r="D3" s="92"/>
      <c r="E3" s="172" t="s">
        <v>168</v>
      </c>
    </row>
    <row r="4" spans="1:7" ht="39" customHeight="1">
      <c r="A4" s="255" t="s">
        <v>159</v>
      </c>
      <c r="B4" s="256" t="s">
        <v>278</v>
      </c>
      <c r="C4" s="255" t="s">
        <v>279</v>
      </c>
      <c r="D4" s="255"/>
      <c r="E4" s="255"/>
    </row>
    <row r="5" spans="1:7" ht="36" customHeight="1">
      <c r="A5" s="255"/>
      <c r="B5" s="256"/>
      <c r="C5" s="233" t="s">
        <v>202</v>
      </c>
      <c r="D5" s="233" t="s">
        <v>240</v>
      </c>
      <c r="E5" s="233" t="s">
        <v>263</v>
      </c>
    </row>
    <row r="6" spans="1:7" ht="31.5">
      <c r="A6" s="173" t="s">
        <v>160</v>
      </c>
      <c r="B6" s="174" t="s">
        <v>161</v>
      </c>
      <c r="C6" s="75">
        <f>C7+C10+C14</f>
        <v>4.0000000000190994E-2</v>
      </c>
      <c r="D6" s="75">
        <f t="shared" ref="D6:E6" si="0">D7+D10+D14</f>
        <v>0</v>
      </c>
      <c r="E6" s="75">
        <f t="shared" si="0"/>
        <v>0</v>
      </c>
    </row>
    <row r="7" spans="1:7">
      <c r="A7" s="173" t="s">
        <v>162</v>
      </c>
      <c r="B7" s="175" t="s">
        <v>154</v>
      </c>
      <c r="C7" s="77">
        <f t="shared" ref="C7:E8" si="1">SUM(C8)</f>
        <v>0</v>
      </c>
      <c r="D7" s="77">
        <f t="shared" si="1"/>
        <v>0</v>
      </c>
      <c r="E7" s="77">
        <f t="shared" si="1"/>
        <v>0</v>
      </c>
    </row>
    <row r="8" spans="1:7" ht="31.5">
      <c r="A8" s="173" t="s">
        <v>163</v>
      </c>
      <c r="B8" s="175" t="s">
        <v>250</v>
      </c>
      <c r="C8" s="77">
        <f t="shared" si="1"/>
        <v>0</v>
      </c>
      <c r="D8" s="77">
        <f t="shared" si="1"/>
        <v>0</v>
      </c>
      <c r="E8" s="77">
        <f t="shared" si="1"/>
        <v>0</v>
      </c>
    </row>
    <row r="9" spans="1:7" ht="31.5">
      <c r="A9" s="173" t="s">
        <v>169</v>
      </c>
      <c r="B9" s="175" t="s">
        <v>251</v>
      </c>
      <c r="C9" s="77">
        <v>0</v>
      </c>
      <c r="D9" s="77">
        <v>0</v>
      </c>
      <c r="E9" s="77">
        <v>0</v>
      </c>
    </row>
    <row r="10" spans="1:7" ht="31.5">
      <c r="A10" s="78" t="s">
        <v>215</v>
      </c>
      <c r="B10" s="176" t="s">
        <v>247</v>
      </c>
      <c r="C10" s="77">
        <f t="shared" ref="C10:E11" si="2">C11</f>
        <v>-47</v>
      </c>
      <c r="D10" s="77">
        <f t="shared" si="2"/>
        <v>-70.400000000000006</v>
      </c>
      <c r="E10" s="77">
        <f t="shared" si="2"/>
        <v>-93.8</v>
      </c>
    </row>
    <row r="11" spans="1:7" ht="47.25">
      <c r="A11" s="78" t="s">
        <v>252</v>
      </c>
      <c r="B11" s="176" t="s">
        <v>248</v>
      </c>
      <c r="C11" s="77">
        <f t="shared" si="2"/>
        <v>-47</v>
      </c>
      <c r="D11" s="77">
        <f t="shared" si="2"/>
        <v>-70.400000000000006</v>
      </c>
      <c r="E11" s="77">
        <f t="shared" si="2"/>
        <v>-93.8</v>
      </c>
    </row>
    <row r="12" spans="1:7" ht="47.25">
      <c r="A12" s="78" t="s">
        <v>216</v>
      </c>
      <c r="B12" s="176" t="s">
        <v>248</v>
      </c>
      <c r="C12" s="77">
        <f>SUM(C13)</f>
        <v>-47</v>
      </c>
      <c r="D12" s="77">
        <f>SUM(D13)</f>
        <v>-70.400000000000006</v>
      </c>
      <c r="E12" s="77">
        <f>SUM(E13)</f>
        <v>-93.8</v>
      </c>
    </row>
    <row r="13" spans="1:7" ht="47.25">
      <c r="A13" s="78" t="s">
        <v>217</v>
      </c>
      <c r="B13" s="176" t="s">
        <v>249</v>
      </c>
      <c r="C13" s="77">
        <f>-47</f>
        <v>-47</v>
      </c>
      <c r="D13" s="77">
        <v>-70.400000000000006</v>
      </c>
      <c r="E13" s="77">
        <v>-93.8</v>
      </c>
    </row>
    <row r="14" spans="1:7" ht="31.5">
      <c r="A14" s="78" t="s">
        <v>218</v>
      </c>
      <c r="B14" s="80" t="s">
        <v>253</v>
      </c>
      <c r="C14" s="75">
        <f>C17+C18</f>
        <v>47.040000000000191</v>
      </c>
      <c r="D14" s="75">
        <f>D17+D18</f>
        <v>70.400000000000091</v>
      </c>
      <c r="E14" s="75">
        <f>E17+E18</f>
        <v>93.800000000000068</v>
      </c>
    </row>
    <row r="15" spans="1:7" s="76" customFormat="1">
      <c r="A15" s="177" t="s">
        <v>219</v>
      </c>
      <c r="B15" s="178" t="s">
        <v>164</v>
      </c>
      <c r="C15" s="75">
        <f t="shared" ref="C15:E16" si="3">SUM(C16)</f>
        <v>-1272.5999999999999</v>
      </c>
      <c r="D15" s="75">
        <f t="shared" si="3"/>
        <v>-964.7</v>
      </c>
      <c r="E15" s="75">
        <f t="shared" si="3"/>
        <v>-1022.4</v>
      </c>
    </row>
    <row r="16" spans="1:7">
      <c r="A16" s="78" t="s">
        <v>220</v>
      </c>
      <c r="B16" s="175" t="s">
        <v>165</v>
      </c>
      <c r="C16" s="77">
        <f t="shared" si="3"/>
        <v>-1272.5999999999999</v>
      </c>
      <c r="D16" s="77">
        <f t="shared" si="3"/>
        <v>-964.7</v>
      </c>
      <c r="E16" s="77">
        <f t="shared" si="3"/>
        <v>-1022.4</v>
      </c>
    </row>
    <row r="17" spans="1:9" ht="31.5">
      <c r="A17" s="78" t="s">
        <v>221</v>
      </c>
      <c r="B17" s="175" t="s">
        <v>254</v>
      </c>
      <c r="C17" s="77">
        <f>-('Прил 3'!C7+C9)</f>
        <v>-1272.5999999999999</v>
      </c>
      <c r="D17" s="77">
        <f>-('Прил 3'!D7+D9)</f>
        <v>-964.7</v>
      </c>
      <c r="E17" s="77">
        <f>-('Прил 3'!E7+E9)</f>
        <v>-1022.4</v>
      </c>
    </row>
    <row r="18" spans="1:9" s="76" customFormat="1">
      <c r="A18" s="177" t="s">
        <v>222</v>
      </c>
      <c r="B18" s="178" t="s">
        <v>166</v>
      </c>
      <c r="C18" s="75">
        <f>SUM(C19)</f>
        <v>1319.64</v>
      </c>
      <c r="D18" s="75">
        <f t="shared" ref="C18:E19" si="4">SUM(D19)</f>
        <v>1035.1000000000001</v>
      </c>
      <c r="E18" s="75">
        <f t="shared" si="4"/>
        <v>1116.2</v>
      </c>
    </row>
    <row r="19" spans="1:9">
      <c r="A19" s="78" t="s">
        <v>223</v>
      </c>
      <c r="B19" s="175" t="s">
        <v>167</v>
      </c>
      <c r="C19" s="77">
        <f t="shared" si="4"/>
        <v>1319.64</v>
      </c>
      <c r="D19" s="77">
        <f t="shared" si="4"/>
        <v>1035.1000000000001</v>
      </c>
      <c r="E19" s="77">
        <f t="shared" si="4"/>
        <v>1116.2</v>
      </c>
    </row>
    <row r="20" spans="1:9" ht="31.5">
      <c r="A20" s="78" t="s">
        <v>224</v>
      </c>
      <c r="B20" s="175" t="s">
        <v>255</v>
      </c>
      <c r="C20" s="77">
        <f>'Прил 5 '!I7-C13</f>
        <v>1319.64</v>
      </c>
      <c r="D20" s="77">
        <f>'Прил 5 '!J7-D13</f>
        <v>1035.1000000000001</v>
      </c>
      <c r="E20" s="77">
        <f>'Прил 5 '!K7-E13</f>
        <v>1116.2</v>
      </c>
      <c r="G20" s="79"/>
      <c r="H20" s="79"/>
      <c r="I20" s="79"/>
    </row>
    <row r="23" spans="1:9" ht="28.15" customHeight="1"/>
    <row r="26" spans="1:9">
      <c r="C26" s="79"/>
      <c r="D26" s="79"/>
      <c r="E26" s="79"/>
    </row>
  </sheetData>
  <mergeCells count="5">
    <mergeCell ref="A2:E2"/>
    <mergeCell ref="C1:E1"/>
    <mergeCell ref="A4:A5"/>
    <mergeCell ref="B4:B5"/>
    <mergeCell ref="C4:E4"/>
  </mergeCells>
  <conditionalFormatting sqref="A1">
    <cfRule type="expression" dxfId="0" priority="1" stopIfTrue="1">
      <formula>#REF!&lt;&gt;""</formula>
    </cfRule>
  </conditionalFormatting>
  <pageMargins left="0.7" right="0.7" top="0.75" bottom="0.75" header="0.3" footer="0.3"/>
  <pageSetup paperSize="9" scale="60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3"/>
  <sheetViews>
    <sheetView view="pageBreakPreview" zoomScaleNormal="40" zoomScaleSheetLayoutView="100" workbookViewId="0">
      <selection activeCell="E16" sqref="E16"/>
    </sheetView>
  </sheetViews>
  <sheetFormatPr defaultColWidth="8" defaultRowHeight="15.75"/>
  <cols>
    <col min="1" max="1" width="15.140625" style="5" customWidth="1"/>
    <col min="2" max="2" width="56.5703125" style="5" customWidth="1"/>
    <col min="3" max="3" width="15" style="5" customWidth="1"/>
    <col min="4" max="4" width="12.85546875" style="5" customWidth="1"/>
    <col min="5" max="5" width="13.85546875" style="5" customWidth="1"/>
    <col min="6" max="16384" width="8" style="5"/>
  </cols>
  <sheetData>
    <row r="1" spans="1:5" ht="114.75" customHeight="1">
      <c r="A1" s="180"/>
      <c r="B1" s="181"/>
      <c r="C1" s="243" t="s">
        <v>280</v>
      </c>
      <c r="D1" s="243"/>
      <c r="E1" s="243"/>
    </row>
    <row r="2" spans="1:5">
      <c r="A2" s="257" t="s">
        <v>281</v>
      </c>
      <c r="B2" s="257"/>
      <c r="C2" s="257"/>
      <c r="D2" s="257"/>
      <c r="E2" s="257"/>
    </row>
    <row r="3" spans="1:5">
      <c r="A3" s="257"/>
      <c r="B3" s="257"/>
      <c r="C3" s="257"/>
      <c r="D3" s="257"/>
      <c r="E3" s="257"/>
    </row>
    <row r="4" spans="1:5" ht="36.75" customHeight="1">
      <c r="A4" s="257"/>
      <c r="B4" s="257"/>
      <c r="C4" s="257"/>
      <c r="D4" s="257"/>
      <c r="E4" s="257"/>
    </row>
    <row r="5" spans="1:5">
      <c r="A5" s="258" t="s">
        <v>152</v>
      </c>
      <c r="B5" s="258" t="s">
        <v>282</v>
      </c>
      <c r="C5" s="260" t="s">
        <v>283</v>
      </c>
      <c r="D5" s="261"/>
      <c r="E5" s="262"/>
    </row>
    <row r="6" spans="1:5">
      <c r="A6" s="259"/>
      <c r="B6" s="259"/>
      <c r="C6" s="218" t="s">
        <v>202</v>
      </c>
      <c r="D6" s="234" t="s">
        <v>240</v>
      </c>
      <c r="E6" s="234" t="s">
        <v>263</v>
      </c>
    </row>
    <row r="7" spans="1:5">
      <c r="A7" s="182">
        <v>1</v>
      </c>
      <c r="B7" s="90">
        <v>2</v>
      </c>
      <c r="C7" s="87">
        <v>3</v>
      </c>
      <c r="D7" s="90">
        <v>4</v>
      </c>
      <c r="E7" s="90">
        <v>5</v>
      </c>
    </row>
    <row r="8" spans="1:5" ht="31.5">
      <c r="A8" s="183" t="s">
        <v>153</v>
      </c>
      <c r="B8" s="184" t="s">
        <v>154</v>
      </c>
      <c r="C8" s="83">
        <f>C10</f>
        <v>0</v>
      </c>
      <c r="D8" s="83">
        <f>D10</f>
        <v>0</v>
      </c>
      <c r="E8" s="83">
        <f>E10</f>
        <v>0</v>
      </c>
    </row>
    <row r="9" spans="1:5">
      <c r="A9" s="182"/>
      <c r="B9" s="185" t="s">
        <v>226</v>
      </c>
      <c r="C9" s="85"/>
      <c r="D9" s="84"/>
      <c r="E9" s="84"/>
    </row>
    <row r="10" spans="1:5">
      <c r="A10" s="182">
        <v>1</v>
      </c>
      <c r="B10" s="185" t="s">
        <v>156</v>
      </c>
      <c r="C10" s="179"/>
      <c r="D10" s="77"/>
      <c r="E10" s="77"/>
    </row>
    <row r="11" spans="1:5" ht="31.5">
      <c r="A11" s="182">
        <v>2</v>
      </c>
      <c r="B11" s="186" t="s">
        <v>157</v>
      </c>
      <c r="C11" s="86"/>
      <c r="D11" s="86"/>
      <c r="E11" s="86"/>
    </row>
    <row r="12" spans="1:5" ht="31.5">
      <c r="A12" s="187" t="s">
        <v>225</v>
      </c>
      <c r="B12" s="188" t="s">
        <v>158</v>
      </c>
      <c r="C12" s="83">
        <f>C15</f>
        <v>-47</v>
      </c>
      <c r="D12" s="83">
        <f>D15</f>
        <v>-70.400000000000006</v>
      </c>
      <c r="E12" s="83">
        <f>E15</f>
        <v>-93.8</v>
      </c>
    </row>
    <row r="13" spans="1:5">
      <c r="A13" s="183"/>
      <c r="B13" s="185" t="s">
        <v>155</v>
      </c>
      <c r="C13" s="83"/>
      <c r="D13" s="83"/>
      <c r="E13" s="83"/>
    </row>
    <row r="14" spans="1:5">
      <c r="A14" s="182">
        <v>1</v>
      </c>
      <c r="B14" s="185" t="s">
        <v>156</v>
      </c>
      <c r="C14" s="83"/>
      <c r="D14" s="83"/>
      <c r="E14" s="83"/>
    </row>
    <row r="15" spans="1:5" ht="31.5">
      <c r="A15" s="182">
        <v>2</v>
      </c>
      <c r="B15" s="186" t="s">
        <v>157</v>
      </c>
      <c r="C15" s="82">
        <v>-47</v>
      </c>
      <c r="D15" s="77">
        <v>-70.400000000000006</v>
      </c>
      <c r="E15" s="77">
        <v>-93.8</v>
      </c>
    </row>
    <row r="16" spans="1:5">
      <c r="A16" s="182"/>
      <c r="B16" s="89" t="s">
        <v>27</v>
      </c>
      <c r="C16" s="86">
        <f>C10+C15</f>
        <v>-47</v>
      </c>
      <c r="D16" s="86">
        <f>D10+D15</f>
        <v>-70.400000000000006</v>
      </c>
      <c r="E16" s="86">
        <f>E10+E15</f>
        <v>-93.8</v>
      </c>
    </row>
    <row r="21" spans="4:4">
      <c r="D21" s="6"/>
    </row>
    <row r="22" spans="4:4">
      <c r="D22" s="6"/>
    </row>
    <row r="23" spans="4:4">
      <c r="D23" s="6"/>
    </row>
  </sheetData>
  <mergeCells count="5">
    <mergeCell ref="A2:E4"/>
    <mergeCell ref="A5:A6"/>
    <mergeCell ref="B5:B6"/>
    <mergeCell ref="C5:E5"/>
    <mergeCell ref="C1:E1"/>
  </mergeCells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</vt:i4>
      </vt:variant>
    </vt:vector>
  </HeadingPairs>
  <TitlesOfParts>
    <vt:vector size="23" baseType="lpstr">
      <vt:lpstr>Прил 1</vt:lpstr>
      <vt:lpstr>Прил 2</vt:lpstr>
      <vt:lpstr>Прил 3</vt:lpstr>
      <vt:lpstr>Прил 4</vt:lpstr>
      <vt:lpstr>Прил 5 </vt:lpstr>
      <vt:lpstr>Прил 6</vt:lpstr>
      <vt:lpstr>Прил 7</vt:lpstr>
      <vt:lpstr>Прил 8</vt:lpstr>
      <vt:lpstr>_1Excel_BuiltIn_Print_Area_1_1_1</vt:lpstr>
      <vt:lpstr>'Прил 5 '!_Toc105952698</vt:lpstr>
      <vt:lpstr>Excel_BuiltIn_Print_Area_1</vt:lpstr>
      <vt:lpstr>Excel_BuiltIn_Print_Area_1_1</vt:lpstr>
      <vt:lpstr>Excel_BuiltIn_Print_Area_3</vt:lpstr>
      <vt:lpstr>'Прил 5 '!Excel_BuiltIn_Print_Area_5</vt:lpstr>
      <vt:lpstr>'Прил 5 '!Excel_BuiltIn_Print_Area_5_1</vt:lpstr>
      <vt:lpstr>Excel_BuiltIn_Print_Area_6</vt:lpstr>
      <vt:lpstr>Excel_BuiltIn_Print_Area_6_1</vt:lpstr>
      <vt:lpstr>'Прил 4'!Заголовки_для_печати</vt:lpstr>
      <vt:lpstr>'Прил 1'!Область_печати</vt:lpstr>
      <vt:lpstr>'Прил 2'!Область_печати</vt:lpstr>
      <vt:lpstr>'Прил 4'!Область_печати</vt:lpstr>
      <vt:lpstr>'Прил 5 '!Область_печати</vt:lpstr>
      <vt:lpstr>'Прил 6'!Область_печати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User</cp:lastModifiedBy>
  <cp:lastPrinted>2019-12-02T09:15:40Z</cp:lastPrinted>
  <dcterms:created xsi:type="dcterms:W3CDTF">2007-12-21T10:22:00Z</dcterms:created>
  <dcterms:modified xsi:type="dcterms:W3CDTF">2021-11-17T14:46:50Z</dcterms:modified>
</cp:coreProperties>
</file>