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НПА\НПА 2013-2021\Решения 09.2021-\"/>
    </mc:Choice>
  </mc:AlternateContent>
  <bookViews>
    <workbookView xWindow="0" yWindow="0" windowWidth="28800" windowHeight="12435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3'!$A$1:$C$35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'!$A$7:$K$102</definedName>
    <definedName name="_xlnm._FilterDatabase" localSheetId="4" hidden="1">'Прил 5'!$A$7:$L$103</definedName>
    <definedName name="_xlnm._FilterDatabase" localSheetId="5" hidden="1">'Прил 6'!$A$8:$L$119</definedName>
    <definedName name="Excel_BuiltIn_Print_Area_1">'Прил 3'!$A$1:$C$35</definedName>
    <definedName name="Excel_BuiltIn_Print_Area_1_1">'Прил 3'!$A$1:$C$35</definedName>
    <definedName name="Excel_BuiltIn_Print_Area_2" localSheetId="3">#REF!</definedName>
    <definedName name="Excel_BuiltIn_Print_Area_2">#REF!</definedName>
    <definedName name="Excel_BuiltIn_Print_Area_3">'Прил 1'!$A$1:$C$33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'!$A$1:$I$43</definedName>
    <definedName name="Excel_BuiltIn_Print_Area_5">#REF!</definedName>
    <definedName name="Excel_BuiltIn_Print_Area_5_1" localSheetId="3">'Прил 4 '!$A$1:$I$43</definedName>
    <definedName name="Excel_BuiltIn_Print_Area_5_1">#REF!</definedName>
    <definedName name="Excel_BuiltIn_Print_Area_6">'Прил 5'!$A$1:$G$44</definedName>
    <definedName name="Excel_BuiltIn_Print_Area_6_1">'Прил 5'!$A$1:$G$44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1'!$A$1:$C$38</definedName>
    <definedName name="_xlnm.Print_Area" localSheetId="1">'Прил 2'!$A$1:$C$11</definedName>
    <definedName name="_xlnm.Print_Area" localSheetId="2">'Прил 3'!$A$1:$E$37</definedName>
    <definedName name="_xlnm.Print_Area" localSheetId="3">'Прил 4 '!$A$1:$K$102</definedName>
    <definedName name="_xlnm.Print_Area" localSheetId="4">'Прил 5'!$A$1:$L$103</definedName>
    <definedName name="_xlnm.Print_Area" localSheetId="5">'Прил 6'!$A$1:$L$119</definedName>
  </definedNames>
  <calcPr calcId="152511"/>
  <fileRecoveryPr autoRecover="0"/>
</workbook>
</file>

<file path=xl/calcChain.xml><?xml version="1.0" encoding="utf-8"?>
<calcChain xmlns="http://schemas.openxmlformats.org/spreadsheetml/2006/main">
  <c r="K78" i="9" l="1"/>
  <c r="K77" i="9" s="1"/>
  <c r="K76" i="9" s="1"/>
  <c r="K75" i="9" s="1"/>
  <c r="K74" i="9" s="1"/>
  <c r="K73" i="9" s="1"/>
  <c r="L78" i="9"/>
  <c r="L77" i="9" s="1"/>
  <c r="L76" i="9" s="1"/>
  <c r="L75" i="9" s="1"/>
  <c r="L74" i="9" s="1"/>
  <c r="L73" i="9" s="1"/>
  <c r="J77" i="9"/>
  <c r="J76" i="9" s="1"/>
  <c r="J75" i="9" s="1"/>
  <c r="J74" i="9" s="1"/>
  <c r="J73" i="9" s="1"/>
  <c r="J78" i="9"/>
  <c r="J49" i="18"/>
  <c r="J48" i="18" s="1"/>
  <c r="J47" i="18" s="1"/>
  <c r="J46" i="18" s="1"/>
  <c r="J45" i="18" s="1"/>
  <c r="J44" i="18" s="1"/>
  <c r="K49" i="18"/>
  <c r="K48" i="18" s="1"/>
  <c r="K47" i="18" s="1"/>
  <c r="K46" i="18" s="1"/>
  <c r="K45" i="18" s="1"/>
  <c r="K44" i="18" s="1"/>
  <c r="I48" i="18"/>
  <c r="I47" i="18" s="1"/>
  <c r="I46" i="18" s="1"/>
  <c r="I45" i="18" s="1"/>
  <c r="I44" i="18" s="1"/>
  <c r="I49" i="18"/>
  <c r="K49" i="6"/>
  <c r="K48" i="6" s="1"/>
  <c r="K47" i="6" s="1"/>
  <c r="K46" i="6" s="1"/>
  <c r="K45" i="6" s="1"/>
  <c r="L49" i="6"/>
  <c r="L48" i="6" s="1"/>
  <c r="L47" i="6" s="1"/>
  <c r="L46" i="6" s="1"/>
  <c r="L45" i="6" s="1"/>
  <c r="J48" i="6"/>
  <c r="J47" i="6" s="1"/>
  <c r="J46" i="6" s="1"/>
  <c r="J45" i="6" s="1"/>
  <c r="J49" i="6"/>
  <c r="J25" i="6" l="1"/>
  <c r="J16" i="6"/>
  <c r="J28" i="6"/>
  <c r="D36" i="1"/>
  <c r="E36" i="1"/>
  <c r="C36" i="1"/>
  <c r="J73" i="6" l="1"/>
  <c r="C35" i="1"/>
  <c r="C27" i="1"/>
  <c r="L89" i="6"/>
  <c r="K89" i="6"/>
  <c r="E35" i="1"/>
  <c r="E34" i="1" s="1"/>
  <c r="D35" i="1"/>
  <c r="L72" i="9" l="1"/>
  <c r="L71" i="9" s="1"/>
  <c r="L70" i="9" s="1"/>
  <c r="L69" i="9" s="1"/>
  <c r="L68" i="9" s="1"/>
  <c r="L67" i="9" s="1"/>
  <c r="K72" i="9"/>
  <c r="K71" i="9" s="1"/>
  <c r="K70" i="9" s="1"/>
  <c r="K69" i="9" s="1"/>
  <c r="K68" i="9" s="1"/>
  <c r="K67" i="9" s="1"/>
  <c r="L102" i="6"/>
  <c r="L101" i="6" s="1"/>
  <c r="L100" i="6" s="1"/>
  <c r="L99" i="6" s="1"/>
  <c r="L98" i="6" s="1"/>
  <c r="L97" i="6" s="1"/>
  <c r="K102" i="6"/>
  <c r="K101" i="6" s="1"/>
  <c r="K100" i="6" s="1"/>
  <c r="K99" i="6" s="1"/>
  <c r="K98" i="6" s="1"/>
  <c r="K97" i="6" s="1"/>
  <c r="C18" i="12" l="1"/>
  <c r="D26" i="1"/>
  <c r="E26" i="1"/>
  <c r="C26" i="1"/>
  <c r="C29" i="1" l="1"/>
  <c r="K102" i="18"/>
  <c r="K101" i="18" s="1"/>
  <c r="K100" i="18" s="1"/>
  <c r="K99" i="18" s="1"/>
  <c r="K98" i="18" s="1"/>
  <c r="K97" i="18" s="1"/>
  <c r="K96" i="18" s="1"/>
  <c r="J102" i="18"/>
  <c r="J101" i="18" s="1"/>
  <c r="J100" i="18" s="1"/>
  <c r="J99" i="18" s="1"/>
  <c r="J98" i="18" s="1"/>
  <c r="J97" i="18" s="1"/>
  <c r="J96" i="18" s="1"/>
  <c r="K46" i="9"/>
  <c r="K45" i="9" s="1"/>
  <c r="K44" i="9" s="1"/>
  <c r="K43" i="9" s="1"/>
  <c r="K42" i="9" s="1"/>
  <c r="K41" i="9" s="1"/>
  <c r="L46" i="9"/>
  <c r="L45" i="9" s="1"/>
  <c r="L44" i="9" s="1"/>
  <c r="L43" i="9" s="1"/>
  <c r="L42" i="9" s="1"/>
  <c r="L41" i="9" s="1"/>
  <c r="J46" i="9"/>
  <c r="J45" i="9" s="1"/>
  <c r="J44" i="9" s="1"/>
  <c r="J43" i="9" s="1"/>
  <c r="J42" i="9" s="1"/>
  <c r="J41" i="9" s="1"/>
  <c r="K22" i="9"/>
  <c r="K21" i="9" s="1"/>
  <c r="K20" i="9" s="1"/>
  <c r="K19" i="9" s="1"/>
  <c r="K18" i="9" s="1"/>
  <c r="K17" i="9" s="1"/>
  <c r="L22" i="9"/>
  <c r="L21" i="9" s="1"/>
  <c r="L20" i="9" s="1"/>
  <c r="L19" i="9" s="1"/>
  <c r="L18" i="9" s="1"/>
  <c r="L17" i="9" s="1"/>
  <c r="J22" i="9"/>
  <c r="J21" i="9" s="1"/>
  <c r="J20" i="9" s="1"/>
  <c r="J19" i="9" s="1"/>
  <c r="J18" i="9" s="1"/>
  <c r="J17" i="9" s="1"/>
  <c r="J32" i="18"/>
  <c r="J31" i="18" s="1"/>
  <c r="J30" i="18" s="1"/>
  <c r="K32" i="18"/>
  <c r="K31" i="18" s="1"/>
  <c r="K30" i="18" s="1"/>
  <c r="I32" i="18"/>
  <c r="I31" i="18" s="1"/>
  <c r="I30" i="18" s="1"/>
  <c r="J18" i="18"/>
  <c r="J17" i="18" s="1"/>
  <c r="J16" i="18" s="1"/>
  <c r="K18" i="18"/>
  <c r="K17" i="18" s="1"/>
  <c r="K16" i="18" s="1"/>
  <c r="I18" i="18"/>
  <c r="I17" i="18" s="1"/>
  <c r="I16" i="18" s="1"/>
  <c r="K32" i="6"/>
  <c r="K31" i="6" s="1"/>
  <c r="L32" i="6"/>
  <c r="L31" i="6" s="1"/>
  <c r="J32" i="6"/>
  <c r="J31" i="6" s="1"/>
  <c r="K18" i="6"/>
  <c r="K17" i="6" s="1"/>
  <c r="L18" i="6"/>
  <c r="L17" i="6" s="1"/>
  <c r="J18" i="6"/>
  <c r="D29" i="1"/>
  <c r="E29" i="1"/>
  <c r="L78" i="6" l="1"/>
  <c r="L77" i="6" s="1"/>
  <c r="K78" i="6"/>
  <c r="K77" i="6" s="1"/>
  <c r="J78" i="6"/>
  <c r="J77" i="6" s="1"/>
  <c r="J88" i="18"/>
  <c r="J87" i="18" s="1"/>
  <c r="J86" i="18" s="1"/>
  <c r="J85" i="18" s="1"/>
  <c r="J84" i="18" s="1"/>
  <c r="J83" i="18" s="1"/>
  <c r="J82" i="18" s="1"/>
  <c r="K88" i="18"/>
  <c r="I88" i="18"/>
  <c r="I87" i="18" s="1"/>
  <c r="I86" i="18" s="1"/>
  <c r="I85" i="18" s="1"/>
  <c r="I84" i="18" s="1"/>
  <c r="I83" i="18" s="1"/>
  <c r="J81" i="18"/>
  <c r="J80" i="18" s="1"/>
  <c r="J79" i="18" s="1"/>
  <c r="K81" i="18"/>
  <c r="K80" i="18" s="1"/>
  <c r="K79" i="18" s="1"/>
  <c r="I81" i="18"/>
  <c r="I80" i="18" s="1"/>
  <c r="I79" i="18" s="1"/>
  <c r="J78" i="18"/>
  <c r="J77" i="18" s="1"/>
  <c r="J76" i="18" s="1"/>
  <c r="K78" i="18"/>
  <c r="K77" i="18" s="1"/>
  <c r="K76" i="18" s="1"/>
  <c r="I78" i="18"/>
  <c r="I77" i="18" s="1"/>
  <c r="I76" i="18" s="1"/>
  <c r="J72" i="18"/>
  <c r="J71" i="18" s="1"/>
  <c r="J70" i="18" s="1"/>
  <c r="J69" i="18" s="1"/>
  <c r="J68" i="18" s="1"/>
  <c r="J67" i="18" s="1"/>
  <c r="K72" i="18"/>
  <c r="K71" i="18" s="1"/>
  <c r="K70" i="18" s="1"/>
  <c r="K69" i="18" s="1"/>
  <c r="K68" i="18" s="1"/>
  <c r="K67" i="18" s="1"/>
  <c r="I72" i="18"/>
  <c r="I71" i="18" s="1"/>
  <c r="I70" i="18" s="1"/>
  <c r="I69" i="18" s="1"/>
  <c r="J65" i="18"/>
  <c r="J64" i="18" s="1"/>
  <c r="J63" i="18" s="1"/>
  <c r="J61" i="18" s="1"/>
  <c r="J60" i="18" s="1"/>
  <c r="J59" i="18" s="1"/>
  <c r="K65" i="18"/>
  <c r="K64" i="18" s="1"/>
  <c r="K63" i="18" s="1"/>
  <c r="K61" i="18" s="1"/>
  <c r="K60" i="18" s="1"/>
  <c r="K59" i="18" s="1"/>
  <c r="I65" i="18"/>
  <c r="I64" i="18" s="1"/>
  <c r="I63" i="18" s="1"/>
  <c r="I62" i="18" s="1"/>
  <c r="I61" i="18" s="1"/>
  <c r="J58" i="18"/>
  <c r="J57" i="18" s="1"/>
  <c r="K58" i="18"/>
  <c r="K57" i="18" s="1"/>
  <c r="I58" i="18"/>
  <c r="I57" i="18" s="1"/>
  <c r="J56" i="18"/>
  <c r="K56" i="18"/>
  <c r="I56" i="18"/>
  <c r="J56" i="6"/>
  <c r="J37" i="18"/>
  <c r="J36" i="18" s="1"/>
  <c r="J35" i="18" s="1"/>
  <c r="J34" i="18" s="1"/>
  <c r="J33" i="18" s="1"/>
  <c r="K37" i="18"/>
  <c r="I37" i="18"/>
  <c r="I36" i="18" s="1"/>
  <c r="I35" i="18" s="1"/>
  <c r="I34" i="18" s="1"/>
  <c r="I33" i="18" s="1"/>
  <c r="J29" i="18"/>
  <c r="K29" i="18"/>
  <c r="I29" i="18"/>
  <c r="J27" i="18"/>
  <c r="J26" i="18" s="1"/>
  <c r="K27" i="18"/>
  <c r="K26" i="18" s="1"/>
  <c r="I27" i="18"/>
  <c r="J24" i="18"/>
  <c r="K24" i="18"/>
  <c r="I24" i="18"/>
  <c r="J15" i="18"/>
  <c r="K15" i="18"/>
  <c r="I15" i="18"/>
  <c r="K16" i="9"/>
  <c r="L16" i="9"/>
  <c r="K66" i="9"/>
  <c r="L66" i="9"/>
  <c r="J66" i="9"/>
  <c r="K60" i="9"/>
  <c r="L60" i="9"/>
  <c r="J60" i="9"/>
  <c r="J16" i="9"/>
  <c r="K95" i="18"/>
  <c r="K94" i="18" s="1"/>
  <c r="K93" i="18" s="1"/>
  <c r="K92" i="18" s="1"/>
  <c r="K91" i="18" s="1"/>
  <c r="K90" i="18" s="1"/>
  <c r="K89" i="18" s="1"/>
  <c r="J95" i="18"/>
  <c r="J94" i="18" s="1"/>
  <c r="J93" i="18" s="1"/>
  <c r="J92" i="18" s="1"/>
  <c r="J91" i="18" s="1"/>
  <c r="J90" i="18" s="1"/>
  <c r="J89" i="18" s="1"/>
  <c r="I95" i="18"/>
  <c r="I94" i="18" s="1"/>
  <c r="I93" i="18" s="1"/>
  <c r="I92" i="18" s="1"/>
  <c r="I91" i="18" s="1"/>
  <c r="I90" i="18" s="1"/>
  <c r="I89" i="18" s="1"/>
  <c r="K43" i="18"/>
  <c r="K42" i="18" s="1"/>
  <c r="K41" i="18" s="1"/>
  <c r="K40" i="18" s="1"/>
  <c r="K39" i="18" s="1"/>
  <c r="K38" i="18" s="1"/>
  <c r="J43" i="18"/>
  <c r="J42" i="18" s="1"/>
  <c r="J41" i="18" s="1"/>
  <c r="J40" i="18" s="1"/>
  <c r="J39" i="18" s="1"/>
  <c r="J38" i="18" s="1"/>
  <c r="I43" i="18"/>
  <c r="I42" i="18" s="1"/>
  <c r="I41" i="18" s="1"/>
  <c r="I40" i="18" s="1"/>
  <c r="I39" i="18" s="1"/>
  <c r="I38" i="18" s="1"/>
  <c r="J27" i="6"/>
  <c r="C31" i="1"/>
  <c r="D31" i="1"/>
  <c r="E31" i="1"/>
  <c r="E13" i="13"/>
  <c r="E12" i="13" s="1"/>
  <c r="D13" i="13"/>
  <c r="D12" i="13" s="1"/>
  <c r="C13" i="13"/>
  <c r="C12" i="13" s="1"/>
  <c r="C11" i="13" s="1"/>
  <c r="E9" i="13"/>
  <c r="E8" i="13" s="1"/>
  <c r="D9" i="13"/>
  <c r="D8" i="13" s="1"/>
  <c r="C9" i="13"/>
  <c r="C8" i="13" s="1"/>
  <c r="E18" i="12"/>
  <c r="D18" i="12"/>
  <c r="E14" i="12"/>
  <c r="D14" i="12"/>
  <c r="C14" i="12"/>
  <c r="E10" i="12"/>
  <c r="D10" i="12"/>
  <c r="C10" i="12"/>
  <c r="K27" i="6"/>
  <c r="K35" i="9" s="1"/>
  <c r="L27" i="6"/>
  <c r="L35" i="9" s="1"/>
  <c r="L24" i="6"/>
  <c r="K24" i="6"/>
  <c r="J24" i="6"/>
  <c r="L15" i="6"/>
  <c r="L13" i="6" s="1"/>
  <c r="K15" i="6"/>
  <c r="K14" i="6" s="1"/>
  <c r="K13" i="6" s="1"/>
  <c r="J15" i="6"/>
  <c r="J14" i="6" s="1"/>
  <c r="K29" i="6"/>
  <c r="K40" i="9" s="1"/>
  <c r="K39" i="9" s="1"/>
  <c r="K38" i="9" s="1"/>
  <c r="K37" i="9" s="1"/>
  <c r="K36" i="9" s="1"/>
  <c r="L37" i="6"/>
  <c r="L36" i="6" s="1"/>
  <c r="K37" i="6"/>
  <c r="K36" i="6" s="1"/>
  <c r="J37" i="6"/>
  <c r="J36" i="6" s="1"/>
  <c r="J29" i="6"/>
  <c r="J40" i="9" s="1"/>
  <c r="J39" i="9" s="1"/>
  <c r="J38" i="9" s="1"/>
  <c r="L43" i="6"/>
  <c r="L42" i="6" s="1"/>
  <c r="K43" i="6"/>
  <c r="K42" i="6" s="1"/>
  <c r="J43" i="6"/>
  <c r="J42" i="6" s="1"/>
  <c r="L58" i="6"/>
  <c r="K58" i="6"/>
  <c r="J58" i="6"/>
  <c r="L56" i="6"/>
  <c r="K56" i="6"/>
  <c r="K65" i="6"/>
  <c r="K64" i="6" s="1"/>
  <c r="L65" i="6"/>
  <c r="L64" i="6" s="1"/>
  <c r="J65" i="6"/>
  <c r="J64" i="6" s="1"/>
  <c r="K72" i="6"/>
  <c r="K71" i="6" s="1"/>
  <c r="K70" i="6" s="1"/>
  <c r="K69" i="6" s="1"/>
  <c r="K68" i="6" s="1"/>
  <c r="L72" i="6"/>
  <c r="L71" i="6" s="1"/>
  <c r="L70" i="6" s="1"/>
  <c r="L69" i="6" s="1"/>
  <c r="L68" i="6" s="1"/>
  <c r="J72" i="6"/>
  <c r="J71" i="6" s="1"/>
  <c r="J70" i="6" s="1"/>
  <c r="J69" i="6" s="1"/>
  <c r="J68" i="6" s="1"/>
  <c r="K81" i="6"/>
  <c r="K80" i="6" s="1"/>
  <c r="L81" i="6"/>
  <c r="L80" i="6" s="1"/>
  <c r="J81" i="6"/>
  <c r="J80" i="6" s="1"/>
  <c r="K88" i="6"/>
  <c r="K87" i="6" s="1"/>
  <c r="L88" i="6"/>
  <c r="L87" i="6" s="1"/>
  <c r="J88" i="6"/>
  <c r="J87" i="6" s="1"/>
  <c r="J86" i="6" s="1"/>
  <c r="J85" i="6" s="1"/>
  <c r="J84" i="6" s="1"/>
  <c r="J83" i="6" s="1"/>
  <c r="K95" i="6"/>
  <c r="K94" i="6" s="1"/>
  <c r="L95" i="6"/>
  <c r="L94" i="6" s="1"/>
  <c r="J95" i="6"/>
  <c r="J94" i="6" s="1"/>
  <c r="D12" i="1"/>
  <c r="D11" i="1" s="1"/>
  <c r="E12" i="1"/>
  <c r="E11" i="1" s="1"/>
  <c r="D14" i="1"/>
  <c r="E14" i="1"/>
  <c r="D16" i="1"/>
  <c r="E16" i="1"/>
  <c r="D18" i="1"/>
  <c r="E18" i="1"/>
  <c r="D21" i="1"/>
  <c r="E21" i="1"/>
  <c r="D23" i="1"/>
  <c r="E23" i="1"/>
  <c r="C23" i="1"/>
  <c r="C21" i="1"/>
  <c r="C18" i="1"/>
  <c r="C16" i="1"/>
  <c r="C14" i="1"/>
  <c r="C12" i="1"/>
  <c r="C11" i="1" s="1"/>
  <c r="J75" i="18" l="1"/>
  <c r="K76" i="6"/>
  <c r="J76" i="6"/>
  <c r="J75" i="6" s="1"/>
  <c r="J74" i="6" s="1"/>
  <c r="L76" i="6"/>
  <c r="L75" i="6" s="1"/>
  <c r="L74" i="6" s="1"/>
  <c r="K75" i="18"/>
  <c r="K74" i="18" s="1"/>
  <c r="K73" i="18" s="1"/>
  <c r="K66" i="18" s="1"/>
  <c r="I75" i="18"/>
  <c r="I74" i="18" s="1"/>
  <c r="I73" i="18" s="1"/>
  <c r="J35" i="9"/>
  <c r="J26" i="6"/>
  <c r="J22" i="6" s="1"/>
  <c r="J74" i="18"/>
  <c r="J73" i="18" s="1"/>
  <c r="J66" i="18" s="1"/>
  <c r="K75" i="6"/>
  <c r="K74" i="6" s="1"/>
  <c r="K67" i="6" s="1"/>
  <c r="J23" i="6"/>
  <c r="L23" i="6"/>
  <c r="K87" i="18"/>
  <c r="K86" i="18" s="1"/>
  <c r="K85" i="18" s="1"/>
  <c r="K84" i="18" s="1"/>
  <c r="K83" i="18" s="1"/>
  <c r="K82" i="18" s="1"/>
  <c r="K36" i="18"/>
  <c r="K35" i="18" s="1"/>
  <c r="K34" i="18" s="1"/>
  <c r="K33" i="18" s="1"/>
  <c r="K65" i="9"/>
  <c r="K64" i="9" s="1"/>
  <c r="K61" i="9" s="1"/>
  <c r="K59" i="9"/>
  <c r="K58" i="9" s="1"/>
  <c r="K55" i="9" s="1"/>
  <c r="K29" i="9"/>
  <c r="K28" i="9" s="1"/>
  <c r="K27" i="9" s="1"/>
  <c r="K84" i="9"/>
  <c r="K83" i="9" s="1"/>
  <c r="K82" i="9" s="1"/>
  <c r="K79" i="9" s="1"/>
  <c r="J96" i="9"/>
  <c r="J95" i="9" s="1"/>
  <c r="J94" i="9" s="1"/>
  <c r="L102" i="9"/>
  <c r="L108" i="9"/>
  <c r="L107" i="9" s="1"/>
  <c r="L106" i="9" s="1"/>
  <c r="K113" i="9"/>
  <c r="K112" i="9" s="1"/>
  <c r="K111" i="9" s="1"/>
  <c r="K110" i="9" s="1"/>
  <c r="K109" i="9" s="1"/>
  <c r="L29" i="6"/>
  <c r="L40" i="9" s="1"/>
  <c r="L39" i="9" s="1"/>
  <c r="L38" i="9" s="1"/>
  <c r="L37" i="9" s="1"/>
  <c r="L36" i="9" s="1"/>
  <c r="L29" i="9"/>
  <c r="L28" i="9" s="1"/>
  <c r="L27" i="9" s="1"/>
  <c r="K54" i="9"/>
  <c r="L84" i="9"/>
  <c r="L83" i="9" s="1"/>
  <c r="L82" i="9" s="1"/>
  <c r="L79" i="9" s="1"/>
  <c r="K90" i="9"/>
  <c r="K89" i="9" s="1"/>
  <c r="K88" i="9" s="1"/>
  <c r="K85" i="9" s="1"/>
  <c r="J102" i="9"/>
  <c r="J108" i="9"/>
  <c r="J107" i="9" s="1"/>
  <c r="J106" i="9" s="1"/>
  <c r="L113" i="9"/>
  <c r="L112" i="9" s="1"/>
  <c r="L111" i="9" s="1"/>
  <c r="L110" i="9" s="1"/>
  <c r="L109" i="9" s="1"/>
  <c r="J29" i="9"/>
  <c r="J28" i="9" s="1"/>
  <c r="J27" i="9" s="1"/>
  <c r="J26" i="9" s="1"/>
  <c r="J25" i="9" s="1"/>
  <c r="J24" i="9" s="1"/>
  <c r="L54" i="9"/>
  <c r="J84" i="9"/>
  <c r="J83" i="9" s="1"/>
  <c r="J82" i="9" s="1"/>
  <c r="J79" i="9" s="1"/>
  <c r="L90" i="9"/>
  <c r="L89" i="9" s="1"/>
  <c r="L88" i="9" s="1"/>
  <c r="L85" i="9" s="1"/>
  <c r="K96" i="9"/>
  <c r="K95" i="9" s="1"/>
  <c r="K94" i="9" s="1"/>
  <c r="J113" i="9"/>
  <c r="J112" i="9" s="1"/>
  <c r="J111" i="9" s="1"/>
  <c r="J110" i="9" s="1"/>
  <c r="J109" i="9" s="1"/>
  <c r="I26" i="18"/>
  <c r="J54" i="9"/>
  <c r="J90" i="9"/>
  <c r="J89" i="9" s="1"/>
  <c r="J88" i="9" s="1"/>
  <c r="J85" i="9" s="1"/>
  <c r="L96" i="9"/>
  <c r="L95" i="9" s="1"/>
  <c r="L94" i="9" s="1"/>
  <c r="K102" i="9"/>
  <c r="K108" i="9"/>
  <c r="K107" i="9" s="1"/>
  <c r="K106" i="9" s="1"/>
  <c r="L15" i="9"/>
  <c r="L14" i="9" s="1"/>
  <c r="L11" i="9" s="1"/>
  <c r="L10" i="9" s="1"/>
  <c r="J65" i="9"/>
  <c r="J64" i="9" s="1"/>
  <c r="J61" i="9" s="1"/>
  <c r="J37" i="9"/>
  <c r="J36" i="9" s="1"/>
  <c r="I68" i="18"/>
  <c r="I67" i="18" s="1"/>
  <c r="I82" i="18"/>
  <c r="I55" i="18"/>
  <c r="I54" i="18" s="1"/>
  <c r="I60" i="18"/>
  <c r="I59" i="18" s="1"/>
  <c r="I14" i="18"/>
  <c r="I13" i="18" s="1"/>
  <c r="I28" i="18"/>
  <c r="K55" i="18"/>
  <c r="K54" i="18" s="1"/>
  <c r="K53" i="18" s="1"/>
  <c r="K52" i="18" s="1"/>
  <c r="K51" i="18" s="1"/>
  <c r="K50" i="18" s="1"/>
  <c r="I23" i="18"/>
  <c r="I22" i="18" s="1"/>
  <c r="K14" i="18"/>
  <c r="K13" i="18" s="1"/>
  <c r="K28" i="18"/>
  <c r="K25" i="18" s="1"/>
  <c r="J23" i="18"/>
  <c r="J22" i="18" s="1"/>
  <c r="J14" i="18"/>
  <c r="J13" i="18" s="1"/>
  <c r="J28" i="18"/>
  <c r="J25" i="18" s="1"/>
  <c r="J55" i="18"/>
  <c r="J54" i="18" s="1"/>
  <c r="J53" i="18" s="1"/>
  <c r="J52" i="18" s="1"/>
  <c r="J51" i="18" s="1"/>
  <c r="J50" i="18" s="1"/>
  <c r="K23" i="18"/>
  <c r="K22" i="18" s="1"/>
  <c r="L55" i="6"/>
  <c r="L54" i="6" s="1"/>
  <c r="L53" i="6" s="1"/>
  <c r="K23" i="6"/>
  <c r="C10" i="1"/>
  <c r="K55" i="6"/>
  <c r="K54" i="6" s="1"/>
  <c r="K53" i="6" s="1"/>
  <c r="D10" i="1"/>
  <c r="E10" i="1"/>
  <c r="E11" i="13"/>
  <c r="D11" i="13"/>
  <c r="J93" i="6"/>
  <c r="J92" i="6" s="1"/>
  <c r="J91" i="6" s="1"/>
  <c r="J90" i="6" s="1"/>
  <c r="J55" i="6"/>
  <c r="J54" i="6" s="1"/>
  <c r="J53" i="6" s="1"/>
  <c r="L62" i="6"/>
  <c r="L61" i="6" s="1"/>
  <c r="L60" i="6" s="1"/>
  <c r="L35" i="6"/>
  <c r="L34" i="6" s="1"/>
  <c r="L119" i="9"/>
  <c r="L118" i="9" s="1"/>
  <c r="L117" i="9" s="1"/>
  <c r="J15" i="9"/>
  <c r="J14" i="9" s="1"/>
  <c r="L93" i="6"/>
  <c r="L92" i="6" s="1"/>
  <c r="L91" i="6" s="1"/>
  <c r="L90" i="6" s="1"/>
  <c r="K86" i="6"/>
  <c r="K85" i="6" s="1"/>
  <c r="K84" i="6" s="1"/>
  <c r="K83" i="6" s="1"/>
  <c r="J62" i="6"/>
  <c r="J61" i="6" s="1"/>
  <c r="J60" i="6" s="1"/>
  <c r="K62" i="6"/>
  <c r="K61" i="6" s="1"/>
  <c r="K60" i="6" s="1"/>
  <c r="L41" i="6"/>
  <c r="L40" i="6" s="1"/>
  <c r="L39" i="6" s="1"/>
  <c r="L59" i="9"/>
  <c r="L58" i="9" s="1"/>
  <c r="J35" i="6"/>
  <c r="J34" i="6" s="1"/>
  <c r="J119" i="9"/>
  <c r="J118" i="9" s="1"/>
  <c r="J117" i="9" s="1"/>
  <c r="K119" i="9"/>
  <c r="K118" i="9" s="1"/>
  <c r="K117" i="9" s="1"/>
  <c r="K35" i="6"/>
  <c r="K34" i="6" s="1"/>
  <c r="K15" i="9"/>
  <c r="K14" i="9" s="1"/>
  <c r="K12" i="6"/>
  <c r="K11" i="6" s="1"/>
  <c r="K26" i="6"/>
  <c r="K22" i="6" s="1"/>
  <c r="L86" i="6"/>
  <c r="L85" i="6" s="1"/>
  <c r="L84" i="6" s="1"/>
  <c r="L83" i="6" s="1"/>
  <c r="J59" i="9"/>
  <c r="J58" i="9" s="1"/>
  <c r="J41" i="6"/>
  <c r="J40" i="6" s="1"/>
  <c r="J39" i="6" s="1"/>
  <c r="K41" i="6"/>
  <c r="K40" i="6" s="1"/>
  <c r="K39" i="6" s="1"/>
  <c r="L12" i="6"/>
  <c r="L11" i="6" s="1"/>
  <c r="K93" i="6"/>
  <c r="K92" i="6" s="1"/>
  <c r="K91" i="6" s="1"/>
  <c r="K90" i="6" s="1"/>
  <c r="J48" i="9" l="1"/>
  <c r="K48" i="9"/>
  <c r="K47" i="9" s="1"/>
  <c r="L48" i="9"/>
  <c r="L47" i="9" s="1"/>
  <c r="J21" i="18"/>
  <c r="J20" i="18" s="1"/>
  <c r="J19" i="18" s="1"/>
  <c r="K21" i="18"/>
  <c r="K20" i="18" s="1"/>
  <c r="K19" i="18" s="1"/>
  <c r="J12" i="18"/>
  <c r="J11" i="18" s="1"/>
  <c r="J10" i="18" s="1"/>
  <c r="J9" i="18" s="1"/>
  <c r="K12" i="18"/>
  <c r="K11" i="18" s="1"/>
  <c r="K10" i="18" s="1"/>
  <c r="K9" i="18" s="1"/>
  <c r="I12" i="18"/>
  <c r="I11" i="18" s="1"/>
  <c r="I10" i="18" s="1"/>
  <c r="L26" i="6"/>
  <c r="K87" i="9"/>
  <c r="K86" i="9" s="1"/>
  <c r="J53" i="9"/>
  <c r="J52" i="9" s="1"/>
  <c r="J51" i="9" s="1"/>
  <c r="J50" i="9" s="1"/>
  <c r="L53" i="9"/>
  <c r="L52" i="9" s="1"/>
  <c r="L49" i="9" s="1"/>
  <c r="L103" i="9"/>
  <c r="J81" i="9"/>
  <c r="J80" i="9" s="1"/>
  <c r="L52" i="6"/>
  <c r="L51" i="6" s="1"/>
  <c r="L87" i="9"/>
  <c r="L86" i="9" s="1"/>
  <c r="J103" i="9"/>
  <c r="K103" i="9"/>
  <c r="K52" i="6"/>
  <c r="K51" i="6" s="1"/>
  <c r="K63" i="9"/>
  <c r="K62" i="9" s="1"/>
  <c r="K81" i="9"/>
  <c r="K80" i="9" s="1"/>
  <c r="I25" i="18"/>
  <c r="I21" i="18" s="1"/>
  <c r="K91" i="9"/>
  <c r="K93" i="9"/>
  <c r="K92" i="9" s="1"/>
  <c r="K57" i="9"/>
  <c r="K56" i="9" s="1"/>
  <c r="L91" i="9"/>
  <c r="L93" i="9"/>
  <c r="L92" i="9" s="1"/>
  <c r="J91" i="9"/>
  <c r="J93" i="9"/>
  <c r="J92" i="9" s="1"/>
  <c r="I66" i="18"/>
  <c r="J63" i="9"/>
  <c r="J62" i="9" s="1"/>
  <c r="L81" i="9"/>
  <c r="L80" i="9" s="1"/>
  <c r="J87" i="9"/>
  <c r="J86" i="9" s="1"/>
  <c r="L13" i="9"/>
  <c r="L12" i="9" s="1"/>
  <c r="K11" i="9"/>
  <c r="K10" i="9" s="1"/>
  <c r="K13" i="9"/>
  <c r="K12" i="9" s="1"/>
  <c r="K114" i="9"/>
  <c r="K116" i="9"/>
  <c r="K115" i="9" s="1"/>
  <c r="J11" i="9"/>
  <c r="J10" i="9" s="1"/>
  <c r="J13" i="9"/>
  <c r="J12" i="9" s="1"/>
  <c r="J114" i="9"/>
  <c r="J116" i="9"/>
  <c r="J115" i="9" s="1"/>
  <c r="L114" i="9"/>
  <c r="L116" i="9"/>
  <c r="L115" i="9" s="1"/>
  <c r="K105" i="9"/>
  <c r="K104" i="9" s="1"/>
  <c r="L105" i="9"/>
  <c r="L104" i="9" s="1"/>
  <c r="J105" i="9"/>
  <c r="J104" i="9" s="1"/>
  <c r="J55" i="9"/>
  <c r="J57" i="9"/>
  <c r="J56" i="9" s="1"/>
  <c r="L55" i="9"/>
  <c r="L57" i="9"/>
  <c r="L56" i="9" s="1"/>
  <c r="L24" i="9"/>
  <c r="L26" i="9"/>
  <c r="L25" i="9" s="1"/>
  <c r="K24" i="9"/>
  <c r="K26" i="9"/>
  <c r="K25" i="9" s="1"/>
  <c r="K53" i="9"/>
  <c r="K52" i="9" s="1"/>
  <c r="I53" i="18"/>
  <c r="I52" i="18" s="1"/>
  <c r="I51" i="18" s="1"/>
  <c r="I50" i="18" s="1"/>
  <c r="L67" i="6"/>
  <c r="C34" i="1"/>
  <c r="C25" i="1" s="1"/>
  <c r="C9" i="1" s="1"/>
  <c r="J101" i="9"/>
  <c r="J100" i="9" s="1"/>
  <c r="D34" i="1"/>
  <c r="D25" i="1" s="1"/>
  <c r="K101" i="9"/>
  <c r="K100" i="9" s="1"/>
  <c r="L101" i="9"/>
  <c r="L100" i="9" s="1"/>
  <c r="L65" i="9"/>
  <c r="L64" i="9" s="1"/>
  <c r="J52" i="6"/>
  <c r="J51" i="6" s="1"/>
  <c r="J67" i="6"/>
  <c r="K34" i="9"/>
  <c r="K33" i="9" s="1"/>
  <c r="K30" i="9" s="1"/>
  <c r="K21" i="6"/>
  <c r="K20" i="6" s="1"/>
  <c r="K10" i="6" s="1"/>
  <c r="J21" i="6"/>
  <c r="J20" i="6" s="1"/>
  <c r="J34" i="9"/>
  <c r="J33" i="9" s="1"/>
  <c r="J30" i="9" s="1"/>
  <c r="J23" i="9" s="1"/>
  <c r="L34" i="9"/>
  <c r="L33" i="9" s="1"/>
  <c r="L30" i="9" s="1"/>
  <c r="K9" i="6" l="1"/>
  <c r="K8" i="6" s="1"/>
  <c r="K23" i="9"/>
  <c r="K9" i="9" s="1"/>
  <c r="K8" i="9" s="1"/>
  <c r="L22" i="6"/>
  <c r="L21" i="6" s="1"/>
  <c r="L20" i="6" s="1"/>
  <c r="L10" i="6" s="1"/>
  <c r="L23" i="9"/>
  <c r="L9" i="9" s="1"/>
  <c r="L8" i="9" s="1"/>
  <c r="I20" i="18"/>
  <c r="I19" i="18" s="1"/>
  <c r="I9" i="18" s="1"/>
  <c r="K8" i="18"/>
  <c r="E21" i="13" s="1"/>
  <c r="J8" i="18"/>
  <c r="D21" i="13" s="1"/>
  <c r="L51" i="9"/>
  <c r="L50" i="9" s="1"/>
  <c r="J49" i="9"/>
  <c r="E25" i="1"/>
  <c r="E9" i="1" s="1"/>
  <c r="D9" i="1"/>
  <c r="K97" i="9"/>
  <c r="K99" i="9"/>
  <c r="K98" i="9" s="1"/>
  <c r="L97" i="9"/>
  <c r="L99" i="9"/>
  <c r="L98" i="9" s="1"/>
  <c r="J97" i="9"/>
  <c r="J99" i="9"/>
  <c r="J98" i="9" s="1"/>
  <c r="L61" i="9"/>
  <c r="L63" i="9"/>
  <c r="L62" i="9" s="1"/>
  <c r="K49" i="9"/>
  <c r="K51" i="9"/>
  <c r="K50" i="9" s="1"/>
  <c r="L32" i="9"/>
  <c r="L31" i="9" s="1"/>
  <c r="J9" i="9"/>
  <c r="J32" i="9"/>
  <c r="J31" i="9" s="1"/>
  <c r="K32" i="9"/>
  <c r="K31" i="9" s="1"/>
  <c r="J47" i="9"/>
  <c r="I8" i="18" l="1"/>
  <c r="C21" i="13" s="1"/>
  <c r="C20" i="13" s="1"/>
  <c r="E18" i="13"/>
  <c r="E17" i="13" s="1"/>
  <c r="E16" i="13" s="1"/>
  <c r="D17" i="13"/>
  <c r="D16" i="13" s="1"/>
  <c r="D18" i="13"/>
  <c r="E20" i="13"/>
  <c r="E19" i="13" s="1"/>
  <c r="L9" i="6"/>
  <c r="L8" i="6" s="1"/>
  <c r="C18" i="13"/>
  <c r="C17" i="13" s="1"/>
  <c r="C16" i="13" s="1"/>
  <c r="D20" i="13"/>
  <c r="D19" i="13" s="1"/>
  <c r="J8" i="9"/>
  <c r="E15" i="13" l="1"/>
  <c r="E7" i="13" s="1"/>
  <c r="D15" i="13"/>
  <c r="D7" i="13" s="1"/>
  <c r="C19" i="13"/>
  <c r="C15" i="13" s="1"/>
  <c r="C7" i="13" s="1"/>
  <c r="J17" i="6"/>
  <c r="J13" i="6" s="1"/>
  <c r="J12" i="6" s="1"/>
  <c r="J11" i="6" s="1"/>
  <c r="J10" i="6" s="1"/>
  <c r="J9" i="6" l="1"/>
  <c r="J8" i="6" s="1"/>
</calcChain>
</file>

<file path=xl/sharedStrings.xml><?xml version="1.0" encoding="utf-8"?>
<sst xmlns="http://schemas.openxmlformats.org/spreadsheetml/2006/main" count="1803" uniqueCount="295">
  <si>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</si>
  <si>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</si>
  <si>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</si>
  <si>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</si>
  <si>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</si>
  <si>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</si>
  <si>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</si>
  <si>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</si>
  <si>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</si>
  <si>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</si>
  <si>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</si>
  <si>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</si>
  <si>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</si>
  <si>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</si>
  <si>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</si>
  <si>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</si>
  <si>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</si>
  <si>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</si>
  <si>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</si>
  <si>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</si>
  <si>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</si>
  <si>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</si>
  <si>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</si>
  <si>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</si>
  <si>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</si>
  <si>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</si>
  <si>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</si>
  <si>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</si>
  <si>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</si>
  <si>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</si>
  <si>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</si>
  <si>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</si>
  <si>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</si>
  <si>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</si>
  <si>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</si>
  <si>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</si>
  <si>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</si>
  <si>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</si>
  <si>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</si>
  <si>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</si>
  <si>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</si>
  <si>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</si>
  <si>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</si>
  <si>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</si>
  <si>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</si>
  <si>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</si>
  <si>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</si>
  <si>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</si>
  <si>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</si>
  <si>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</si>
  <si>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</si>
  <si>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</si>
  <si>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</si>
  <si>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</si>
  <si>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</si>
  <si>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</si>
  <si>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</si>
  <si>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</si>
  <si>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</si>
  <si>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</si>
  <si>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</si>
  <si>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</si>
  <si>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</si>
  <si>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</si>
  <si>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</si>
  <si>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</si>
  <si>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</si>
  <si>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</si>
  <si>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</si>
  <si>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</si>
  <si>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</si>
  <si>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</si>
  <si>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</si>
  <si>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</si>
  <si>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</si>
  <si>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</si>
  <si>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</si>
  <si>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</si>
  <si>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</si>
  <si>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</si>
  <si>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</si>
  <si>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</si>
  <si>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</si>
  <si>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</si>
  <si>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</si>
  <si>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</si>
  <si>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</si>
  <si>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</si>
  <si>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</si>
  <si>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</si>
  <si>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</si>
  <si>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</si>
  <si>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</si>
  <si>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</si>
  <si>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</si>
  <si>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</si>
  <si>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</si>
  <si>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</si>
  <si>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</si>
  <si>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</si>
  <si>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</si>
  <si>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</si>
  <si>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</si>
  <si>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</si>
  <si>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</si>
  <si>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</si>
  <si>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</si>
  <si>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</si>
  <si>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</si>
  <si>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</si>
  <si>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</si>
  <si>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</si>
  <si>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</si>
  <si>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</si>
  <si>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</si>
  <si>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</si>
  <si>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</si>
  <si>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</si>
  <si>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</si>
  <si>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</si>
  <si>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</si>
  <si>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</si>
  <si>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</si>
  <si>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</si>
  <si>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</si>
  <si>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</si>
  <si>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</si>
  <si>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</si>
  <si>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</si>
  <si>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</si>
  <si>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</si>
  <si>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</si>
  <si>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</si>
  <si>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</si>
  <si>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</si>
  <si>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</si>
  <si>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</si>
  <si>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</si>
  <si>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</si>
  <si>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</si>
  <si>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</si>
  <si>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</si>
  <si>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</si>
  <si>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</si>
  <si>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</si>
  <si>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</si>
  <si>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</si>
  <si>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</si>
  <si>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</si>
  <si>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</si>
  <si>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</si>
  <si>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</si>
  <si>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</si>
  <si>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</si>
  <si>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</si>
  <si>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</si>
  <si>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</si>
  <si>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</si>
  <si>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</si>
  <si>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</si>
  <si>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</si>
  <si>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</si>
  <si>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</si>
  <si>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</si>
  <si>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</si>
  <si>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</si>
  <si>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</si>
  <si>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</si>
  <si>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</si>
  <si>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</si>
  <si>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</si>
  <si>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</si>
  <si>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</si>
  <si>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</si>
  <si>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</si>
  <si>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</si>
  <si>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</si>
  <si>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</si>
  <si>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</si>
  <si>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</si>
  <si>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</si>
  <si>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</si>
  <si>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</si>
  <si>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</si>
  <si>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</si>
  <si>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</si>
  <si>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</si>
  <si>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</si>
  <si>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</si>
  <si>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</si>
  <si>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</si>
  <si>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</si>
  <si>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</si>
  <si>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</si>
  <si>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</si>
  <si>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</si>
  <si>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</si>
  <si>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</si>
  <si>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</si>
  <si>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</si>
  <si>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</si>
  <si>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</si>
  <si>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</si>
  <si>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</si>
  <si>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</si>
  <si>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</si>
  <si>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</si>
  <si>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</si>
  <si>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</si>
  <si>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</si>
  <si>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</si>
  <si>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</si>
  <si>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</si>
  <si>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</si>
  <si>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</si>
  <si>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</si>
  <si>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</si>
  <si>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</si>
  <si>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</si>
  <si>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</si>
  <si>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</si>
  <si>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</si>
  <si>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</si>
  <si>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</si>
  <si>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</si>
  <si>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</si>
  <si>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</si>
  <si>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</si>
  <si>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</si>
  <si>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</si>
  <si>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</si>
  <si>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</si>
  <si>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</si>
  <si>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</si>
  <si>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</si>
  <si>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</si>
  <si>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</si>
  <si>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</si>
  <si>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</si>
  <si>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</si>
  <si>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</si>
  <si>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</si>
  <si>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</si>
  <si>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</si>
  <si>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ПЕРЕЧЕНЬ 
АДМИНИСТРАТОРОВ ДОХОДОВ БЮДЖЕТА БОЛЬШЕПОЛЯНСКОГО СЕЛЬСКОГО ПОСЕЛЕНИЯ КАДОШКИНСКОГО МУНИЦИПАЛЬНОГО РАЙОНА РЕСПУБЛИКИ МОРДОВИЯ</t>
  </si>
  <si>
    <t>Администрация Большеполянского сельского поселения Кадошкинского муниципального района Республики Мордовия</t>
  </si>
  <si>
    <t>Администрация Большеполянского сельского поселения Кадошкинского муниципального района</t>
  </si>
  <si>
    <t>ПЕРЕЧЕНЬ 
ГЛАВНЫХ АДМИНИСТРАТОРОВ ИСТОЧНИКОВ ФИНАНСИРОВАНИЯ ДЕФИЦИТА БЮДЖЕТА БОЛЬШЕПОЛЯНСКОГО СЕЛЬСКОГО ПОСЕЛЕНИЯ КАДОШКИНСКОГО МУНИЦИПАЛЬНОГО РАЙОНА РЕСПУБЛИКИ МОРДОВИЯ</t>
  </si>
  <si>
    <t xml:space="preserve"> ДОХОДЫ 
БЮДЖЕТА БОЛЬШЕПОЛЯНСКОГО СЕЛЬСКОГО ПОСЕЛЕНИЯ КАДОШКИНСКОГО МУНИЦИПАЛЬНОГО РАЙОНА РЕСПУБЛИКИ МОРДОВИЯ </t>
  </si>
  <si>
    <t>91111105035100000120</t>
  </si>
  <si>
    <t>91111406025100000430</t>
  </si>
  <si>
    <t>91120215001100000150</t>
  </si>
  <si>
    <t>91120230024100000150</t>
  </si>
  <si>
    <t>91120235118100000150</t>
  </si>
  <si>
    <t>91120240014100000150</t>
  </si>
  <si>
    <t>Непрограммные расходы главных распорядителей средств бюджета Большеполянского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</si>
  <si>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Большеполянского сельского поселения Кадошкинского муниципального района Республики Мордовия</t>
  </si>
  <si>
    <t>Резервный фонд администрации Большеполянского сельского поселения Кадошкинского муниципального района Республики Мордовия</t>
  </si>
  <si>
    <t>00020220000000000150</t>
  </si>
  <si>
    <t>Субсидии бюджетам бюджетной системы Российской Федерации (межбюджетные субсидии)</t>
  </si>
  <si>
    <t>91120229999100000150</t>
  </si>
  <si>
    <t>Условно утверждаемые расходы</t>
  </si>
  <si>
    <t>99</t>
  </si>
  <si>
    <t>41990</t>
  </si>
  <si>
    <t>Приложение 8</t>
  </si>
  <si>
    <t xml:space="preserve">         Приложение 7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</si>
  <si>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</si>
  <si>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</si>
  <si>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2023 год</t>
  </si>
  <si>
    <t xml:space="preserve">ВЕДОМСТВЕННАЯ СТРУКТУРА
РАСХОДОВ БЮДЖЕТА БОЛЬШЕПОЛЯНСКОГО СЕЛЬСКОГО ПОСЕЛЕНИЯ КАДОШКИНСКОГО МУНИЦИПАЛЬНОГО РАЙОНА РЕСПУБЛИКИ МОРДОВИЯ НА 2021 ГОД И НА ПЛАНОВЫЙ ПЕРИОД 2022 И 2023 ГОДОВ 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</si>
  <si>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</si>
  <si>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</si>
  <si>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</si>
  <si>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</si>
  <si>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БОЛЬШЕПОЛЯНСКОГО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</si>
  <si>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БОЛЬШЕПОЛЯНСКОГО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</si>
  <si>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БОЛЬШЕПОЛЯНСКОГО СЕЛЬСКОГО ПОСЕЛЕНИЯ КАДОШКИНСКОГО МУНИЦИПАЛЬНОГО РАЙОНА РЕСПУБЛИКИ МОРДОВИЯ НА 2021 ГОД И НА ПЛАНОВЫЙ ПЕРИОД 2022 И 2023 ГОДОВ</t>
  </si>
  <si>
    <t>к решению сессии Совета депутатов Большеполянскго сельского поселения "О бюджете Большеполянскго сельского поселения Кадошкинского муниципального района Республики Мордовия на 2021 год и на плановый период 2022 и 2023 годов"</t>
  </si>
  <si>
    <t xml:space="preserve">РАСПРЕДЕЛЕНИЕ 
БЮДЖЕТНЫХ АССИГНОВАНИЙ БЮДЖЕТА БОЛЬШЕПОЛЯНСКОГО СЕЛЬСКОГО ПОСЕЛЕНИЯ КАДОШКИНСКОГО МУНИЦИПАЛЬНОГО РАЙОНА РЕСПУБЛИКИ МОРДОВИЯ ПО РАЗДЕЛАМ, ПОДРАЗДЕЛАМ, ЦЕЛЕВЫМ СТАТЬЯМ,                                                                                             ГРУППАМ (ГРУППАМ И ПОДГРУППАМ) ВИДОВ РАСХОДОВ
КЛАССИФИКАЦИИ РАСХОДОВ БЮДЖЕТОВ НА 2021 ГОД И НА ПЛАНОВЫЙ ПЕРИОД 2022 И 2023 ГОДОВ </t>
  </si>
  <si>
    <t>0</t>
  </si>
  <si>
    <t>910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</si>
  <si>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</si>
  <si>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</si>
  <si>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</si>
  <si>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</si>
  <si>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</si>
  <si>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</si>
  <si>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911</t>
  </si>
  <si>
    <t>00020700000000000000</t>
  </si>
  <si>
    <t>ПРОЧИЕ БЕЗВОЗМЕЗДНЫЕ ПОСТУПЛЕНИЯ</t>
  </si>
  <si>
    <t xml:space="preserve">Прочие межбюджетные трансферты, передаваемые бюджетам сельских поселений </t>
  </si>
  <si>
    <t>91120705030100000150</t>
  </si>
  <si>
    <t>Другие общегосударственные вопросы</t>
  </si>
  <si>
    <t>Оценка недвижимости, признание прав и регулирование отношений по муниципальной собственности</t>
  </si>
  <si>
    <t>42200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</si>
</sst>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17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26" xfId="0" applyFont="1" applyBorder="1" applyAlignment="1">
      <alignment horizontal="justify" vertical="top" wrapText="1"/>
    </xf>
    <xf numFmtId="0" fontId="3" fillId="0" borderId="0" xfId="0" applyFont="1" applyFill="1" applyAlignment="1">
      <alignment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19" fillId="0" borderId="0" xfId="0" applyFont="1"/>
    <xf numFmtId="0" fontId="2" fillId="0" borderId="0" xfId="0" applyFont="1"/>
    <xf numFmtId="0" fontId="4" fillId="0" borderId="0" xfId="0" applyFont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30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4" fillId="0" borderId="2" xfId="4" applyNumberFormat="1" applyFont="1" applyBorder="1" applyAlignment="1">
      <alignment horizontal="center" vertical="justify"/>
    </xf>
    <xf numFmtId="49" fontId="3" fillId="0" borderId="19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165" fontId="4" fillId="0" borderId="1" xfId="4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4" fillId="0" borderId="3" xfId="3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wrapText="1"/>
    </xf>
    <xf numFmtId="0" fontId="4" fillId="3" borderId="1" xfId="0" applyFont="1" applyFill="1" applyBorder="1"/>
    <xf numFmtId="164" fontId="4" fillId="3" borderId="1" xfId="0" applyNumberFormat="1" applyFont="1" applyFill="1" applyBorder="1"/>
    <xf numFmtId="0" fontId="10" fillId="3" borderId="1" xfId="0" applyFont="1" applyFill="1" applyBorder="1" applyAlignment="1">
      <alignment vertical="top" wrapText="1"/>
    </xf>
    <xf numFmtId="49" fontId="3" fillId="3" borderId="1" xfId="0" applyNumberFormat="1" applyFont="1" applyFill="1" applyBorder="1" applyAlignment="1">
      <alignment horizontal="center" wrapText="1"/>
    </xf>
    <xf numFmtId="49" fontId="4" fillId="3" borderId="7" xfId="1" applyNumberFormat="1" applyFont="1" applyFill="1" applyBorder="1" applyAlignment="1">
      <alignment horizontal="center"/>
    </xf>
    <xf numFmtId="49" fontId="4" fillId="3" borderId="8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9" fillId="3" borderId="1" xfId="0" applyNumberFormat="1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7" xfId="0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2" fontId="3" fillId="3" borderId="1" xfId="0" applyNumberFormat="1" applyFont="1" applyFill="1" applyBorder="1" applyAlignment="1">
      <alignment vertical="top" wrapText="1"/>
    </xf>
    <xf numFmtId="164" fontId="3" fillId="3" borderId="1" xfId="0" applyNumberFormat="1" applyFont="1" applyFill="1" applyBorder="1" applyAlignment="1">
      <alignment horizontal="right"/>
    </xf>
    <xf numFmtId="49" fontId="3" fillId="3" borderId="1" xfId="1" applyNumberFormat="1" applyFont="1" applyFill="1" applyBorder="1" applyAlignment="1">
      <alignment horizontal="center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164" fontId="4" fillId="3" borderId="1" xfId="1" applyNumberFormat="1" applyFont="1" applyFill="1" applyBorder="1" applyAlignment="1">
      <alignment horizontal="right"/>
    </xf>
    <xf numFmtId="0" fontId="3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 wrapText="1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49" fontId="11" fillId="3" borderId="1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1" fontId="3" fillId="3" borderId="1" xfId="1" applyNumberFormat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top" wrapText="1"/>
    </xf>
    <xf numFmtId="2" fontId="4" fillId="3" borderId="1" xfId="1" applyNumberFormat="1" applyFont="1" applyFill="1" applyBorder="1" applyAlignment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165" fontId="3" fillId="3" borderId="1" xfId="0" applyNumberFormat="1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right"/>
    </xf>
    <xf numFmtId="0" fontId="3" fillId="3" borderId="25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9" fillId="3" borderId="26" xfId="0" applyFont="1" applyFill="1" applyBorder="1" applyAlignment="1">
      <alignment horizontal="justify"/>
    </xf>
    <xf numFmtId="0" fontId="4" fillId="3" borderId="25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26" xfId="0" applyFont="1" applyFill="1" applyBorder="1"/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justify" vertical="top" wrapText="1"/>
    </xf>
    <xf numFmtId="0" fontId="3" fillId="3" borderId="26" xfId="0" applyFont="1" applyFill="1" applyBorder="1" applyAlignment="1">
      <alignment vertical="top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justify" vertical="top" wrapText="1"/>
    </xf>
    <xf numFmtId="49" fontId="3" fillId="3" borderId="4" xfId="4" applyNumberFormat="1" applyFont="1" applyFill="1" applyBorder="1" applyAlignment="1">
      <alignment horizontal="left" vertical="top" wrapText="1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3" fillId="3" borderId="2" xfId="4" applyFont="1" applyFill="1" applyBorder="1" applyAlignment="1">
      <alignment horizontal="center" vertical="center"/>
    </xf>
    <xf numFmtId="49" fontId="3" fillId="3" borderId="11" xfId="4" applyNumberFormat="1" applyFont="1" applyFill="1" applyBorder="1" applyAlignment="1">
      <alignment horizontal="center" vertical="center"/>
    </xf>
    <xf numFmtId="0" fontId="3" fillId="3" borderId="0" xfId="0" applyFont="1" applyFill="1"/>
    <xf numFmtId="0" fontId="2" fillId="3" borderId="0" xfId="0" applyFont="1" applyFill="1"/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left" vertical="top"/>
    </xf>
    <xf numFmtId="164" fontId="4" fillId="3" borderId="7" xfId="0" applyNumberFormat="1" applyFont="1" applyFill="1" applyBorder="1"/>
    <xf numFmtId="49" fontId="4" fillId="3" borderId="2" xfId="0" applyNumberFormat="1" applyFont="1" applyFill="1" applyBorder="1" applyAlignment="1">
      <alignment horizontal="center" vertical="top"/>
    </xf>
    <xf numFmtId="49" fontId="3" fillId="3" borderId="2" xfId="0" applyNumberFormat="1" applyFont="1" applyFill="1" applyBorder="1" applyAlignment="1">
      <alignment horizontal="center" vertical="top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justify" vertical="top" wrapText="1"/>
    </xf>
    <xf numFmtId="49" fontId="4" fillId="3" borderId="2" xfId="0" applyNumberFormat="1" applyFont="1" applyFill="1" applyBorder="1" applyAlignment="1">
      <alignment horizontal="center" vertical="justify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justify" vertical="top" wrapText="1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165" fontId="3" fillId="3" borderId="0" xfId="0" applyNumberFormat="1" applyFont="1" applyFill="1"/>
    <xf numFmtId="0" fontId="2" fillId="3" borderId="0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left"/>
    </xf>
    <xf numFmtId="49" fontId="3" fillId="3" borderId="15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32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3" borderId="12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12" xfId="2" applyNumberFormat="1" applyFont="1" applyFill="1" applyBorder="1" applyAlignment="1" applyProtection="1">
      <alignment horizontal="center"/>
    </xf>
    <xf numFmtId="0" fontId="3" fillId="3" borderId="12" xfId="0" applyFont="1" applyFill="1" applyBorder="1" applyAlignment="1">
      <alignment horizontal="center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34" xfId="4" applyFont="1" applyFill="1" applyBorder="1" applyAlignment="1">
      <alignment horizontal="center" vertical="justify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0" fontId="3" fillId="3" borderId="11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/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5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vertical="top" wrapText="1"/>
    </xf>
    <xf numFmtId="165" fontId="4" fillId="3" borderId="1" xfId="4" applyNumberFormat="1" applyFont="1" applyFill="1" applyBorder="1" applyAlignment="1">
      <alignment horizontal="center"/>
    </xf>
    <xf numFmtId="0" fontId="10" fillId="0" borderId="0" xfId="0" applyFont="1" applyAlignment="1">
      <alignment wrapText="1"/>
    </xf>
    <xf numFmtId="49" fontId="4" fillId="0" borderId="17" xfId="4" applyNumberFormat="1" applyFont="1" applyBorder="1" applyAlignment="1">
      <alignment horizontal="left" vertical="top" wrapText="1"/>
    </xf>
    <xf numFmtId="49" fontId="3" fillId="0" borderId="13" xfId="4" applyNumberFormat="1" applyFont="1" applyFill="1" applyBorder="1" applyAlignment="1">
      <alignment horizontal="left" vertical="top" wrapText="1"/>
    </xf>
    <xf numFmtId="49" fontId="4" fillId="0" borderId="7" xfId="4" applyNumberFormat="1" applyFont="1" applyFill="1" applyBorder="1" applyAlignment="1">
      <alignment horizontal="left" vertical="top" wrapText="1"/>
    </xf>
    <xf numFmtId="2" fontId="3" fillId="0" borderId="1" xfId="4" applyNumberFormat="1" applyFont="1" applyBorder="1" applyAlignment="1">
      <alignment horizontal="center"/>
    </xf>
    <xf numFmtId="164" fontId="3" fillId="0" borderId="1" xfId="4" applyNumberFormat="1" applyFont="1" applyBorder="1" applyAlignment="1">
      <alignment horizontal="center"/>
    </xf>
    <xf numFmtId="164" fontId="4" fillId="3" borderId="14" xfId="0" applyNumberFormat="1" applyFont="1" applyFill="1" applyBorder="1"/>
    <xf numFmtId="165" fontId="3" fillId="0" borderId="1" xfId="5" applyNumberFormat="1" applyFont="1" applyFill="1" applyBorder="1" applyAlignment="1">
      <alignment horizontal="right" wrapText="1"/>
    </xf>
    <xf numFmtId="49" fontId="4" fillId="0" borderId="2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justify" vertical="top" wrapText="1"/>
    </xf>
    <xf numFmtId="49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justify" vertical="top" wrapText="1"/>
    </xf>
    <xf numFmtId="165" fontId="3" fillId="0" borderId="1" xfId="0" applyNumberFormat="1" applyFont="1" applyBorder="1"/>
    <xf numFmtId="0" fontId="4" fillId="3" borderId="1" xfId="0" applyFont="1" applyFill="1" applyBorder="1" applyAlignment="1">
      <alignment horizontal="center" wrapText="1"/>
    </xf>
    <xf numFmtId="0" fontId="4" fillId="3" borderId="0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82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50"/>
  <sheetViews>
    <sheetView view="pageBreakPreview" topLeftCell="A22" zoomScaleNormal="100" zoomScaleSheetLayoutView="100" workbookViewId="0">
      <selection activeCell="C2" sqref="C2"/>
    </sheetView>
  </sheetViews>
  <sheetFormatPr defaultColWidth="9.28515625" defaultRowHeight="15.75" x14ac:dyDescent="0.25"/>
  <cols>
    <col min="1" max="1" width="17" style="2" customWidth="1"/>
    <col min="2" max="2" width="28.5703125" style="6" customWidth="1"/>
    <col min="3" max="3" width="81.7109375" style="2" customWidth="1"/>
    <col min="4" max="16384" width="9.28515625" style="7"/>
  </cols>
  <sheetData>
    <row r="1" spans="1:5" x14ac:dyDescent="0.25">
      <c r="A1" s="134"/>
      <c r="B1" s="134"/>
      <c r="C1" s="135" t="s">
        <v>187</v>
      </c>
    </row>
    <row r="2" spans="1:5" ht="63" x14ac:dyDescent="0.25">
      <c r="A2" s="134"/>
      <c r="B2" s="134"/>
      <c r="C2" s="237" t="s">
        <v>277</v>
      </c>
    </row>
    <row r="3" spans="1:5" ht="57" customHeight="1" x14ac:dyDescent="0.25">
      <c r="A3" s="259" t="s">
        <v>244</v>
      </c>
      <c r="B3" s="259"/>
      <c r="C3" s="259"/>
    </row>
    <row r="4" spans="1:5" ht="20.45" customHeight="1" thickBot="1" x14ac:dyDescent="0.3">
      <c r="A4" s="134"/>
      <c r="B4" s="134"/>
      <c r="C4" s="135"/>
    </row>
    <row r="5" spans="1:5" ht="16.5" thickBot="1" x14ac:dyDescent="0.3">
      <c r="A5" s="260" t="s">
        <v>13</v>
      </c>
      <c r="B5" s="260"/>
      <c r="C5" s="261" t="s">
        <v>219</v>
      </c>
      <c r="E5" s="6"/>
    </row>
    <row r="6" spans="1:5" ht="47.25" x14ac:dyDescent="0.25">
      <c r="A6" s="136" t="s">
        <v>14</v>
      </c>
      <c r="B6" s="137" t="s">
        <v>220</v>
      </c>
      <c r="C6" s="261"/>
      <c r="E6" s="2"/>
    </row>
    <row r="7" spans="1:5" ht="19.149999999999999" customHeight="1" x14ac:dyDescent="0.25">
      <c r="A7" s="138">
        <v>1</v>
      </c>
      <c r="B7" s="139">
        <v>2</v>
      </c>
      <c r="C7" s="140">
        <v>3</v>
      </c>
    </row>
    <row r="8" spans="1:5" ht="15" customHeight="1" x14ac:dyDescent="0.25">
      <c r="A8" s="141"/>
      <c r="B8" s="142"/>
      <c r="C8" s="143"/>
    </row>
    <row r="9" spans="1:5" ht="42" customHeight="1" x14ac:dyDescent="0.25">
      <c r="A9" s="144">
        <v>911</v>
      </c>
      <c r="B9" s="262" t="s">
        <v>245</v>
      </c>
      <c r="C9" s="262"/>
    </row>
    <row r="10" spans="1:5" s="8" customFormat="1" ht="12.75" customHeight="1" x14ac:dyDescent="0.25">
      <c r="A10" s="145"/>
      <c r="B10" s="146"/>
      <c r="C10" s="147"/>
    </row>
    <row r="11" spans="1:5" s="8" customFormat="1" ht="75.599999999999994" customHeight="1" x14ac:dyDescent="0.25">
      <c r="A11" s="148">
        <v>911</v>
      </c>
      <c r="B11" s="137" t="s">
        <v>32</v>
      </c>
      <c r="C11" s="149" t="s">
        <v>33</v>
      </c>
    </row>
    <row r="12" spans="1:5" s="8" customFormat="1" ht="63" x14ac:dyDescent="0.25">
      <c r="A12" s="148">
        <v>911</v>
      </c>
      <c r="B12" s="137" t="s">
        <v>62</v>
      </c>
      <c r="C12" s="149" t="s">
        <v>188</v>
      </c>
    </row>
    <row r="13" spans="1:5" s="8" customFormat="1" ht="41.45" customHeight="1" x14ac:dyDescent="0.25">
      <c r="A13" s="148">
        <v>911</v>
      </c>
      <c r="B13" s="137" t="s">
        <v>34</v>
      </c>
      <c r="C13" s="149" t="s">
        <v>189</v>
      </c>
    </row>
    <row r="14" spans="1:5" s="8" customFormat="1" ht="73.900000000000006" customHeight="1" x14ac:dyDescent="0.25">
      <c r="A14" s="148">
        <v>911</v>
      </c>
      <c r="B14" s="137" t="s">
        <v>15</v>
      </c>
      <c r="C14" s="149" t="s">
        <v>190</v>
      </c>
    </row>
    <row r="15" spans="1:5" s="8" customFormat="1" ht="91.9" customHeight="1" x14ac:dyDescent="0.25">
      <c r="A15" s="148">
        <v>911</v>
      </c>
      <c r="B15" s="137" t="s">
        <v>35</v>
      </c>
      <c r="C15" s="149" t="s">
        <v>47</v>
      </c>
    </row>
    <row r="16" spans="1:5" s="8" customFormat="1" ht="48.6" customHeight="1" x14ac:dyDescent="0.25">
      <c r="A16" s="148">
        <v>911</v>
      </c>
      <c r="B16" s="137" t="s">
        <v>40</v>
      </c>
      <c r="C16" s="149" t="s">
        <v>191</v>
      </c>
    </row>
    <row r="17" spans="1:3" s="8" customFormat="1" ht="27.6" customHeight="1" x14ac:dyDescent="0.25">
      <c r="A17" s="148">
        <v>911</v>
      </c>
      <c r="B17" s="137" t="s">
        <v>41</v>
      </c>
      <c r="C17" s="149" t="s">
        <v>48</v>
      </c>
    </row>
    <row r="18" spans="1:3" s="8" customFormat="1" ht="93" customHeight="1" x14ac:dyDescent="0.25">
      <c r="A18" s="148">
        <v>911</v>
      </c>
      <c r="B18" s="137" t="s">
        <v>42</v>
      </c>
      <c r="C18" s="149" t="s">
        <v>49</v>
      </c>
    </row>
    <row r="19" spans="1:3" s="8" customFormat="1" ht="94.5" customHeight="1" x14ac:dyDescent="0.25">
      <c r="A19" s="148">
        <v>911</v>
      </c>
      <c r="B19" s="137" t="s">
        <v>43</v>
      </c>
      <c r="C19" s="149" t="s">
        <v>192</v>
      </c>
    </row>
    <row r="20" spans="1:3" s="8" customFormat="1" ht="90.6" customHeight="1" x14ac:dyDescent="0.25">
      <c r="A20" s="148">
        <v>911</v>
      </c>
      <c r="B20" s="137" t="s">
        <v>44</v>
      </c>
      <c r="C20" s="149" t="s">
        <v>50</v>
      </c>
    </row>
    <row r="21" spans="1:3" s="8" customFormat="1" ht="36.6" customHeight="1" x14ac:dyDescent="0.25">
      <c r="A21" s="148">
        <v>911</v>
      </c>
      <c r="B21" s="137" t="s">
        <v>45</v>
      </c>
      <c r="C21" s="149" t="s">
        <v>51</v>
      </c>
    </row>
    <row r="22" spans="1:3" s="8" customFormat="1" ht="61.15" customHeight="1" x14ac:dyDescent="0.25">
      <c r="A22" s="148">
        <v>911</v>
      </c>
      <c r="B22" s="137" t="s">
        <v>61</v>
      </c>
      <c r="C22" s="150" t="s">
        <v>126</v>
      </c>
    </row>
    <row r="23" spans="1:3" s="8" customFormat="1" ht="22.9" customHeight="1" x14ac:dyDescent="0.25">
      <c r="A23" s="148">
        <v>911</v>
      </c>
      <c r="B23" s="137" t="s">
        <v>16</v>
      </c>
      <c r="C23" s="149" t="s">
        <v>193</v>
      </c>
    </row>
    <row r="24" spans="1:3" s="8" customFormat="1" ht="27.6" customHeight="1" x14ac:dyDescent="0.25">
      <c r="A24" s="148">
        <v>911</v>
      </c>
      <c r="B24" s="137" t="s">
        <v>17</v>
      </c>
      <c r="C24" s="149" t="s">
        <v>52</v>
      </c>
    </row>
    <row r="25" spans="1:3" s="8" customFormat="1" ht="58.9" customHeight="1" x14ac:dyDescent="0.25">
      <c r="A25" s="148">
        <v>911</v>
      </c>
      <c r="B25" s="137" t="s">
        <v>194</v>
      </c>
      <c r="C25" s="149" t="s">
        <v>53</v>
      </c>
    </row>
    <row r="26" spans="1:3" s="8" customFormat="1" ht="56.45" customHeight="1" x14ac:dyDescent="0.25">
      <c r="A26" s="148">
        <v>911</v>
      </c>
      <c r="B26" s="137" t="s">
        <v>195</v>
      </c>
      <c r="C26" s="149" t="s">
        <v>196</v>
      </c>
    </row>
    <row r="27" spans="1:3" s="8" customFormat="1" ht="35.450000000000003" customHeight="1" x14ac:dyDescent="0.25">
      <c r="A27" s="148">
        <v>911</v>
      </c>
      <c r="B27" s="137" t="s">
        <v>197</v>
      </c>
      <c r="C27" s="149" t="s">
        <v>198</v>
      </c>
    </row>
    <row r="28" spans="1:3" s="8" customFormat="1" ht="35.450000000000003" customHeight="1" x14ac:dyDescent="0.25">
      <c r="A28" s="148">
        <v>911</v>
      </c>
      <c r="B28" s="137" t="s">
        <v>270</v>
      </c>
      <c r="C28" s="9" t="s">
        <v>271</v>
      </c>
    </row>
    <row r="29" spans="1:3" s="8" customFormat="1" ht="21.6" customHeight="1" x14ac:dyDescent="0.25">
      <c r="A29" s="148">
        <v>911</v>
      </c>
      <c r="B29" s="137" t="s">
        <v>199</v>
      </c>
      <c r="C29" s="149" t="s">
        <v>54</v>
      </c>
    </row>
    <row r="30" spans="1:3" s="8" customFormat="1" ht="25.9" customHeight="1" x14ac:dyDescent="0.25">
      <c r="A30" s="148">
        <v>911</v>
      </c>
      <c r="B30" s="137" t="s">
        <v>200</v>
      </c>
      <c r="C30" s="149" t="s">
        <v>55</v>
      </c>
    </row>
    <row r="31" spans="1:3" s="10" customFormat="1" ht="37.15" customHeight="1" x14ac:dyDescent="0.25">
      <c r="A31" s="148">
        <v>911</v>
      </c>
      <c r="B31" s="137" t="s">
        <v>201</v>
      </c>
      <c r="C31" s="149" t="s">
        <v>202</v>
      </c>
    </row>
    <row r="32" spans="1:3" s="8" customFormat="1" ht="40.15" customHeight="1" x14ac:dyDescent="0.25">
      <c r="A32" s="148">
        <v>911</v>
      </c>
      <c r="B32" s="137" t="s">
        <v>203</v>
      </c>
      <c r="C32" s="149" t="s">
        <v>56</v>
      </c>
    </row>
    <row r="33" spans="1:3" s="8" customFormat="1" ht="29.45" customHeight="1" x14ac:dyDescent="0.25">
      <c r="A33" s="148">
        <v>911</v>
      </c>
      <c r="B33" s="137" t="s">
        <v>204</v>
      </c>
      <c r="C33" s="149" t="s">
        <v>57</v>
      </c>
    </row>
    <row r="34" spans="1:3" s="8" customFormat="1" ht="37.35" customHeight="1" x14ac:dyDescent="0.25">
      <c r="A34" s="148">
        <v>911</v>
      </c>
      <c r="B34" s="137" t="s">
        <v>205</v>
      </c>
      <c r="C34" s="149" t="s">
        <v>134</v>
      </c>
    </row>
    <row r="35" spans="1:3" ht="58.15" customHeight="1" x14ac:dyDescent="0.25">
      <c r="A35" s="148">
        <v>911</v>
      </c>
      <c r="B35" s="137" t="s">
        <v>206</v>
      </c>
      <c r="C35" s="149" t="s">
        <v>207</v>
      </c>
    </row>
    <row r="36" spans="1:3" ht="38.450000000000003" customHeight="1" x14ac:dyDescent="0.25">
      <c r="A36" s="148">
        <v>911</v>
      </c>
      <c r="B36" s="137" t="s">
        <v>208</v>
      </c>
      <c r="C36" s="149" t="s">
        <v>58</v>
      </c>
    </row>
    <row r="37" spans="1:3" ht="23.25" customHeight="1" x14ac:dyDescent="0.25">
      <c r="A37" s="148">
        <v>911</v>
      </c>
      <c r="B37" s="137" t="s">
        <v>209</v>
      </c>
      <c r="C37" s="149" t="s">
        <v>59</v>
      </c>
    </row>
    <row r="38" spans="1:3" ht="79.5" thickBot="1" x14ac:dyDescent="0.3">
      <c r="A38" s="151">
        <v>911</v>
      </c>
      <c r="B38" s="152" t="s">
        <v>210</v>
      </c>
      <c r="C38" s="153" t="s">
        <v>211</v>
      </c>
    </row>
    <row r="39" spans="1:3" ht="32.450000000000003" customHeight="1" x14ac:dyDescent="0.25"/>
    <row r="40" spans="1:3" ht="26.1" customHeight="1" x14ac:dyDescent="0.25"/>
    <row r="41" spans="1:3" ht="25.35" customHeight="1" x14ac:dyDescent="0.25"/>
    <row r="42" spans="1:3" ht="40.35" customHeight="1" x14ac:dyDescent="0.25"/>
    <row r="43" spans="1:3" ht="45.75" customHeight="1" x14ac:dyDescent="0.25"/>
    <row r="44" spans="1:3" ht="28.5" customHeight="1" x14ac:dyDescent="0.25"/>
    <row r="45" spans="1:3" ht="15.75" customHeight="1" x14ac:dyDescent="0.25"/>
    <row r="46" spans="1:3" ht="36" customHeight="1" x14ac:dyDescent="0.25"/>
    <row r="47" spans="1:3" ht="75.400000000000006" customHeight="1" x14ac:dyDescent="0.25"/>
    <row r="48" spans="1:3" ht="15.2" customHeight="1" x14ac:dyDescent="0.25"/>
    <row r="49" ht="36.6" customHeight="1" x14ac:dyDescent="0.25"/>
    <row r="50" ht="33.6" customHeight="1" x14ac:dyDescent="0.25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14"/>
  <sheetViews>
    <sheetView view="pageBreakPreview" zoomScaleNormal="55" zoomScaleSheetLayoutView="100" workbookViewId="0">
      <selection activeCell="A29" sqref="A29"/>
    </sheetView>
  </sheetViews>
  <sheetFormatPr defaultColWidth="9.140625" defaultRowHeight="15.75" x14ac:dyDescent="0.25"/>
  <cols>
    <col min="1" max="1" width="18.5703125" style="11" customWidth="1"/>
    <col min="2" max="2" width="51.28515625" style="11" customWidth="1"/>
    <col min="3" max="3" width="106.7109375" style="11" customWidth="1"/>
    <col min="4" max="4" width="20.28515625" style="11" customWidth="1"/>
    <col min="5" max="5" width="16.7109375" style="11" customWidth="1"/>
    <col min="6" max="6" width="21.85546875" style="11" customWidth="1"/>
    <col min="7" max="16384" width="9.140625" style="11"/>
  </cols>
  <sheetData>
    <row r="1" spans="1:5" x14ac:dyDescent="0.25">
      <c r="A1" s="155"/>
      <c r="B1" s="156"/>
      <c r="C1" s="135" t="s">
        <v>184</v>
      </c>
    </row>
    <row r="2" spans="1:5" ht="47.25" x14ac:dyDescent="0.25">
      <c r="A2" s="157"/>
      <c r="B2" s="158"/>
      <c r="C2" s="237" t="s">
        <v>277</v>
      </c>
    </row>
    <row r="3" spans="1:5" ht="26.45" customHeight="1" x14ac:dyDescent="0.25">
      <c r="A3" s="263" t="s">
        <v>247</v>
      </c>
      <c r="B3" s="263"/>
      <c r="C3" s="263"/>
      <c r="D3" s="12"/>
      <c r="E3" s="12"/>
    </row>
    <row r="4" spans="1:5" ht="36.75" customHeight="1" x14ac:dyDescent="0.25">
      <c r="A4" s="263"/>
      <c r="B4" s="263"/>
      <c r="C4" s="263"/>
      <c r="D4" s="12"/>
      <c r="E4" s="12"/>
    </row>
    <row r="5" spans="1:5" x14ac:dyDescent="0.25">
      <c r="A5" s="159"/>
      <c r="B5" s="159"/>
      <c r="C5" s="155"/>
    </row>
    <row r="6" spans="1:5" s="14" customFormat="1" x14ac:dyDescent="0.25">
      <c r="A6" s="264" t="s">
        <v>13</v>
      </c>
      <c r="B6" s="264"/>
      <c r="C6" s="265" t="s">
        <v>222</v>
      </c>
      <c r="D6" s="13"/>
    </row>
    <row r="7" spans="1:5" s="14" customFormat="1" ht="44.25" customHeight="1" x14ac:dyDescent="0.25">
      <c r="A7" s="160" t="s">
        <v>221</v>
      </c>
      <c r="B7" s="161" t="s">
        <v>218</v>
      </c>
      <c r="C7" s="266"/>
      <c r="D7" s="15"/>
    </row>
    <row r="8" spans="1:5" s="14" customFormat="1" x14ac:dyDescent="0.25">
      <c r="A8" s="162">
        <v>1</v>
      </c>
      <c r="B8" s="162">
        <v>2</v>
      </c>
      <c r="C8" s="162">
        <v>3</v>
      </c>
      <c r="D8" s="15"/>
    </row>
    <row r="9" spans="1:5" s="14" customFormat="1" x14ac:dyDescent="0.25">
      <c r="A9" s="163">
        <v>911</v>
      </c>
      <c r="B9" s="164"/>
      <c r="C9" s="165" t="s">
        <v>246</v>
      </c>
      <c r="D9" s="16"/>
    </row>
    <row r="10" spans="1:5" ht="31.5" x14ac:dyDescent="0.25">
      <c r="A10" s="166">
        <v>911</v>
      </c>
      <c r="B10" s="167" t="s">
        <v>185</v>
      </c>
      <c r="C10" s="168" t="s">
        <v>60</v>
      </c>
    </row>
    <row r="11" spans="1:5" ht="31.5" x14ac:dyDescent="0.25">
      <c r="A11" s="169">
        <v>911</v>
      </c>
      <c r="B11" s="170" t="s">
        <v>186</v>
      </c>
      <c r="C11" s="154" t="s">
        <v>183</v>
      </c>
    </row>
    <row r="14" spans="1:5" ht="28.15" customHeight="1" x14ac:dyDescent="0.25"/>
  </sheetData>
  <mergeCells count="3">
    <mergeCell ref="A3:C4"/>
    <mergeCell ref="A6:B6"/>
    <mergeCell ref="C6:C7"/>
  </mergeCells>
  <conditionalFormatting sqref="A2">
    <cfRule type="expression" dxfId="81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37"/>
  <sheetViews>
    <sheetView view="pageBreakPreview" topLeftCell="A31" zoomScaleNormal="75" zoomScaleSheetLayoutView="100" workbookViewId="0">
      <selection activeCell="C36" sqref="C36:E36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8" customWidth="1"/>
    <col min="5" max="5" width="14.85546875" style="18" customWidth="1"/>
    <col min="6" max="6" width="43.28515625" style="17" customWidth="1"/>
    <col min="7" max="16384" width="8.5703125" style="18"/>
  </cols>
  <sheetData>
    <row r="1" spans="1:5" x14ac:dyDescent="0.25">
      <c r="A1" s="171"/>
      <c r="B1" s="171"/>
      <c r="C1" s="135"/>
      <c r="D1" s="273" t="s">
        <v>46</v>
      </c>
      <c r="E1" s="273"/>
    </row>
    <row r="2" spans="1:5" ht="93.75" customHeight="1" x14ac:dyDescent="0.25">
      <c r="A2" s="171"/>
      <c r="B2" s="171"/>
      <c r="C2" s="275" t="s">
        <v>277</v>
      </c>
      <c r="D2" s="275"/>
      <c r="E2" s="275"/>
    </row>
    <row r="3" spans="1:5" ht="66" customHeight="1" x14ac:dyDescent="0.25">
      <c r="A3" s="272" t="s">
        <v>248</v>
      </c>
      <c r="B3" s="272"/>
      <c r="C3" s="272"/>
      <c r="D3" s="272"/>
      <c r="E3" s="272"/>
    </row>
    <row r="4" spans="1:5" x14ac:dyDescent="0.25">
      <c r="A4" s="173"/>
      <c r="B4" s="173"/>
      <c r="C4" s="173"/>
      <c r="D4" s="172"/>
      <c r="E4" s="172"/>
    </row>
    <row r="5" spans="1:5" x14ac:dyDescent="0.25">
      <c r="A5" s="171"/>
      <c r="B5" s="171"/>
      <c r="C5" s="274" t="s">
        <v>0</v>
      </c>
      <c r="D5" s="274"/>
      <c r="E5" s="274"/>
    </row>
    <row r="6" spans="1:5" ht="32.25" customHeight="1" x14ac:dyDescent="0.25">
      <c r="A6" s="268" t="s">
        <v>1</v>
      </c>
      <c r="B6" s="270" t="s">
        <v>2</v>
      </c>
      <c r="C6" s="267" t="s">
        <v>3</v>
      </c>
      <c r="D6" s="267"/>
      <c r="E6" s="267"/>
    </row>
    <row r="7" spans="1:5" x14ac:dyDescent="0.25">
      <c r="A7" s="269"/>
      <c r="B7" s="271"/>
      <c r="C7" s="132" t="s">
        <v>216</v>
      </c>
      <c r="D7" s="132" t="s">
        <v>217</v>
      </c>
      <c r="E7" s="132" t="s">
        <v>268</v>
      </c>
    </row>
    <row r="8" spans="1:5" x14ac:dyDescent="0.25">
      <c r="A8" s="174">
        <v>1</v>
      </c>
      <c r="B8" s="174">
        <v>2</v>
      </c>
      <c r="C8" s="175">
        <v>3</v>
      </c>
      <c r="D8" s="175">
        <v>4</v>
      </c>
      <c r="E8" s="175">
        <v>5</v>
      </c>
    </row>
    <row r="9" spans="1:5" x14ac:dyDescent="0.25">
      <c r="A9" s="176"/>
      <c r="B9" s="96" t="s">
        <v>4</v>
      </c>
      <c r="C9" s="177">
        <f>SUM(C10+C25+C36)</f>
        <v>1418</v>
      </c>
      <c r="D9" s="177">
        <f>SUM(D10+D25)</f>
        <v>1017.9999999999999</v>
      </c>
      <c r="E9" s="177">
        <f>SUM(E10+E25)</f>
        <v>1027</v>
      </c>
    </row>
    <row r="10" spans="1:5" x14ac:dyDescent="0.25">
      <c r="A10" s="178" t="s">
        <v>107</v>
      </c>
      <c r="B10" s="96" t="s">
        <v>112</v>
      </c>
      <c r="C10" s="177">
        <f>SUM(C11+C14+C16+C18+C21+C23)</f>
        <v>469.3</v>
      </c>
      <c r="D10" s="177">
        <f>SUM(D11+D14+D16+D18+D21+D23)</f>
        <v>475.4</v>
      </c>
      <c r="E10" s="177">
        <f>SUM(E11+E14+E16+E18+E21+E23)</f>
        <v>483.1</v>
      </c>
    </row>
    <row r="11" spans="1:5" x14ac:dyDescent="0.25">
      <c r="A11" s="178" t="s">
        <v>108</v>
      </c>
      <c r="B11" s="96" t="s">
        <v>5</v>
      </c>
      <c r="C11" s="177">
        <f t="shared" ref="C11:E12" si="0">SUM(C12)</f>
        <v>16.8</v>
      </c>
      <c r="D11" s="177">
        <f t="shared" si="0"/>
        <v>17.399999999999999</v>
      </c>
      <c r="E11" s="177">
        <f t="shared" si="0"/>
        <v>18.100000000000001</v>
      </c>
    </row>
    <row r="12" spans="1:5" x14ac:dyDescent="0.25">
      <c r="A12" s="178" t="s">
        <v>6</v>
      </c>
      <c r="B12" s="96" t="s">
        <v>7</v>
      </c>
      <c r="C12" s="251">
        <f t="shared" si="0"/>
        <v>16.8</v>
      </c>
      <c r="D12" s="251">
        <f t="shared" si="0"/>
        <v>17.399999999999999</v>
      </c>
      <c r="E12" s="251">
        <f t="shared" si="0"/>
        <v>18.100000000000001</v>
      </c>
    </row>
    <row r="13" spans="1:5" ht="63" x14ac:dyDescent="0.25">
      <c r="A13" s="179" t="s">
        <v>113</v>
      </c>
      <c r="B13" s="81" t="s">
        <v>114</v>
      </c>
      <c r="C13" s="239">
        <v>16.8</v>
      </c>
      <c r="D13" s="252">
        <v>17.399999999999999</v>
      </c>
      <c r="E13" s="240">
        <v>18.100000000000001</v>
      </c>
    </row>
    <row r="14" spans="1:5" ht="17.25" customHeight="1" x14ac:dyDescent="0.25">
      <c r="A14" s="178" t="s">
        <v>109</v>
      </c>
      <c r="B14" s="96" t="s">
        <v>8</v>
      </c>
      <c r="C14" s="177">
        <f>SUM(C15)</f>
        <v>0.5</v>
      </c>
      <c r="D14" s="177">
        <f>SUM(D15)</f>
        <v>0</v>
      </c>
      <c r="E14" s="177">
        <f>SUM(E15)</f>
        <v>0</v>
      </c>
    </row>
    <row r="15" spans="1:5" ht="24" customHeight="1" x14ac:dyDescent="0.25">
      <c r="A15" s="179" t="s">
        <v>115</v>
      </c>
      <c r="B15" s="81" t="s">
        <v>9</v>
      </c>
      <c r="C15" s="180">
        <v>0.5</v>
      </c>
      <c r="D15" s="180">
        <v>0</v>
      </c>
      <c r="E15" s="180">
        <v>0</v>
      </c>
    </row>
    <row r="16" spans="1:5" x14ac:dyDescent="0.25">
      <c r="A16" s="178" t="s">
        <v>110</v>
      </c>
      <c r="B16" s="96" t="s">
        <v>116</v>
      </c>
      <c r="C16" s="177">
        <f>SUM(C17)</f>
        <v>54</v>
      </c>
      <c r="D16" s="177">
        <f>SUM(D17)</f>
        <v>47</v>
      </c>
      <c r="E16" s="177">
        <f>SUM(E17)</f>
        <v>40</v>
      </c>
    </row>
    <row r="17" spans="1:6" ht="33" customHeight="1" x14ac:dyDescent="0.25">
      <c r="A17" s="179" t="s">
        <v>117</v>
      </c>
      <c r="B17" s="181" t="s">
        <v>118</v>
      </c>
      <c r="C17" s="239">
        <v>54</v>
      </c>
      <c r="D17" s="240">
        <v>47</v>
      </c>
      <c r="E17" s="241">
        <v>40</v>
      </c>
    </row>
    <row r="18" spans="1:6" x14ac:dyDescent="0.25">
      <c r="A18" s="178" t="s">
        <v>111</v>
      </c>
      <c r="B18" s="182" t="s">
        <v>10</v>
      </c>
      <c r="C18" s="177">
        <f>SUM(C19+C20)</f>
        <v>398</v>
      </c>
      <c r="D18" s="177">
        <f>SUM(D19+D20)</f>
        <v>411</v>
      </c>
      <c r="E18" s="177">
        <f>SUM(E19+E20)</f>
        <v>425</v>
      </c>
    </row>
    <row r="19" spans="1:6" ht="31.5" x14ac:dyDescent="0.25">
      <c r="A19" s="179" t="s">
        <v>119</v>
      </c>
      <c r="B19" s="181" t="s">
        <v>120</v>
      </c>
      <c r="C19" s="239">
        <v>218</v>
      </c>
      <c r="D19" s="240">
        <v>231</v>
      </c>
      <c r="E19" s="241">
        <v>245</v>
      </c>
    </row>
    <row r="20" spans="1:6" s="2" customFormat="1" ht="31.5" x14ac:dyDescent="0.25">
      <c r="A20" s="179" t="s">
        <v>121</v>
      </c>
      <c r="B20" s="181" t="s">
        <v>122</v>
      </c>
      <c r="C20" s="239">
        <v>180</v>
      </c>
      <c r="D20" s="240">
        <v>180</v>
      </c>
      <c r="E20" s="241">
        <v>180</v>
      </c>
      <c r="F20" s="19"/>
    </row>
    <row r="21" spans="1:6" s="2" customFormat="1" ht="37.9" customHeight="1" x14ac:dyDescent="0.25">
      <c r="A21" s="178" t="s">
        <v>11</v>
      </c>
      <c r="B21" s="182" t="s">
        <v>12</v>
      </c>
      <c r="C21" s="177">
        <f>SUM(C22)</f>
        <v>0</v>
      </c>
      <c r="D21" s="177">
        <f>SUM(D22)</f>
        <v>0</v>
      </c>
      <c r="E21" s="177">
        <f>SUM(E22)</f>
        <v>0</v>
      </c>
      <c r="F21" s="19"/>
    </row>
    <row r="22" spans="1:6" ht="63" x14ac:dyDescent="0.25">
      <c r="A22" s="179" t="s">
        <v>249</v>
      </c>
      <c r="B22" s="181" t="s">
        <v>123</v>
      </c>
      <c r="C22" s="180">
        <v>0</v>
      </c>
      <c r="D22" s="180">
        <v>0</v>
      </c>
      <c r="E22" s="180">
        <v>0</v>
      </c>
    </row>
    <row r="23" spans="1:6" ht="31.5" x14ac:dyDescent="0.25">
      <c r="A23" s="178" t="s">
        <v>124</v>
      </c>
      <c r="B23" s="182" t="s">
        <v>125</v>
      </c>
      <c r="C23" s="177">
        <f>SUM(C24)</f>
        <v>0</v>
      </c>
      <c r="D23" s="177">
        <f>SUM(D24)</f>
        <v>0</v>
      </c>
      <c r="E23" s="177">
        <f>SUM(E24)</f>
        <v>0</v>
      </c>
    </row>
    <row r="24" spans="1:6" ht="47.25" x14ac:dyDescent="0.25">
      <c r="A24" s="179" t="s">
        <v>250</v>
      </c>
      <c r="B24" s="183" t="s">
        <v>126</v>
      </c>
      <c r="C24" s="180">
        <v>0</v>
      </c>
      <c r="D24" s="180">
        <v>0</v>
      </c>
      <c r="E24" s="180">
        <v>0</v>
      </c>
    </row>
    <row r="25" spans="1:6" ht="38.450000000000003" customHeight="1" x14ac:dyDescent="0.25">
      <c r="A25" s="184" t="s">
        <v>127</v>
      </c>
      <c r="B25" s="185" t="s">
        <v>128</v>
      </c>
      <c r="C25" s="177">
        <f>SUM(C31+C34+C26+C29)</f>
        <v>938.69999999999993</v>
      </c>
      <c r="D25" s="177">
        <f>SUM(D31+D34+D26+D29)</f>
        <v>542.59999999999991</v>
      </c>
      <c r="E25" s="177">
        <f>SUM(E31+E34+E26)</f>
        <v>543.9</v>
      </c>
    </row>
    <row r="26" spans="1:6" ht="17.25" customHeight="1" x14ac:dyDescent="0.25">
      <c r="A26" s="178" t="s">
        <v>242</v>
      </c>
      <c r="B26" s="185" t="s">
        <v>243</v>
      </c>
      <c r="C26" s="177">
        <f>C27+C28</f>
        <v>374</v>
      </c>
      <c r="D26" s="177">
        <f t="shared" ref="D26:E26" si="1">D27+D28</f>
        <v>126.8</v>
      </c>
      <c r="E26" s="177">
        <f t="shared" si="1"/>
        <v>115.5</v>
      </c>
    </row>
    <row r="27" spans="1:6" ht="31.5" customHeight="1" x14ac:dyDescent="0.25">
      <c r="A27" s="179" t="s">
        <v>251</v>
      </c>
      <c r="B27" s="183" t="s">
        <v>198</v>
      </c>
      <c r="C27" s="239">
        <f>180.8+6.6</f>
        <v>187.4</v>
      </c>
      <c r="D27" s="240">
        <v>126.8</v>
      </c>
      <c r="E27" s="241">
        <v>115.5</v>
      </c>
    </row>
    <row r="28" spans="1:6" ht="31.5" customHeight="1" x14ac:dyDescent="0.25">
      <c r="A28" s="179" t="s">
        <v>272</v>
      </c>
      <c r="B28" s="9" t="s">
        <v>271</v>
      </c>
      <c r="C28" s="239">
        <v>186.6</v>
      </c>
      <c r="D28" s="240">
        <v>0</v>
      </c>
      <c r="E28" s="241">
        <v>0</v>
      </c>
    </row>
    <row r="29" spans="1:6" ht="31.5" customHeight="1" x14ac:dyDescent="0.25">
      <c r="A29" s="178" t="s">
        <v>258</v>
      </c>
      <c r="B29" s="186" t="s">
        <v>259</v>
      </c>
      <c r="C29" s="180">
        <f>C30</f>
        <v>140</v>
      </c>
      <c r="D29" s="180">
        <f t="shared" ref="D29:E29" si="2">D30</f>
        <v>0</v>
      </c>
      <c r="E29" s="180">
        <f t="shared" si="2"/>
        <v>0</v>
      </c>
    </row>
    <row r="30" spans="1:6" ht="24" customHeight="1" x14ac:dyDescent="0.25">
      <c r="A30" s="179" t="s">
        <v>260</v>
      </c>
      <c r="B30" s="183" t="s">
        <v>55</v>
      </c>
      <c r="C30" s="180">
        <v>140</v>
      </c>
      <c r="D30" s="180">
        <v>0</v>
      </c>
      <c r="E30" s="180">
        <v>0</v>
      </c>
    </row>
    <row r="31" spans="1:6" x14ac:dyDescent="0.25">
      <c r="A31" s="178" t="s">
        <v>129</v>
      </c>
      <c r="B31" s="186" t="s">
        <v>130</v>
      </c>
      <c r="C31" s="177">
        <f>SUM(C32+C33)</f>
        <v>86.899999999999991</v>
      </c>
      <c r="D31" s="177">
        <f>SUM(D32+D33)</f>
        <v>87.5</v>
      </c>
      <c r="E31" s="177">
        <f>SUM(E32+E33)</f>
        <v>90.199999999999989</v>
      </c>
    </row>
    <row r="32" spans="1:6" ht="94.5" x14ac:dyDescent="0.25">
      <c r="A32" s="179" t="s">
        <v>252</v>
      </c>
      <c r="B32" s="183" t="s">
        <v>240</v>
      </c>
      <c r="C32" s="180">
        <v>0.1</v>
      </c>
      <c r="D32" s="180">
        <v>0.1</v>
      </c>
      <c r="E32" s="180">
        <v>0.1</v>
      </c>
    </row>
    <row r="33" spans="1:5" ht="33" customHeight="1" x14ac:dyDescent="0.25">
      <c r="A33" s="179" t="s">
        <v>253</v>
      </c>
      <c r="B33" s="81" t="s">
        <v>131</v>
      </c>
      <c r="C33" s="180">
        <v>86.8</v>
      </c>
      <c r="D33" s="180">
        <v>87.4</v>
      </c>
      <c r="E33" s="180">
        <v>90.1</v>
      </c>
    </row>
    <row r="34" spans="1:5" ht="21" customHeight="1" x14ac:dyDescent="0.25">
      <c r="A34" s="178" t="s">
        <v>132</v>
      </c>
      <c r="B34" s="96" t="s">
        <v>133</v>
      </c>
      <c r="C34" s="177">
        <f>SUM(C35)</f>
        <v>337.79999999999995</v>
      </c>
      <c r="D34" s="177">
        <f>SUM(D35)</f>
        <v>328.29999999999995</v>
      </c>
      <c r="E34" s="177">
        <f>E35</f>
        <v>338.2</v>
      </c>
    </row>
    <row r="35" spans="1:5" ht="66" customHeight="1" x14ac:dyDescent="0.25">
      <c r="A35" s="179" t="s">
        <v>254</v>
      </c>
      <c r="B35" s="183" t="s">
        <v>134</v>
      </c>
      <c r="C35" s="239">
        <f>307.4+0.4+30</f>
        <v>337.79999999999995</v>
      </c>
      <c r="D35" s="240">
        <f>327.9+0.4</f>
        <v>328.29999999999995</v>
      </c>
      <c r="E35" s="241">
        <f>337.8+0.4</f>
        <v>338.2</v>
      </c>
    </row>
    <row r="36" spans="1:5" x14ac:dyDescent="0.25">
      <c r="A36" s="253" t="s">
        <v>288</v>
      </c>
      <c r="B36" s="254" t="s">
        <v>289</v>
      </c>
      <c r="C36" s="257">
        <f>C37</f>
        <v>10</v>
      </c>
      <c r="D36" s="257">
        <f t="shared" ref="D36:E36" si="3">D37</f>
        <v>0</v>
      </c>
      <c r="E36" s="257">
        <f t="shared" si="3"/>
        <v>0</v>
      </c>
    </row>
    <row r="37" spans="1:5" ht="31.5" x14ac:dyDescent="0.25">
      <c r="A37" s="255" t="s">
        <v>291</v>
      </c>
      <c r="B37" s="256" t="s">
        <v>290</v>
      </c>
      <c r="C37" s="257">
        <v>10</v>
      </c>
      <c r="D37" s="257">
        <v>0</v>
      </c>
      <c r="E37" s="257">
        <v>0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02"/>
  <sheetViews>
    <sheetView view="pageBreakPreview" zoomScaleNormal="75" zoomScaleSheetLayoutView="100" workbookViewId="0">
      <selection activeCell="I9" sqref="I9:K9"/>
    </sheetView>
  </sheetViews>
  <sheetFormatPr defaultColWidth="8.5703125" defaultRowHeight="15.75" x14ac:dyDescent="0.2"/>
  <cols>
    <col min="1" max="1" width="73.5703125" style="20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8" customWidth="1"/>
    <col min="11" max="11" width="13.5703125" style="18" customWidth="1"/>
    <col min="12" max="12" width="61.85546875" style="21" customWidth="1"/>
    <col min="13" max="13" width="11" style="18" customWidth="1"/>
    <col min="14" max="16384" width="8.5703125" style="18"/>
  </cols>
  <sheetData>
    <row r="1" spans="1:12" x14ac:dyDescent="0.25">
      <c r="A1" s="187"/>
      <c r="B1" s="191"/>
      <c r="C1" s="189"/>
      <c r="D1" s="189"/>
      <c r="E1" s="189"/>
      <c r="F1" s="189"/>
      <c r="G1" s="189"/>
      <c r="H1" s="191"/>
      <c r="I1" s="276" t="s">
        <v>65</v>
      </c>
      <c r="J1" s="276"/>
      <c r="K1" s="276"/>
    </row>
    <row r="2" spans="1:12" ht="121.5" customHeight="1" x14ac:dyDescent="0.25">
      <c r="A2" s="187"/>
      <c r="B2" s="191"/>
      <c r="C2" s="191"/>
      <c r="D2" s="191"/>
      <c r="E2" s="191"/>
      <c r="F2" s="191"/>
      <c r="G2" s="191"/>
      <c r="H2" s="191"/>
      <c r="I2" s="275" t="s">
        <v>277</v>
      </c>
      <c r="J2" s="275"/>
      <c r="K2" s="275"/>
    </row>
    <row r="3" spans="1:12" ht="89.25" customHeight="1" x14ac:dyDescent="0.2">
      <c r="A3" s="277" t="s">
        <v>278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</row>
    <row r="4" spans="1:12" x14ac:dyDescent="0.2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</row>
    <row r="5" spans="1:12" ht="31.5" customHeight="1" x14ac:dyDescent="0.2">
      <c r="A5" s="278" t="s">
        <v>18</v>
      </c>
      <c r="B5" s="278" t="s">
        <v>19</v>
      </c>
      <c r="C5" s="278" t="s">
        <v>20</v>
      </c>
      <c r="D5" s="278" t="s">
        <v>21</v>
      </c>
      <c r="E5" s="278"/>
      <c r="F5" s="278"/>
      <c r="G5" s="278"/>
      <c r="H5" s="278" t="s">
        <v>22</v>
      </c>
      <c r="I5" s="267" t="s">
        <v>69</v>
      </c>
      <c r="J5" s="267"/>
      <c r="K5" s="267"/>
    </row>
    <row r="6" spans="1:12" ht="31.5" customHeight="1" x14ac:dyDescent="0.2">
      <c r="A6" s="278"/>
      <c r="B6" s="278"/>
      <c r="C6" s="278"/>
      <c r="D6" s="278"/>
      <c r="E6" s="278"/>
      <c r="F6" s="278"/>
      <c r="G6" s="278"/>
      <c r="H6" s="278"/>
      <c r="I6" s="132" t="s">
        <v>216</v>
      </c>
      <c r="J6" s="132" t="s">
        <v>217</v>
      </c>
      <c r="K6" s="132" t="s">
        <v>268</v>
      </c>
    </row>
    <row r="7" spans="1:12" ht="14.25" customHeight="1" x14ac:dyDescent="0.2">
      <c r="A7" s="103">
        <v>1</v>
      </c>
      <c r="B7" s="103">
        <v>2</v>
      </c>
      <c r="C7" s="103">
        <v>3</v>
      </c>
      <c r="D7" s="103">
        <v>4</v>
      </c>
      <c r="E7" s="103">
        <v>5</v>
      </c>
      <c r="F7" s="103">
        <v>6</v>
      </c>
      <c r="G7" s="103">
        <v>7</v>
      </c>
      <c r="H7" s="103">
        <v>8</v>
      </c>
      <c r="I7" s="102">
        <v>9</v>
      </c>
      <c r="J7" s="102">
        <v>10</v>
      </c>
      <c r="K7" s="102">
        <v>11</v>
      </c>
    </row>
    <row r="8" spans="1:12" ht="18" customHeight="1" x14ac:dyDescent="0.2">
      <c r="A8" s="104" t="s">
        <v>31</v>
      </c>
      <c r="B8" s="105"/>
      <c r="C8" s="105"/>
      <c r="D8" s="105"/>
      <c r="E8" s="105"/>
      <c r="F8" s="105"/>
      <c r="G8" s="105"/>
      <c r="H8" s="105"/>
      <c r="I8" s="106">
        <f>I9+I50+I59+I66+I82+I89</f>
        <v>1417.9599999999998</v>
      </c>
      <c r="J8" s="106">
        <f>J9+J50+J59+J66+J82+J89+J96</f>
        <v>1017.9999999999999</v>
      </c>
      <c r="K8" s="106">
        <f>K9+K50+K59+K66+K82+K89+K96</f>
        <v>1026.99</v>
      </c>
    </row>
    <row r="9" spans="1:12" ht="18" customHeight="1" x14ac:dyDescent="0.25">
      <c r="A9" s="107" t="s">
        <v>23</v>
      </c>
      <c r="B9" s="82" t="s">
        <v>24</v>
      </c>
      <c r="C9" s="82"/>
      <c r="D9" s="85"/>
      <c r="E9" s="85"/>
      <c r="F9" s="85"/>
      <c r="G9" s="85"/>
      <c r="H9" s="108"/>
      <c r="I9" s="109">
        <f>I10+I19+I38+I44</f>
        <v>836.96</v>
      </c>
      <c r="J9" s="109">
        <f t="shared" ref="J9:K9" si="0">J10+J19+J38+J44</f>
        <v>516.29999999999995</v>
      </c>
      <c r="K9" s="109">
        <f t="shared" si="0"/>
        <v>471.79000000000008</v>
      </c>
    </row>
    <row r="10" spans="1:12" s="24" customFormat="1" ht="31.5" x14ac:dyDescent="0.25">
      <c r="A10" s="96" t="s">
        <v>70</v>
      </c>
      <c r="B10" s="85" t="s">
        <v>24</v>
      </c>
      <c r="C10" s="85" t="s">
        <v>63</v>
      </c>
      <c r="D10" s="85"/>
      <c r="E10" s="85"/>
      <c r="F10" s="85"/>
      <c r="G10" s="85"/>
      <c r="H10" s="91"/>
      <c r="I10" s="109">
        <f t="shared" ref="I10:K14" si="1">I11</f>
        <v>343.74</v>
      </c>
      <c r="J10" s="109">
        <f t="shared" si="1"/>
        <v>126.4</v>
      </c>
      <c r="K10" s="109">
        <f t="shared" si="1"/>
        <v>123.49</v>
      </c>
      <c r="L10" s="23"/>
    </row>
    <row r="11" spans="1:12" s="26" customFormat="1" x14ac:dyDescent="0.25">
      <c r="A11" s="89" t="s">
        <v>214</v>
      </c>
      <c r="B11" s="5" t="s">
        <v>24</v>
      </c>
      <c r="C11" s="5" t="s">
        <v>63</v>
      </c>
      <c r="D11" s="5" t="s">
        <v>71</v>
      </c>
      <c r="E11" s="5"/>
      <c r="F11" s="5"/>
      <c r="G11" s="5"/>
      <c r="H11" s="77"/>
      <c r="I11" s="110">
        <f t="shared" si="1"/>
        <v>343.74</v>
      </c>
      <c r="J11" s="110">
        <f t="shared" si="1"/>
        <v>126.4</v>
      </c>
      <c r="K11" s="110">
        <f t="shared" si="1"/>
        <v>123.49</v>
      </c>
      <c r="L11" s="25"/>
    </row>
    <row r="12" spans="1:12" s="26" customFormat="1" x14ac:dyDescent="0.25">
      <c r="A12" s="81" t="s">
        <v>212</v>
      </c>
      <c r="B12" s="5" t="s">
        <v>24</v>
      </c>
      <c r="C12" s="5" t="s">
        <v>63</v>
      </c>
      <c r="D12" s="5">
        <v>65</v>
      </c>
      <c r="E12" s="5">
        <v>1</v>
      </c>
      <c r="F12" s="85"/>
      <c r="G12" s="85"/>
      <c r="H12" s="91"/>
      <c r="I12" s="110">
        <f>I13+I16</f>
        <v>343.74</v>
      </c>
      <c r="J12" s="110">
        <f t="shared" ref="J12:K12" si="2">J13+J16</f>
        <v>126.4</v>
      </c>
      <c r="K12" s="110">
        <f t="shared" si="2"/>
        <v>123.49</v>
      </c>
      <c r="L12" s="25"/>
    </row>
    <row r="13" spans="1:12" s="26" customFormat="1" x14ac:dyDescent="0.25">
      <c r="A13" s="111" t="s">
        <v>155</v>
      </c>
      <c r="B13" s="76" t="s">
        <v>24</v>
      </c>
      <c r="C13" s="76" t="s">
        <v>63</v>
      </c>
      <c r="D13" s="76" t="s">
        <v>71</v>
      </c>
      <c r="E13" s="76" t="s">
        <v>36</v>
      </c>
      <c r="F13" s="76" t="s">
        <v>73</v>
      </c>
      <c r="G13" s="76" t="s">
        <v>74</v>
      </c>
      <c r="H13" s="91"/>
      <c r="I13" s="110">
        <f t="shared" si="1"/>
        <v>277.94</v>
      </c>
      <c r="J13" s="110">
        <f t="shared" si="1"/>
        <v>126.4</v>
      </c>
      <c r="K13" s="110">
        <f t="shared" si="1"/>
        <v>123.49</v>
      </c>
      <c r="L13" s="25"/>
    </row>
    <row r="14" spans="1:12" s="26" customFormat="1" ht="63" x14ac:dyDescent="0.25">
      <c r="A14" s="111" t="s">
        <v>146</v>
      </c>
      <c r="B14" s="76" t="s">
        <v>24</v>
      </c>
      <c r="C14" s="76" t="s">
        <v>63</v>
      </c>
      <c r="D14" s="76" t="s">
        <v>71</v>
      </c>
      <c r="E14" s="76" t="s">
        <v>36</v>
      </c>
      <c r="F14" s="76" t="s">
        <v>73</v>
      </c>
      <c r="G14" s="76" t="s">
        <v>74</v>
      </c>
      <c r="H14" s="77" t="s">
        <v>148</v>
      </c>
      <c r="I14" s="110">
        <f t="shared" si="1"/>
        <v>277.94</v>
      </c>
      <c r="J14" s="110">
        <f t="shared" si="1"/>
        <v>126.4</v>
      </c>
      <c r="K14" s="110">
        <f t="shared" si="1"/>
        <v>123.49</v>
      </c>
      <c r="L14" s="25"/>
    </row>
    <row r="15" spans="1:12" ht="36" customHeight="1" x14ac:dyDescent="0.25">
      <c r="A15" s="111" t="s">
        <v>147</v>
      </c>
      <c r="B15" s="76" t="s">
        <v>24</v>
      </c>
      <c r="C15" s="76" t="s">
        <v>63</v>
      </c>
      <c r="D15" s="76" t="s">
        <v>71</v>
      </c>
      <c r="E15" s="76" t="s">
        <v>36</v>
      </c>
      <c r="F15" s="76" t="s">
        <v>73</v>
      </c>
      <c r="G15" s="76" t="s">
        <v>74</v>
      </c>
      <c r="H15" s="77" t="s">
        <v>149</v>
      </c>
      <c r="I15" s="110">
        <f>'Прил 5'!J16</f>
        <v>277.94</v>
      </c>
      <c r="J15" s="110">
        <f>'Прил 5'!K16</f>
        <v>126.4</v>
      </c>
      <c r="K15" s="110">
        <f>'Прил 5'!L16</f>
        <v>123.49</v>
      </c>
    </row>
    <row r="16" spans="1:12" ht="47.25" customHeight="1" x14ac:dyDescent="0.25">
      <c r="A16" s="81" t="s">
        <v>266</v>
      </c>
      <c r="B16" s="76" t="s">
        <v>24</v>
      </c>
      <c r="C16" s="76" t="s">
        <v>63</v>
      </c>
      <c r="D16" s="76" t="s">
        <v>71</v>
      </c>
      <c r="E16" s="76" t="s">
        <v>36</v>
      </c>
      <c r="F16" s="76" t="s">
        <v>73</v>
      </c>
      <c r="G16" s="76" t="s">
        <v>267</v>
      </c>
      <c r="H16" s="77"/>
      <c r="I16" s="110">
        <f>I17</f>
        <v>65.8</v>
      </c>
      <c r="J16" s="110">
        <f t="shared" ref="J16:K17" si="3">J17</f>
        <v>0</v>
      </c>
      <c r="K16" s="110">
        <f t="shared" si="3"/>
        <v>0</v>
      </c>
    </row>
    <row r="17" spans="1:12" ht="36" customHeight="1" x14ac:dyDescent="0.25">
      <c r="A17" s="111" t="s">
        <v>146</v>
      </c>
      <c r="B17" s="76" t="s">
        <v>24</v>
      </c>
      <c r="C17" s="76" t="s">
        <v>63</v>
      </c>
      <c r="D17" s="76" t="s">
        <v>71</v>
      </c>
      <c r="E17" s="76" t="s">
        <v>36</v>
      </c>
      <c r="F17" s="76" t="s">
        <v>73</v>
      </c>
      <c r="G17" s="76" t="s">
        <v>267</v>
      </c>
      <c r="H17" s="77" t="s">
        <v>148</v>
      </c>
      <c r="I17" s="110">
        <f>I18</f>
        <v>65.8</v>
      </c>
      <c r="J17" s="110">
        <f t="shared" si="3"/>
        <v>0</v>
      </c>
      <c r="K17" s="110">
        <f t="shared" si="3"/>
        <v>0</v>
      </c>
    </row>
    <row r="18" spans="1:12" ht="36" customHeight="1" x14ac:dyDescent="0.25">
      <c r="A18" s="111" t="s">
        <v>147</v>
      </c>
      <c r="B18" s="76" t="s">
        <v>24</v>
      </c>
      <c r="C18" s="76" t="s">
        <v>63</v>
      </c>
      <c r="D18" s="76" t="s">
        <v>71</v>
      </c>
      <c r="E18" s="76" t="s">
        <v>36</v>
      </c>
      <c r="F18" s="76" t="s">
        <v>73</v>
      </c>
      <c r="G18" s="76" t="s">
        <v>267</v>
      </c>
      <c r="H18" s="77" t="s">
        <v>149</v>
      </c>
      <c r="I18" s="110">
        <f>'Прил 5'!J19</f>
        <v>65.8</v>
      </c>
      <c r="J18" s="110">
        <f>'Прил 5'!K19</f>
        <v>0</v>
      </c>
      <c r="K18" s="110">
        <f>'Прил 5'!L19</f>
        <v>0</v>
      </c>
    </row>
    <row r="19" spans="1:12" ht="47.25" x14ac:dyDescent="0.25">
      <c r="A19" s="84" t="s">
        <v>104</v>
      </c>
      <c r="B19" s="85" t="s">
        <v>24</v>
      </c>
      <c r="C19" s="85" t="s">
        <v>25</v>
      </c>
      <c r="D19" s="85"/>
      <c r="E19" s="85"/>
      <c r="F19" s="85"/>
      <c r="G19" s="85"/>
      <c r="H19" s="91"/>
      <c r="I19" s="109">
        <f>I20+I33</f>
        <v>489.22</v>
      </c>
      <c r="J19" s="109">
        <f>J20+J33</f>
        <v>388.9</v>
      </c>
      <c r="K19" s="109">
        <f>K20+K33</f>
        <v>347.30000000000007</v>
      </c>
    </row>
    <row r="20" spans="1:12" x14ac:dyDescent="0.25">
      <c r="A20" s="89" t="s">
        <v>214</v>
      </c>
      <c r="B20" s="5" t="s">
        <v>24</v>
      </c>
      <c r="C20" s="5" t="s">
        <v>25</v>
      </c>
      <c r="D20" s="5" t="s">
        <v>71</v>
      </c>
      <c r="E20" s="5"/>
      <c r="F20" s="5"/>
      <c r="G20" s="5"/>
      <c r="H20" s="77"/>
      <c r="I20" s="110">
        <f>I21</f>
        <v>489.12</v>
      </c>
      <c r="J20" s="110">
        <f>J21</f>
        <v>388.79999999999995</v>
      </c>
      <c r="K20" s="110">
        <f>K21</f>
        <v>347.20000000000005</v>
      </c>
      <c r="L20" s="25"/>
    </row>
    <row r="21" spans="1:12" ht="31.5" x14ac:dyDescent="0.25">
      <c r="A21" s="89" t="s">
        <v>215</v>
      </c>
      <c r="B21" s="76" t="s">
        <v>24</v>
      </c>
      <c r="C21" s="76" t="s">
        <v>25</v>
      </c>
      <c r="D21" s="76" t="s">
        <v>71</v>
      </c>
      <c r="E21" s="76" t="s">
        <v>37</v>
      </c>
      <c r="F21" s="85"/>
      <c r="G21" s="85"/>
      <c r="H21" s="91"/>
      <c r="I21" s="110">
        <f>I22+I25+I30</f>
        <v>489.12</v>
      </c>
      <c r="J21" s="110">
        <f t="shared" ref="J21:K21" si="4">J22+J25+J30</f>
        <v>388.79999999999995</v>
      </c>
      <c r="K21" s="110">
        <f t="shared" si="4"/>
        <v>347.20000000000005</v>
      </c>
      <c r="L21" s="25"/>
    </row>
    <row r="22" spans="1:12" ht="33" customHeight="1" x14ac:dyDescent="0.25">
      <c r="A22" s="111" t="s">
        <v>75</v>
      </c>
      <c r="B22" s="76" t="s">
        <v>24</v>
      </c>
      <c r="C22" s="76" t="s">
        <v>25</v>
      </c>
      <c r="D22" s="76" t="s">
        <v>71</v>
      </c>
      <c r="E22" s="76" t="s">
        <v>37</v>
      </c>
      <c r="F22" s="76" t="s">
        <v>73</v>
      </c>
      <c r="G22" s="76" t="s">
        <v>76</v>
      </c>
      <c r="H22" s="91"/>
      <c r="I22" s="110">
        <f t="shared" ref="I22:K23" si="5">I23</f>
        <v>294.62</v>
      </c>
      <c r="J22" s="110">
        <f t="shared" si="5"/>
        <v>340.9</v>
      </c>
      <c r="K22" s="110">
        <f t="shared" si="5"/>
        <v>278.3</v>
      </c>
    </row>
    <row r="23" spans="1:12" ht="63" x14ac:dyDescent="0.25">
      <c r="A23" s="111" t="s">
        <v>146</v>
      </c>
      <c r="B23" s="76" t="s">
        <v>24</v>
      </c>
      <c r="C23" s="76" t="s">
        <v>25</v>
      </c>
      <c r="D23" s="76" t="s">
        <v>71</v>
      </c>
      <c r="E23" s="76" t="s">
        <v>37</v>
      </c>
      <c r="F23" s="76" t="s">
        <v>73</v>
      </c>
      <c r="G23" s="76" t="s">
        <v>76</v>
      </c>
      <c r="H23" s="77" t="s">
        <v>148</v>
      </c>
      <c r="I23" s="110">
        <f t="shared" si="5"/>
        <v>294.62</v>
      </c>
      <c r="J23" s="110">
        <f t="shared" si="5"/>
        <v>340.9</v>
      </c>
      <c r="K23" s="110">
        <f t="shared" si="5"/>
        <v>278.3</v>
      </c>
    </row>
    <row r="24" spans="1:12" ht="31.5" x14ac:dyDescent="0.25">
      <c r="A24" s="111" t="s">
        <v>147</v>
      </c>
      <c r="B24" s="76" t="s">
        <v>24</v>
      </c>
      <c r="C24" s="76" t="s">
        <v>25</v>
      </c>
      <c r="D24" s="76" t="s">
        <v>71</v>
      </c>
      <c r="E24" s="76" t="s">
        <v>37</v>
      </c>
      <c r="F24" s="76" t="s">
        <v>73</v>
      </c>
      <c r="G24" s="76" t="s">
        <v>76</v>
      </c>
      <c r="H24" s="77" t="s">
        <v>149</v>
      </c>
      <c r="I24" s="110">
        <f>'Прил 5'!J25</f>
        <v>294.62</v>
      </c>
      <c r="J24" s="110">
        <f>'Прил 5'!K25</f>
        <v>340.9</v>
      </c>
      <c r="K24" s="110">
        <f>'Прил 5'!L25</f>
        <v>278.3</v>
      </c>
    </row>
    <row r="25" spans="1:12" s="1" customFormat="1" x14ac:dyDescent="0.25">
      <c r="A25" s="81" t="s">
        <v>77</v>
      </c>
      <c r="B25" s="76" t="s">
        <v>24</v>
      </c>
      <c r="C25" s="76" t="s">
        <v>25</v>
      </c>
      <c r="D25" s="76" t="s">
        <v>71</v>
      </c>
      <c r="E25" s="76" t="s">
        <v>37</v>
      </c>
      <c r="F25" s="76" t="s">
        <v>73</v>
      </c>
      <c r="G25" s="76" t="s">
        <v>78</v>
      </c>
      <c r="H25" s="77"/>
      <c r="I25" s="110">
        <f>I26+I28</f>
        <v>120.3</v>
      </c>
      <c r="J25" s="110">
        <f>J26+J28</f>
        <v>47.9</v>
      </c>
      <c r="K25" s="110">
        <f>K26+K28</f>
        <v>68.900000000000006</v>
      </c>
      <c r="L25" s="27"/>
    </row>
    <row r="26" spans="1:12" s="7" customFormat="1" ht="31.5" x14ac:dyDescent="0.25">
      <c r="A26" s="81" t="s">
        <v>142</v>
      </c>
      <c r="B26" s="76" t="s">
        <v>24</v>
      </c>
      <c r="C26" s="76" t="s">
        <v>25</v>
      </c>
      <c r="D26" s="76" t="s">
        <v>71</v>
      </c>
      <c r="E26" s="76" t="s">
        <v>37</v>
      </c>
      <c r="F26" s="76" t="s">
        <v>73</v>
      </c>
      <c r="G26" s="76" t="s">
        <v>78</v>
      </c>
      <c r="H26" s="77" t="s">
        <v>144</v>
      </c>
      <c r="I26" s="31">
        <f t="shared" ref="I26:K26" si="6">I27</f>
        <v>90.3</v>
      </c>
      <c r="J26" s="31">
        <f t="shared" si="6"/>
        <v>17.899999999999999</v>
      </c>
      <c r="K26" s="31">
        <f t="shared" si="6"/>
        <v>38.9</v>
      </c>
      <c r="L26" s="21"/>
    </row>
    <row r="27" spans="1:12" s="7" customFormat="1" ht="31.5" x14ac:dyDescent="0.25">
      <c r="A27" s="81" t="s">
        <v>143</v>
      </c>
      <c r="B27" s="76" t="s">
        <v>24</v>
      </c>
      <c r="C27" s="76" t="s">
        <v>25</v>
      </c>
      <c r="D27" s="76" t="s">
        <v>71</v>
      </c>
      <c r="E27" s="76" t="s">
        <v>37</v>
      </c>
      <c r="F27" s="76" t="s">
        <v>73</v>
      </c>
      <c r="G27" s="76" t="s">
        <v>78</v>
      </c>
      <c r="H27" s="5" t="s">
        <v>145</v>
      </c>
      <c r="I27" s="112">
        <f>'Прил 5'!J28</f>
        <v>90.3</v>
      </c>
      <c r="J27" s="112">
        <f>'Прил 5'!K28</f>
        <v>17.899999999999999</v>
      </c>
      <c r="K27" s="112">
        <f>'Прил 5'!L28</f>
        <v>38.9</v>
      </c>
      <c r="L27" s="21"/>
    </row>
    <row r="28" spans="1:12" s="7" customFormat="1" x14ac:dyDescent="0.25">
      <c r="A28" s="80" t="s">
        <v>150</v>
      </c>
      <c r="B28" s="5" t="s">
        <v>24</v>
      </c>
      <c r="C28" s="5" t="s">
        <v>25</v>
      </c>
      <c r="D28" s="76" t="s">
        <v>153</v>
      </c>
      <c r="E28" s="76" t="s">
        <v>37</v>
      </c>
      <c r="F28" s="76" t="s">
        <v>73</v>
      </c>
      <c r="G28" s="76" t="s">
        <v>78</v>
      </c>
      <c r="H28" s="113" t="s">
        <v>151</v>
      </c>
      <c r="I28" s="112">
        <f>I29</f>
        <v>30</v>
      </c>
      <c r="J28" s="112">
        <f>J29</f>
        <v>30</v>
      </c>
      <c r="K28" s="112">
        <f>K29</f>
        <v>30</v>
      </c>
      <c r="L28" s="21" t="s">
        <v>38</v>
      </c>
    </row>
    <row r="29" spans="1:12" s="7" customFormat="1" x14ac:dyDescent="0.25">
      <c r="A29" s="80" t="s">
        <v>152</v>
      </c>
      <c r="B29" s="5" t="s">
        <v>24</v>
      </c>
      <c r="C29" s="5" t="s">
        <v>25</v>
      </c>
      <c r="D29" s="5">
        <v>66</v>
      </c>
      <c r="E29" s="76" t="s">
        <v>37</v>
      </c>
      <c r="F29" s="76" t="s">
        <v>73</v>
      </c>
      <c r="G29" s="76" t="s">
        <v>78</v>
      </c>
      <c r="H29" s="113" t="s">
        <v>154</v>
      </c>
      <c r="I29" s="112">
        <f>'Прил 5'!J30</f>
        <v>30</v>
      </c>
      <c r="J29" s="112">
        <f>'Прил 5'!K30</f>
        <v>30</v>
      </c>
      <c r="K29" s="112">
        <f>'Прил 5'!L30</f>
        <v>30</v>
      </c>
      <c r="L29" s="21"/>
    </row>
    <row r="30" spans="1:12" s="7" customFormat="1" ht="47.25" x14ac:dyDescent="0.25">
      <c r="A30" s="81" t="s">
        <v>266</v>
      </c>
      <c r="B30" s="5" t="s">
        <v>24</v>
      </c>
      <c r="C30" s="5" t="s">
        <v>25</v>
      </c>
      <c r="D30" s="77" t="s">
        <v>71</v>
      </c>
      <c r="E30" s="76" t="s">
        <v>37</v>
      </c>
      <c r="F30" s="76" t="s">
        <v>73</v>
      </c>
      <c r="G30" s="76" t="s">
        <v>267</v>
      </c>
      <c r="H30" s="114"/>
      <c r="I30" s="112">
        <f>I31</f>
        <v>74.2</v>
      </c>
      <c r="J30" s="112">
        <f t="shared" ref="J30:K30" si="7">J31</f>
        <v>0</v>
      </c>
      <c r="K30" s="112">
        <f t="shared" si="7"/>
        <v>0</v>
      </c>
      <c r="L30" s="21"/>
    </row>
    <row r="31" spans="1:12" s="7" customFormat="1" ht="63" x14ac:dyDescent="0.25">
      <c r="A31" s="111" t="s">
        <v>146</v>
      </c>
      <c r="B31" s="5" t="s">
        <v>24</v>
      </c>
      <c r="C31" s="5" t="s">
        <v>25</v>
      </c>
      <c r="D31" s="77" t="s">
        <v>71</v>
      </c>
      <c r="E31" s="76" t="s">
        <v>37</v>
      </c>
      <c r="F31" s="76" t="s">
        <v>73</v>
      </c>
      <c r="G31" s="76" t="s">
        <v>267</v>
      </c>
      <c r="H31" s="114" t="s">
        <v>148</v>
      </c>
      <c r="I31" s="112">
        <f>I32</f>
        <v>74.2</v>
      </c>
      <c r="J31" s="112">
        <f t="shared" ref="J31:K31" si="8">J32</f>
        <v>0</v>
      </c>
      <c r="K31" s="112">
        <f t="shared" si="8"/>
        <v>0</v>
      </c>
      <c r="L31" s="21"/>
    </row>
    <row r="32" spans="1:12" s="7" customFormat="1" ht="31.5" x14ac:dyDescent="0.25">
      <c r="A32" s="111" t="s">
        <v>147</v>
      </c>
      <c r="B32" s="5" t="s">
        <v>24</v>
      </c>
      <c r="C32" s="5" t="s">
        <v>25</v>
      </c>
      <c r="D32" s="77" t="s">
        <v>71</v>
      </c>
      <c r="E32" s="76" t="s">
        <v>37</v>
      </c>
      <c r="F32" s="76" t="s">
        <v>73</v>
      </c>
      <c r="G32" s="76" t="s">
        <v>267</v>
      </c>
      <c r="H32" s="114" t="s">
        <v>149</v>
      </c>
      <c r="I32" s="112">
        <f>'Прил 5'!J33</f>
        <v>74.2</v>
      </c>
      <c r="J32" s="112">
        <f>'Прил 5'!K33</f>
        <v>0</v>
      </c>
      <c r="K32" s="112">
        <f>'Прил 5'!L33</f>
        <v>0</v>
      </c>
      <c r="L32" s="21"/>
    </row>
    <row r="33" spans="1:12" s="2" customFormat="1" ht="47.25" x14ac:dyDescent="0.25">
      <c r="A33" s="89" t="s">
        <v>255</v>
      </c>
      <c r="B33" s="5" t="s">
        <v>24</v>
      </c>
      <c r="C33" s="5" t="s">
        <v>25</v>
      </c>
      <c r="D33" s="77">
        <v>89</v>
      </c>
      <c r="E33" s="76"/>
      <c r="F33" s="76"/>
      <c r="G33" s="76"/>
      <c r="H33" s="114"/>
      <c r="I33" s="112">
        <f>I34</f>
        <v>0.1</v>
      </c>
      <c r="J33" s="112">
        <f t="shared" ref="J33:K36" si="9">J34</f>
        <v>0.1</v>
      </c>
      <c r="K33" s="112">
        <f t="shared" si="9"/>
        <v>0.1</v>
      </c>
      <c r="L33" s="27"/>
    </row>
    <row r="34" spans="1:12" s="2" customFormat="1" ht="63" x14ac:dyDescent="0.25">
      <c r="A34" s="89" t="s">
        <v>256</v>
      </c>
      <c r="B34" s="5" t="s">
        <v>24</v>
      </c>
      <c r="C34" s="5" t="s">
        <v>25</v>
      </c>
      <c r="D34" s="77">
        <v>89</v>
      </c>
      <c r="E34" s="76" t="s">
        <v>36</v>
      </c>
      <c r="F34" s="76"/>
      <c r="G34" s="76"/>
      <c r="H34" s="114"/>
      <c r="I34" s="31">
        <f>I35</f>
        <v>0.1</v>
      </c>
      <c r="J34" s="31">
        <f t="shared" si="9"/>
        <v>0.1</v>
      </c>
      <c r="K34" s="31">
        <f t="shared" si="9"/>
        <v>0.1</v>
      </c>
      <c r="L34" s="27"/>
    </row>
    <row r="35" spans="1:12" ht="94.5" x14ac:dyDescent="0.25">
      <c r="A35" s="115" t="s">
        <v>213</v>
      </c>
      <c r="B35" s="5" t="s">
        <v>24</v>
      </c>
      <c r="C35" s="5" t="s">
        <v>25</v>
      </c>
      <c r="D35" s="77">
        <v>89</v>
      </c>
      <c r="E35" s="76" t="s">
        <v>36</v>
      </c>
      <c r="F35" s="76" t="s">
        <v>73</v>
      </c>
      <c r="G35" s="76" t="s">
        <v>80</v>
      </c>
      <c r="H35" s="114"/>
      <c r="I35" s="31">
        <f>I36</f>
        <v>0.1</v>
      </c>
      <c r="J35" s="31">
        <f t="shared" si="9"/>
        <v>0.1</v>
      </c>
      <c r="K35" s="31">
        <f t="shared" si="9"/>
        <v>0.1</v>
      </c>
    </row>
    <row r="36" spans="1:12" ht="31.5" x14ac:dyDescent="0.25">
      <c r="A36" s="81" t="s">
        <v>142</v>
      </c>
      <c r="B36" s="5" t="s">
        <v>24</v>
      </c>
      <c r="C36" s="5" t="s">
        <v>25</v>
      </c>
      <c r="D36" s="77" t="s">
        <v>85</v>
      </c>
      <c r="E36" s="5" t="s">
        <v>36</v>
      </c>
      <c r="F36" s="76" t="s">
        <v>73</v>
      </c>
      <c r="G36" s="76" t="s">
        <v>80</v>
      </c>
      <c r="H36" s="114" t="s">
        <v>144</v>
      </c>
      <c r="I36" s="31">
        <f>I37</f>
        <v>0.1</v>
      </c>
      <c r="J36" s="31">
        <f t="shared" si="9"/>
        <v>0.1</v>
      </c>
      <c r="K36" s="31">
        <f t="shared" si="9"/>
        <v>0.1</v>
      </c>
    </row>
    <row r="37" spans="1:12" ht="31.5" x14ac:dyDescent="0.25">
      <c r="A37" s="81" t="s">
        <v>143</v>
      </c>
      <c r="B37" s="5" t="s">
        <v>24</v>
      </c>
      <c r="C37" s="5" t="s">
        <v>25</v>
      </c>
      <c r="D37" s="77" t="s">
        <v>85</v>
      </c>
      <c r="E37" s="76" t="s">
        <v>36</v>
      </c>
      <c r="F37" s="76" t="s">
        <v>73</v>
      </c>
      <c r="G37" s="76" t="s">
        <v>80</v>
      </c>
      <c r="H37" s="114" t="s">
        <v>145</v>
      </c>
      <c r="I37" s="31">
        <f>'Прил 5'!J38</f>
        <v>0.1</v>
      </c>
      <c r="J37" s="31">
        <f>'Прил 5'!K38</f>
        <v>0.1</v>
      </c>
      <c r="K37" s="31">
        <f>'Прил 5'!L38</f>
        <v>0.1</v>
      </c>
    </row>
    <row r="38" spans="1:12" x14ac:dyDescent="0.25">
      <c r="A38" s="96" t="s">
        <v>81</v>
      </c>
      <c r="B38" s="99" t="s">
        <v>24</v>
      </c>
      <c r="C38" s="99" t="s">
        <v>82</v>
      </c>
      <c r="D38" s="99"/>
      <c r="E38" s="86"/>
      <c r="F38" s="86"/>
      <c r="G38" s="100"/>
      <c r="H38" s="100"/>
      <c r="I38" s="116">
        <f>I39</f>
        <v>1</v>
      </c>
      <c r="J38" s="116">
        <f t="shared" ref="J38:K42" si="10">J39</f>
        <v>1</v>
      </c>
      <c r="K38" s="116">
        <f t="shared" si="10"/>
        <v>1</v>
      </c>
    </row>
    <row r="39" spans="1:12" ht="47.25" x14ac:dyDescent="0.25">
      <c r="A39" s="89" t="s">
        <v>255</v>
      </c>
      <c r="B39" s="76" t="s">
        <v>24</v>
      </c>
      <c r="C39" s="76" t="s">
        <v>82</v>
      </c>
      <c r="D39" s="77">
        <v>89</v>
      </c>
      <c r="E39" s="76"/>
      <c r="F39" s="76"/>
      <c r="G39" s="101"/>
      <c r="H39" s="101"/>
      <c r="I39" s="31">
        <f>I40</f>
        <v>1</v>
      </c>
      <c r="J39" s="31">
        <f t="shared" si="10"/>
        <v>1</v>
      </c>
      <c r="K39" s="31">
        <f t="shared" si="10"/>
        <v>1</v>
      </c>
      <c r="L39" s="27"/>
    </row>
    <row r="40" spans="1:12" s="7" customFormat="1" ht="63" x14ac:dyDescent="0.25">
      <c r="A40" s="89" t="s">
        <v>256</v>
      </c>
      <c r="B40" s="76" t="s">
        <v>24</v>
      </c>
      <c r="C40" s="76" t="s">
        <v>82</v>
      </c>
      <c r="D40" s="77">
        <v>89</v>
      </c>
      <c r="E40" s="76" t="s">
        <v>36</v>
      </c>
      <c r="F40" s="76"/>
      <c r="G40" s="101"/>
      <c r="H40" s="101"/>
      <c r="I40" s="31">
        <f>I41</f>
        <v>1</v>
      </c>
      <c r="J40" s="31">
        <f t="shared" si="10"/>
        <v>1</v>
      </c>
      <c r="K40" s="31">
        <f t="shared" si="10"/>
        <v>1</v>
      </c>
      <c r="L40" s="27"/>
    </row>
    <row r="41" spans="1:12" s="7" customFormat="1" ht="47.25" x14ac:dyDescent="0.25">
      <c r="A41" s="81" t="s">
        <v>257</v>
      </c>
      <c r="B41" s="76" t="s">
        <v>24</v>
      </c>
      <c r="C41" s="76" t="s">
        <v>82</v>
      </c>
      <c r="D41" s="77">
        <v>89</v>
      </c>
      <c r="E41" s="76" t="s">
        <v>36</v>
      </c>
      <c r="F41" s="76" t="s">
        <v>73</v>
      </c>
      <c r="G41" s="76" t="s">
        <v>83</v>
      </c>
      <c r="H41" s="101"/>
      <c r="I41" s="31">
        <f>I42</f>
        <v>1</v>
      </c>
      <c r="J41" s="31">
        <f t="shared" si="10"/>
        <v>1</v>
      </c>
      <c r="K41" s="31">
        <f t="shared" si="10"/>
        <v>1</v>
      </c>
      <c r="L41" s="21"/>
    </row>
    <row r="42" spans="1:12" s="28" customFormat="1" x14ac:dyDescent="0.25">
      <c r="A42" s="80" t="s">
        <v>150</v>
      </c>
      <c r="B42" s="76" t="s">
        <v>24</v>
      </c>
      <c r="C42" s="76" t="s">
        <v>82</v>
      </c>
      <c r="D42" s="77">
        <v>89</v>
      </c>
      <c r="E42" s="76" t="s">
        <v>36</v>
      </c>
      <c r="F42" s="76" t="s">
        <v>73</v>
      </c>
      <c r="G42" s="76" t="s">
        <v>83</v>
      </c>
      <c r="H42" s="101" t="s">
        <v>151</v>
      </c>
      <c r="I42" s="31">
        <f>I43</f>
        <v>1</v>
      </c>
      <c r="J42" s="31">
        <f t="shared" si="10"/>
        <v>1</v>
      </c>
      <c r="K42" s="31">
        <f t="shared" si="10"/>
        <v>1</v>
      </c>
      <c r="L42" s="21"/>
    </row>
    <row r="43" spans="1:12" s="7" customFormat="1" x14ac:dyDescent="0.25">
      <c r="A43" s="81" t="s">
        <v>84</v>
      </c>
      <c r="B43" s="76" t="s">
        <v>24</v>
      </c>
      <c r="C43" s="76" t="s">
        <v>82</v>
      </c>
      <c r="D43" s="76" t="s">
        <v>85</v>
      </c>
      <c r="E43" s="76" t="s">
        <v>36</v>
      </c>
      <c r="F43" s="76" t="s">
        <v>73</v>
      </c>
      <c r="G43" s="76" t="s">
        <v>83</v>
      </c>
      <c r="H43" s="101" t="s">
        <v>86</v>
      </c>
      <c r="I43" s="31">
        <f>'Прил 5'!J44</f>
        <v>1</v>
      </c>
      <c r="J43" s="31">
        <f>'Прил 5'!K44</f>
        <v>1</v>
      </c>
      <c r="K43" s="31">
        <f>'Прил 5'!L44</f>
        <v>1</v>
      </c>
      <c r="L43" s="21"/>
    </row>
    <row r="44" spans="1:12" s="7" customFormat="1" x14ac:dyDescent="0.25">
      <c r="A44" s="81" t="s">
        <v>292</v>
      </c>
      <c r="B44" s="258" t="s">
        <v>24</v>
      </c>
      <c r="C44" s="99" t="s">
        <v>68</v>
      </c>
      <c r="D44" s="101"/>
      <c r="E44" s="76"/>
      <c r="F44" s="76"/>
      <c r="G44" s="76"/>
      <c r="H44" s="95"/>
      <c r="I44" s="31">
        <f>I45</f>
        <v>3</v>
      </c>
      <c r="J44" s="31">
        <f t="shared" ref="J44:K48" si="11">J45</f>
        <v>0</v>
      </c>
      <c r="K44" s="31">
        <f t="shared" si="11"/>
        <v>0</v>
      </c>
      <c r="L44" s="21"/>
    </row>
    <row r="45" spans="1:12" s="7" customFormat="1" ht="47.25" x14ac:dyDescent="0.25">
      <c r="A45" s="123" t="s">
        <v>255</v>
      </c>
      <c r="B45" s="76" t="s">
        <v>24</v>
      </c>
      <c r="C45" s="76" t="s">
        <v>68</v>
      </c>
      <c r="D45" s="77">
        <v>89</v>
      </c>
      <c r="E45" s="76"/>
      <c r="F45" s="76"/>
      <c r="G45" s="76"/>
      <c r="H45" s="95"/>
      <c r="I45" s="31">
        <f>I46</f>
        <v>3</v>
      </c>
      <c r="J45" s="31">
        <f t="shared" si="11"/>
        <v>0</v>
      </c>
      <c r="K45" s="31">
        <f t="shared" si="11"/>
        <v>0</v>
      </c>
      <c r="L45" s="21"/>
    </row>
    <row r="46" spans="1:12" s="7" customFormat="1" ht="51" customHeight="1" x14ac:dyDescent="0.25">
      <c r="A46" s="124" t="s">
        <v>256</v>
      </c>
      <c r="B46" s="76" t="s">
        <v>24</v>
      </c>
      <c r="C46" s="76" t="s">
        <v>68</v>
      </c>
      <c r="D46" s="77">
        <v>89</v>
      </c>
      <c r="E46" s="76" t="s">
        <v>36</v>
      </c>
      <c r="F46" s="76"/>
      <c r="G46" s="76"/>
      <c r="H46" s="95"/>
      <c r="I46" s="31">
        <f>I47</f>
        <v>3</v>
      </c>
      <c r="J46" s="31">
        <f t="shared" si="11"/>
        <v>0</v>
      </c>
      <c r="K46" s="31">
        <f t="shared" si="11"/>
        <v>0</v>
      </c>
      <c r="L46" s="21"/>
    </row>
    <row r="47" spans="1:12" s="7" customFormat="1" ht="31.5" x14ac:dyDescent="0.25">
      <c r="A47" s="81" t="s">
        <v>293</v>
      </c>
      <c r="B47" s="76" t="s">
        <v>24</v>
      </c>
      <c r="C47" s="76" t="s">
        <v>68</v>
      </c>
      <c r="D47" s="101" t="s">
        <v>85</v>
      </c>
      <c r="E47" s="76" t="s">
        <v>36</v>
      </c>
      <c r="F47" s="76" t="s">
        <v>73</v>
      </c>
      <c r="G47" s="76" t="s">
        <v>294</v>
      </c>
      <c r="H47" s="95"/>
      <c r="I47" s="31">
        <f>I48</f>
        <v>3</v>
      </c>
      <c r="J47" s="31">
        <f t="shared" si="11"/>
        <v>0</v>
      </c>
      <c r="K47" s="31">
        <f t="shared" si="11"/>
        <v>0</v>
      </c>
      <c r="L47" s="21"/>
    </row>
    <row r="48" spans="1:12" s="7" customFormat="1" ht="31.5" x14ac:dyDescent="0.25">
      <c r="A48" s="81" t="s">
        <v>142</v>
      </c>
      <c r="B48" s="5" t="s">
        <v>24</v>
      </c>
      <c r="C48" s="5" t="s">
        <v>68</v>
      </c>
      <c r="D48" s="77" t="s">
        <v>85</v>
      </c>
      <c r="E48" s="76" t="s">
        <v>36</v>
      </c>
      <c r="F48" s="76" t="s">
        <v>73</v>
      </c>
      <c r="G48" s="76" t="s">
        <v>294</v>
      </c>
      <c r="H48" s="114" t="s">
        <v>144</v>
      </c>
      <c r="I48" s="31">
        <f>I49</f>
        <v>3</v>
      </c>
      <c r="J48" s="31">
        <f t="shared" si="11"/>
        <v>0</v>
      </c>
      <c r="K48" s="31">
        <f t="shared" si="11"/>
        <v>0</v>
      </c>
      <c r="L48" s="21"/>
    </row>
    <row r="49" spans="1:12" s="7" customFormat="1" ht="31.5" x14ac:dyDescent="0.25">
      <c r="A49" s="81" t="s">
        <v>143</v>
      </c>
      <c r="B49" s="5" t="s">
        <v>24</v>
      </c>
      <c r="C49" s="5" t="s">
        <v>68</v>
      </c>
      <c r="D49" s="77" t="s">
        <v>85</v>
      </c>
      <c r="E49" s="76" t="s">
        <v>36</v>
      </c>
      <c r="F49" s="76" t="s">
        <v>73</v>
      </c>
      <c r="G49" s="76" t="s">
        <v>294</v>
      </c>
      <c r="H49" s="114" t="s">
        <v>145</v>
      </c>
      <c r="I49" s="31">
        <f>'Прил 5'!J50</f>
        <v>3</v>
      </c>
      <c r="J49" s="31">
        <f>'Прил 5'!K50</f>
        <v>0</v>
      </c>
      <c r="K49" s="31">
        <f>'Прил 5'!L50</f>
        <v>0</v>
      </c>
      <c r="L49" s="21"/>
    </row>
    <row r="50" spans="1:12" x14ac:dyDescent="0.25">
      <c r="A50" s="96" t="s">
        <v>87</v>
      </c>
      <c r="B50" s="99" t="s">
        <v>63</v>
      </c>
      <c r="C50" s="99"/>
      <c r="D50" s="100"/>
      <c r="E50" s="99"/>
      <c r="F50" s="99"/>
      <c r="G50" s="99"/>
      <c r="H50" s="98"/>
      <c r="I50" s="88">
        <f>I51</f>
        <v>86.800000000000011</v>
      </c>
      <c r="J50" s="88">
        <f t="shared" ref="J50:K53" si="12">J51</f>
        <v>87.4</v>
      </c>
      <c r="K50" s="88">
        <f t="shared" si="12"/>
        <v>90.1</v>
      </c>
    </row>
    <row r="51" spans="1:12" x14ac:dyDescent="0.25">
      <c r="A51" s="84" t="s">
        <v>88</v>
      </c>
      <c r="B51" s="118" t="s">
        <v>63</v>
      </c>
      <c r="C51" s="118" t="s">
        <v>64</v>
      </c>
      <c r="D51" s="91"/>
      <c r="E51" s="85"/>
      <c r="F51" s="85"/>
      <c r="G51" s="85"/>
      <c r="H51" s="92"/>
      <c r="I51" s="88">
        <f>I52</f>
        <v>86.800000000000011</v>
      </c>
      <c r="J51" s="88">
        <f t="shared" si="12"/>
        <v>87.4</v>
      </c>
      <c r="K51" s="88">
        <f t="shared" si="12"/>
        <v>90.1</v>
      </c>
    </row>
    <row r="52" spans="1:12" ht="47.25" x14ac:dyDescent="0.25">
      <c r="A52" s="89" t="s">
        <v>255</v>
      </c>
      <c r="B52" s="113" t="s">
        <v>63</v>
      </c>
      <c r="C52" s="113" t="s">
        <v>64</v>
      </c>
      <c r="D52" s="5">
        <v>89</v>
      </c>
      <c r="E52" s="5"/>
      <c r="F52" s="5"/>
      <c r="G52" s="5"/>
      <c r="H52" s="75"/>
      <c r="I52" s="33">
        <f>I53</f>
        <v>86.800000000000011</v>
      </c>
      <c r="J52" s="33">
        <f t="shared" si="12"/>
        <v>87.4</v>
      </c>
      <c r="K52" s="33">
        <f t="shared" si="12"/>
        <v>90.1</v>
      </c>
      <c r="L52" s="27"/>
    </row>
    <row r="53" spans="1:12" ht="63" x14ac:dyDescent="0.25">
      <c r="A53" s="89" t="s">
        <v>256</v>
      </c>
      <c r="B53" s="113" t="s">
        <v>63</v>
      </c>
      <c r="C53" s="113" t="s">
        <v>64</v>
      </c>
      <c r="D53" s="5">
        <v>89</v>
      </c>
      <c r="E53" s="5">
        <v>1</v>
      </c>
      <c r="F53" s="5"/>
      <c r="G53" s="5"/>
      <c r="H53" s="75"/>
      <c r="I53" s="33">
        <f>I54</f>
        <v>86.800000000000011</v>
      </c>
      <c r="J53" s="33">
        <f t="shared" si="12"/>
        <v>87.4</v>
      </c>
      <c r="K53" s="33">
        <f t="shared" si="12"/>
        <v>90.1</v>
      </c>
      <c r="L53" s="27"/>
    </row>
    <row r="54" spans="1:12" ht="47.25" x14ac:dyDescent="0.25">
      <c r="A54" s="119" t="s">
        <v>273</v>
      </c>
      <c r="B54" s="113" t="s">
        <v>63</v>
      </c>
      <c r="C54" s="113" t="s">
        <v>64</v>
      </c>
      <c r="D54" s="120">
        <v>89</v>
      </c>
      <c r="E54" s="5">
        <v>1</v>
      </c>
      <c r="F54" s="5" t="s">
        <v>73</v>
      </c>
      <c r="G54" s="5">
        <v>51180</v>
      </c>
      <c r="H54" s="75"/>
      <c r="I54" s="33">
        <f>I55+I57</f>
        <v>86.800000000000011</v>
      </c>
      <c r="J54" s="33">
        <f>J55+J57</f>
        <v>87.4</v>
      </c>
      <c r="K54" s="33">
        <f>K55+K57</f>
        <v>90.1</v>
      </c>
    </row>
    <row r="55" spans="1:12" ht="63" x14ac:dyDescent="0.25">
      <c r="A55" s="111" t="s">
        <v>146</v>
      </c>
      <c r="B55" s="113" t="s">
        <v>63</v>
      </c>
      <c r="C55" s="113" t="s">
        <v>64</v>
      </c>
      <c r="D55" s="120">
        <v>89</v>
      </c>
      <c r="E55" s="5">
        <v>1</v>
      </c>
      <c r="F55" s="5" t="s">
        <v>73</v>
      </c>
      <c r="G55" s="5" t="s">
        <v>89</v>
      </c>
      <c r="H55" s="75" t="s">
        <v>148</v>
      </c>
      <c r="I55" s="33">
        <f>I56</f>
        <v>82.9</v>
      </c>
      <c r="J55" s="33">
        <f>J56</f>
        <v>83.4</v>
      </c>
      <c r="K55" s="33">
        <f>K56</f>
        <v>86.1</v>
      </c>
    </row>
    <row r="56" spans="1:12" ht="31.5" x14ac:dyDescent="0.25">
      <c r="A56" s="111" t="s">
        <v>147</v>
      </c>
      <c r="B56" s="113" t="s">
        <v>63</v>
      </c>
      <c r="C56" s="113" t="s">
        <v>64</v>
      </c>
      <c r="D56" s="120">
        <v>89</v>
      </c>
      <c r="E56" s="5">
        <v>1</v>
      </c>
      <c r="F56" s="5" t="s">
        <v>73</v>
      </c>
      <c r="G56" s="5" t="s">
        <v>89</v>
      </c>
      <c r="H56" s="75" t="s">
        <v>149</v>
      </c>
      <c r="I56" s="33">
        <f>'Прил 5'!J57</f>
        <v>82.9</v>
      </c>
      <c r="J56" s="33">
        <f>'Прил 5'!K57</f>
        <v>83.4</v>
      </c>
      <c r="K56" s="33">
        <f>'Прил 5'!L57</f>
        <v>86.1</v>
      </c>
    </row>
    <row r="57" spans="1:12" ht="31.5" x14ac:dyDescent="0.25">
      <c r="A57" s="81" t="s">
        <v>142</v>
      </c>
      <c r="B57" s="113" t="s">
        <v>63</v>
      </c>
      <c r="C57" s="113" t="s">
        <v>64</v>
      </c>
      <c r="D57" s="120">
        <v>89</v>
      </c>
      <c r="E57" s="5">
        <v>1</v>
      </c>
      <c r="F57" s="5" t="s">
        <v>73</v>
      </c>
      <c r="G57" s="5">
        <v>51180</v>
      </c>
      <c r="H57" s="75" t="s">
        <v>144</v>
      </c>
      <c r="I57" s="33">
        <f t="shared" ref="I57:K57" si="13">I58</f>
        <v>3.9</v>
      </c>
      <c r="J57" s="33">
        <f t="shared" si="13"/>
        <v>4</v>
      </c>
      <c r="K57" s="33">
        <f t="shared" si="13"/>
        <v>4</v>
      </c>
    </row>
    <row r="58" spans="1:12" ht="31.5" x14ac:dyDescent="0.25">
      <c r="A58" s="81" t="s">
        <v>143</v>
      </c>
      <c r="B58" s="113" t="s">
        <v>63</v>
      </c>
      <c r="C58" s="113" t="s">
        <v>64</v>
      </c>
      <c r="D58" s="120">
        <v>89</v>
      </c>
      <c r="E58" s="5">
        <v>1</v>
      </c>
      <c r="F58" s="5" t="s">
        <v>73</v>
      </c>
      <c r="G58" s="5">
        <v>51180</v>
      </c>
      <c r="H58" s="75" t="s">
        <v>145</v>
      </c>
      <c r="I58" s="33">
        <f>'Прил 5'!J59</f>
        <v>3.9</v>
      </c>
      <c r="J58" s="33">
        <f>'Прил 5'!K59</f>
        <v>4</v>
      </c>
      <c r="K58" s="33">
        <f>'Прил 5'!L59</f>
        <v>4</v>
      </c>
    </row>
    <row r="59" spans="1:12" x14ac:dyDescent="0.25">
      <c r="A59" s="84" t="s">
        <v>90</v>
      </c>
      <c r="B59" s="118" t="s">
        <v>25</v>
      </c>
      <c r="C59" s="118"/>
      <c r="D59" s="85"/>
      <c r="E59" s="85"/>
      <c r="F59" s="85"/>
      <c r="G59" s="85"/>
      <c r="H59" s="85"/>
      <c r="I59" s="88">
        <f t="shared" ref="I59:K64" si="14">I60</f>
        <v>307.39999999999998</v>
      </c>
      <c r="J59" s="88">
        <f t="shared" si="14"/>
        <v>327.9</v>
      </c>
      <c r="K59" s="88">
        <f t="shared" si="14"/>
        <v>337.8</v>
      </c>
    </row>
    <row r="60" spans="1:12" x14ac:dyDescent="0.25">
      <c r="A60" s="84" t="s">
        <v>91</v>
      </c>
      <c r="B60" s="85" t="s">
        <v>25</v>
      </c>
      <c r="C60" s="85" t="s">
        <v>66</v>
      </c>
      <c r="D60" s="121"/>
      <c r="E60" s="121"/>
      <c r="F60" s="121"/>
      <c r="G60" s="121"/>
      <c r="H60" s="85"/>
      <c r="I60" s="88">
        <f t="shared" si="14"/>
        <v>307.39999999999998</v>
      </c>
      <c r="J60" s="88">
        <f t="shared" si="14"/>
        <v>327.9</v>
      </c>
      <c r="K60" s="88">
        <f t="shared" si="14"/>
        <v>337.8</v>
      </c>
    </row>
    <row r="61" spans="1:12" ht="47.25" x14ac:dyDescent="0.25">
      <c r="A61" s="89" t="s">
        <v>255</v>
      </c>
      <c r="B61" s="76" t="s">
        <v>25</v>
      </c>
      <c r="C61" s="76" t="s">
        <v>66</v>
      </c>
      <c r="D61" s="76" t="s">
        <v>85</v>
      </c>
      <c r="E61" s="76"/>
      <c r="F61" s="76"/>
      <c r="G61" s="76"/>
      <c r="H61" s="5"/>
      <c r="I61" s="33">
        <f>I62</f>
        <v>307.39999999999998</v>
      </c>
      <c r="J61" s="33">
        <f>J63</f>
        <v>327.9</v>
      </c>
      <c r="K61" s="33">
        <f>K63</f>
        <v>337.8</v>
      </c>
      <c r="L61" s="29"/>
    </row>
    <row r="62" spans="1:12" ht="63" x14ac:dyDescent="0.25">
      <c r="A62" s="89" t="s">
        <v>256</v>
      </c>
      <c r="B62" s="76" t="s">
        <v>25</v>
      </c>
      <c r="C62" s="76" t="s">
        <v>66</v>
      </c>
      <c r="D62" s="76" t="s">
        <v>85</v>
      </c>
      <c r="E62" s="76" t="s">
        <v>36</v>
      </c>
      <c r="F62" s="76"/>
      <c r="G62" s="76"/>
      <c r="H62" s="5"/>
      <c r="I62" s="33">
        <f>I63</f>
        <v>307.39999999999998</v>
      </c>
      <c r="J62" s="33"/>
      <c r="K62" s="33"/>
      <c r="L62" s="29"/>
    </row>
    <row r="63" spans="1:12" ht="179.25" customHeight="1" x14ac:dyDescent="0.25">
      <c r="A63" s="243" t="s">
        <v>282</v>
      </c>
      <c r="B63" s="76" t="s">
        <v>25</v>
      </c>
      <c r="C63" s="76" t="s">
        <v>66</v>
      </c>
      <c r="D63" s="76" t="s">
        <v>85</v>
      </c>
      <c r="E63" s="76" t="s">
        <v>36</v>
      </c>
      <c r="F63" s="76" t="s">
        <v>73</v>
      </c>
      <c r="G63" s="76" t="s">
        <v>92</v>
      </c>
      <c r="H63" s="5"/>
      <c r="I63" s="33">
        <f t="shared" si="14"/>
        <v>307.39999999999998</v>
      </c>
      <c r="J63" s="33">
        <f t="shared" si="14"/>
        <v>327.9</v>
      </c>
      <c r="K63" s="33">
        <f t="shared" si="14"/>
        <v>337.8</v>
      </c>
      <c r="L63" s="29"/>
    </row>
    <row r="64" spans="1:12" ht="31.5" x14ac:dyDescent="0.25">
      <c r="A64" s="81" t="s">
        <v>142</v>
      </c>
      <c r="B64" s="76" t="s">
        <v>25</v>
      </c>
      <c r="C64" s="76" t="s">
        <v>66</v>
      </c>
      <c r="D64" s="76" t="s">
        <v>85</v>
      </c>
      <c r="E64" s="76" t="s">
        <v>36</v>
      </c>
      <c r="F64" s="76" t="s">
        <v>73</v>
      </c>
      <c r="G64" s="76" t="s">
        <v>92</v>
      </c>
      <c r="H64" s="5" t="s">
        <v>144</v>
      </c>
      <c r="I64" s="33">
        <f t="shared" si="14"/>
        <v>307.39999999999998</v>
      </c>
      <c r="J64" s="33">
        <f t="shared" si="14"/>
        <v>327.9</v>
      </c>
      <c r="K64" s="33">
        <f t="shared" si="14"/>
        <v>337.8</v>
      </c>
    </row>
    <row r="65" spans="1:12" ht="31.5" x14ac:dyDescent="0.25">
      <c r="A65" s="81" t="s">
        <v>143</v>
      </c>
      <c r="B65" s="76" t="s">
        <v>25</v>
      </c>
      <c r="C65" s="76" t="s">
        <v>66</v>
      </c>
      <c r="D65" s="76" t="s">
        <v>85</v>
      </c>
      <c r="E65" s="76" t="s">
        <v>36</v>
      </c>
      <c r="F65" s="76" t="s">
        <v>73</v>
      </c>
      <c r="G65" s="76" t="s">
        <v>92</v>
      </c>
      <c r="H65" s="5" t="s">
        <v>145</v>
      </c>
      <c r="I65" s="33">
        <f>'Прил 5'!J66</f>
        <v>307.39999999999998</v>
      </c>
      <c r="J65" s="33">
        <f>'Прил 5'!K66</f>
        <v>327.9</v>
      </c>
      <c r="K65" s="33">
        <f>'Прил 5'!L66</f>
        <v>337.8</v>
      </c>
    </row>
    <row r="66" spans="1:12" x14ac:dyDescent="0.25">
      <c r="A66" s="84" t="s">
        <v>28</v>
      </c>
      <c r="B66" s="85" t="s">
        <v>27</v>
      </c>
      <c r="C66" s="85"/>
      <c r="D66" s="85"/>
      <c r="E66" s="85"/>
      <c r="F66" s="85"/>
      <c r="G66" s="32"/>
      <c r="H66" s="32"/>
      <c r="I66" s="88">
        <f>I67+I73</f>
        <v>116.5</v>
      </c>
      <c r="J66" s="88">
        <f t="shared" ref="J66:K66" si="15">J67+J73</f>
        <v>13.700000000000001</v>
      </c>
      <c r="K66" s="88">
        <f t="shared" si="15"/>
        <v>51.999999999999993</v>
      </c>
    </row>
    <row r="67" spans="1:12" x14ac:dyDescent="0.25">
      <c r="A67" s="84" t="s">
        <v>93</v>
      </c>
      <c r="B67" s="85" t="s">
        <v>27</v>
      </c>
      <c r="C67" s="85" t="s">
        <v>63</v>
      </c>
      <c r="D67" s="85"/>
      <c r="E67" s="85"/>
      <c r="F67" s="85"/>
      <c r="G67" s="87"/>
      <c r="H67" s="87"/>
      <c r="I67" s="88">
        <f>I68</f>
        <v>30.4</v>
      </c>
      <c r="J67" s="88">
        <f t="shared" ref="J67:K69" si="16">J68</f>
        <v>0.4</v>
      </c>
      <c r="K67" s="88">
        <f t="shared" si="16"/>
        <v>0.4</v>
      </c>
    </row>
    <row r="68" spans="1:12" ht="47.25" x14ac:dyDescent="0.25">
      <c r="A68" s="89" t="s">
        <v>255</v>
      </c>
      <c r="B68" s="5" t="s">
        <v>27</v>
      </c>
      <c r="C68" s="5" t="s">
        <v>63</v>
      </c>
      <c r="D68" s="5" t="s">
        <v>85</v>
      </c>
      <c r="E68" s="85"/>
      <c r="F68" s="85"/>
      <c r="G68" s="87"/>
      <c r="H68" s="87"/>
      <c r="I68" s="33">
        <f>I69</f>
        <v>30.4</v>
      </c>
      <c r="J68" s="33">
        <f t="shared" si="16"/>
        <v>0.4</v>
      </c>
      <c r="K68" s="33">
        <f t="shared" si="16"/>
        <v>0.4</v>
      </c>
      <c r="L68" s="27"/>
    </row>
    <row r="69" spans="1:12" ht="63" x14ac:dyDescent="0.25">
      <c r="A69" s="89" t="s">
        <v>256</v>
      </c>
      <c r="B69" s="5" t="s">
        <v>27</v>
      </c>
      <c r="C69" s="5" t="s">
        <v>63</v>
      </c>
      <c r="D69" s="5" t="s">
        <v>85</v>
      </c>
      <c r="E69" s="5" t="s">
        <v>36</v>
      </c>
      <c r="F69" s="5"/>
      <c r="G69" s="32"/>
      <c r="H69" s="32"/>
      <c r="I69" s="33">
        <f>I70</f>
        <v>30.4</v>
      </c>
      <c r="J69" s="33">
        <f t="shared" si="16"/>
        <v>0.4</v>
      </c>
      <c r="K69" s="33">
        <f t="shared" si="16"/>
        <v>0.4</v>
      </c>
      <c r="L69" s="27"/>
    </row>
    <row r="70" spans="1:12" ht="51" customHeight="1" x14ac:dyDescent="0.25">
      <c r="A70" s="117" t="s">
        <v>281</v>
      </c>
      <c r="B70" s="5" t="s">
        <v>27</v>
      </c>
      <c r="C70" s="5" t="s">
        <v>63</v>
      </c>
      <c r="D70" s="5">
        <v>89</v>
      </c>
      <c r="E70" s="5">
        <v>1</v>
      </c>
      <c r="F70" s="5" t="s">
        <v>73</v>
      </c>
      <c r="G70" s="5" t="s">
        <v>94</v>
      </c>
      <c r="H70" s="75"/>
      <c r="I70" s="33">
        <f>I71</f>
        <v>30.4</v>
      </c>
      <c r="J70" s="33">
        <f t="shared" ref="J70:K71" si="17">J71</f>
        <v>0.4</v>
      </c>
      <c r="K70" s="33">
        <f t="shared" si="17"/>
        <v>0.4</v>
      </c>
      <c r="L70" s="29"/>
    </row>
    <row r="71" spans="1:12" ht="31.5" x14ac:dyDescent="0.25">
      <c r="A71" s="81" t="s">
        <v>142</v>
      </c>
      <c r="B71" s="5" t="s">
        <v>27</v>
      </c>
      <c r="C71" s="5" t="s">
        <v>63</v>
      </c>
      <c r="D71" s="5">
        <v>89</v>
      </c>
      <c r="E71" s="5">
        <v>1</v>
      </c>
      <c r="F71" s="5" t="s">
        <v>73</v>
      </c>
      <c r="G71" s="5" t="s">
        <v>94</v>
      </c>
      <c r="H71" s="75" t="s">
        <v>144</v>
      </c>
      <c r="I71" s="33">
        <f>I72</f>
        <v>30.4</v>
      </c>
      <c r="J71" s="33">
        <f t="shared" si="17"/>
        <v>0.4</v>
      </c>
      <c r="K71" s="33">
        <f t="shared" si="17"/>
        <v>0.4</v>
      </c>
    </row>
    <row r="72" spans="1:12" ht="31.5" x14ac:dyDescent="0.25">
      <c r="A72" s="81" t="s">
        <v>143</v>
      </c>
      <c r="B72" s="5" t="s">
        <v>27</v>
      </c>
      <c r="C72" s="5" t="s">
        <v>63</v>
      </c>
      <c r="D72" s="5">
        <v>89</v>
      </c>
      <c r="E72" s="5">
        <v>1</v>
      </c>
      <c r="F72" s="5" t="s">
        <v>73</v>
      </c>
      <c r="G72" s="5" t="s">
        <v>94</v>
      </c>
      <c r="H72" s="75" t="s">
        <v>145</v>
      </c>
      <c r="I72" s="33">
        <f>'Прил 5'!J73</f>
        <v>30.4</v>
      </c>
      <c r="J72" s="33">
        <f>'Прил 5'!K73</f>
        <v>0.4</v>
      </c>
      <c r="K72" s="33">
        <f>'Прил 5'!L73</f>
        <v>0.4</v>
      </c>
    </row>
    <row r="73" spans="1:12" x14ac:dyDescent="0.25">
      <c r="A73" s="84" t="s">
        <v>95</v>
      </c>
      <c r="B73" s="85" t="s">
        <v>27</v>
      </c>
      <c r="C73" s="85" t="s">
        <v>64</v>
      </c>
      <c r="D73" s="85"/>
      <c r="E73" s="85"/>
      <c r="F73" s="86"/>
      <c r="G73" s="87"/>
      <c r="H73" s="87"/>
      <c r="I73" s="88">
        <f>I74</f>
        <v>86.1</v>
      </c>
      <c r="J73" s="88">
        <f t="shared" ref="J73:K73" si="18">J74</f>
        <v>13.3</v>
      </c>
      <c r="K73" s="88">
        <f t="shared" si="18"/>
        <v>51.599999999999994</v>
      </c>
    </row>
    <row r="74" spans="1:12" ht="47.25" x14ac:dyDescent="0.25">
      <c r="A74" s="89" t="s">
        <v>255</v>
      </c>
      <c r="B74" s="5" t="s">
        <v>27</v>
      </c>
      <c r="C74" s="5" t="s">
        <v>64</v>
      </c>
      <c r="D74" s="5" t="s">
        <v>85</v>
      </c>
      <c r="E74" s="5"/>
      <c r="F74" s="90"/>
      <c r="G74" s="32"/>
      <c r="H74" s="32"/>
      <c r="I74" s="33">
        <f>I75</f>
        <v>86.1</v>
      </c>
      <c r="J74" s="33">
        <f t="shared" ref="J74:K74" si="19">J75</f>
        <v>13.3</v>
      </c>
      <c r="K74" s="33">
        <f t="shared" si="19"/>
        <v>51.599999999999994</v>
      </c>
    </row>
    <row r="75" spans="1:12" ht="63" x14ac:dyDescent="0.25">
      <c r="A75" s="89" t="s">
        <v>256</v>
      </c>
      <c r="B75" s="5" t="s">
        <v>27</v>
      </c>
      <c r="C75" s="5" t="s">
        <v>64</v>
      </c>
      <c r="D75" s="5" t="s">
        <v>85</v>
      </c>
      <c r="E75" s="83">
        <v>1</v>
      </c>
      <c r="F75" s="90"/>
      <c r="G75" s="32"/>
      <c r="H75" s="32"/>
      <c r="I75" s="33">
        <f>I76+I79</f>
        <v>86.1</v>
      </c>
      <c r="J75" s="33">
        <f t="shared" ref="J75:K75" si="20">J76+J79</f>
        <v>13.3</v>
      </c>
      <c r="K75" s="33">
        <f t="shared" si="20"/>
        <v>51.599999999999994</v>
      </c>
    </row>
    <row r="76" spans="1:12" x14ac:dyDescent="0.25">
      <c r="A76" s="81" t="s">
        <v>96</v>
      </c>
      <c r="B76" s="5" t="s">
        <v>27</v>
      </c>
      <c r="C76" s="5" t="s">
        <v>64</v>
      </c>
      <c r="D76" s="5" t="s">
        <v>85</v>
      </c>
      <c r="E76" s="83">
        <v>1</v>
      </c>
      <c r="F76" s="76" t="s">
        <v>73</v>
      </c>
      <c r="G76" s="83">
        <v>43010</v>
      </c>
      <c r="H76" s="32"/>
      <c r="I76" s="33">
        <f>I77</f>
        <v>86.1</v>
      </c>
      <c r="J76" s="33">
        <f t="shared" ref="J76:K77" si="21">J77</f>
        <v>11.3</v>
      </c>
      <c r="K76" s="33">
        <f t="shared" si="21"/>
        <v>21.4</v>
      </c>
    </row>
    <row r="77" spans="1:12" ht="31.5" x14ac:dyDescent="0.25">
      <c r="A77" s="81" t="s">
        <v>142</v>
      </c>
      <c r="B77" s="5" t="s">
        <v>27</v>
      </c>
      <c r="C77" s="5" t="s">
        <v>64</v>
      </c>
      <c r="D77" s="5" t="s">
        <v>85</v>
      </c>
      <c r="E77" s="83">
        <v>1</v>
      </c>
      <c r="F77" s="76" t="s">
        <v>73</v>
      </c>
      <c r="G77" s="83">
        <v>43010</v>
      </c>
      <c r="H77" s="83">
        <v>200</v>
      </c>
      <c r="I77" s="33">
        <f>I78</f>
        <v>86.1</v>
      </c>
      <c r="J77" s="33">
        <f t="shared" si="21"/>
        <v>11.3</v>
      </c>
      <c r="K77" s="33">
        <f t="shared" si="21"/>
        <v>21.4</v>
      </c>
    </row>
    <row r="78" spans="1:12" ht="31.5" x14ac:dyDescent="0.25">
      <c r="A78" s="81" t="s">
        <v>143</v>
      </c>
      <c r="B78" s="5" t="s">
        <v>27</v>
      </c>
      <c r="C78" s="5" t="s">
        <v>64</v>
      </c>
      <c r="D78" s="5" t="s">
        <v>85</v>
      </c>
      <c r="E78" s="83">
        <v>1</v>
      </c>
      <c r="F78" s="76" t="s">
        <v>73</v>
      </c>
      <c r="G78" s="83">
        <v>43010</v>
      </c>
      <c r="H78" s="83">
        <v>240</v>
      </c>
      <c r="I78" s="33">
        <f>'Прил 5'!J79</f>
        <v>86.1</v>
      </c>
      <c r="J78" s="33">
        <f>'Прил 5'!K79</f>
        <v>11.3</v>
      </c>
      <c r="K78" s="33">
        <f>'Прил 5'!L79</f>
        <v>21.4</v>
      </c>
    </row>
    <row r="79" spans="1:12" x14ac:dyDescent="0.25">
      <c r="A79" s="81" t="s">
        <v>223</v>
      </c>
      <c r="B79" s="5" t="s">
        <v>27</v>
      </c>
      <c r="C79" s="5" t="s">
        <v>64</v>
      </c>
      <c r="D79" s="5" t="s">
        <v>85</v>
      </c>
      <c r="E79" s="83">
        <v>1</v>
      </c>
      <c r="F79" s="76" t="s">
        <v>73</v>
      </c>
      <c r="G79" s="83">
        <v>43040</v>
      </c>
      <c r="H79" s="32"/>
      <c r="I79" s="33">
        <f>I80</f>
        <v>0</v>
      </c>
      <c r="J79" s="33">
        <f t="shared" ref="J79:K80" si="22">J80</f>
        <v>2</v>
      </c>
      <c r="K79" s="33">
        <f t="shared" si="22"/>
        <v>30.2</v>
      </c>
    </row>
    <row r="80" spans="1:12" ht="31.5" x14ac:dyDescent="0.25">
      <c r="A80" s="81" t="s">
        <v>142</v>
      </c>
      <c r="B80" s="5" t="s">
        <v>27</v>
      </c>
      <c r="C80" s="5" t="s">
        <v>64</v>
      </c>
      <c r="D80" s="5" t="s">
        <v>85</v>
      </c>
      <c r="E80" s="83">
        <v>1</v>
      </c>
      <c r="F80" s="76" t="s">
        <v>73</v>
      </c>
      <c r="G80" s="83">
        <v>43040</v>
      </c>
      <c r="H80" s="83">
        <v>200</v>
      </c>
      <c r="I80" s="33">
        <f>I81</f>
        <v>0</v>
      </c>
      <c r="J80" s="33">
        <f t="shared" si="22"/>
        <v>2</v>
      </c>
      <c r="K80" s="33">
        <f t="shared" si="22"/>
        <v>30.2</v>
      </c>
    </row>
    <row r="81" spans="1:12" ht="31.5" x14ac:dyDescent="0.25">
      <c r="A81" s="81" t="s">
        <v>143</v>
      </c>
      <c r="B81" s="5" t="s">
        <v>27</v>
      </c>
      <c r="C81" s="5" t="s">
        <v>64</v>
      </c>
      <c r="D81" s="5" t="s">
        <v>85</v>
      </c>
      <c r="E81" s="83">
        <v>1</v>
      </c>
      <c r="F81" s="76" t="s">
        <v>73</v>
      </c>
      <c r="G81" s="83">
        <v>43040</v>
      </c>
      <c r="H81" s="83">
        <v>240</v>
      </c>
      <c r="I81" s="33">
        <f>'Прил 5'!J82</f>
        <v>0</v>
      </c>
      <c r="J81" s="33">
        <f>'Прил 5'!K82</f>
        <v>2</v>
      </c>
      <c r="K81" s="33">
        <f>'Прил 5'!L82</f>
        <v>30.2</v>
      </c>
    </row>
    <row r="82" spans="1:12" x14ac:dyDescent="0.25">
      <c r="A82" s="84" t="s">
        <v>97</v>
      </c>
      <c r="B82" s="85" t="s">
        <v>67</v>
      </c>
      <c r="C82" s="85"/>
      <c r="D82" s="91"/>
      <c r="E82" s="85"/>
      <c r="F82" s="85"/>
      <c r="G82" s="85"/>
      <c r="H82" s="92"/>
      <c r="I82" s="88">
        <f t="shared" ref="I82:K87" si="23">I83</f>
        <v>68.8</v>
      </c>
      <c r="J82" s="88">
        <f t="shared" si="23"/>
        <v>47.900000000000006</v>
      </c>
      <c r="K82" s="88">
        <f t="shared" si="23"/>
        <v>27</v>
      </c>
    </row>
    <row r="83" spans="1:12" x14ac:dyDescent="0.25">
      <c r="A83" s="93" t="s">
        <v>39</v>
      </c>
      <c r="B83" s="85" t="s">
        <v>67</v>
      </c>
      <c r="C83" s="85" t="s">
        <v>24</v>
      </c>
      <c r="D83" s="92"/>
      <c r="E83" s="85"/>
      <c r="F83" s="85"/>
      <c r="G83" s="85"/>
      <c r="H83" s="92"/>
      <c r="I83" s="88">
        <f>I84</f>
        <v>68.8</v>
      </c>
      <c r="J83" s="88">
        <f t="shared" si="23"/>
        <v>47.900000000000006</v>
      </c>
      <c r="K83" s="88">
        <f t="shared" si="23"/>
        <v>27</v>
      </c>
    </row>
    <row r="84" spans="1:12" ht="47.25" x14ac:dyDescent="0.25">
      <c r="A84" s="89" t="s">
        <v>255</v>
      </c>
      <c r="B84" s="5" t="s">
        <v>67</v>
      </c>
      <c r="C84" s="5" t="s">
        <v>24</v>
      </c>
      <c r="D84" s="5">
        <v>89</v>
      </c>
      <c r="E84" s="5"/>
      <c r="F84" s="5"/>
      <c r="G84" s="5"/>
      <c r="H84" s="75"/>
      <c r="I84" s="33">
        <f>I85</f>
        <v>68.8</v>
      </c>
      <c r="J84" s="33">
        <f t="shared" si="23"/>
        <v>47.900000000000006</v>
      </c>
      <c r="K84" s="33">
        <f t="shared" si="23"/>
        <v>27</v>
      </c>
      <c r="L84" s="27"/>
    </row>
    <row r="85" spans="1:12" ht="63" x14ac:dyDescent="0.25">
      <c r="A85" s="89" t="s">
        <v>256</v>
      </c>
      <c r="B85" s="5" t="s">
        <v>67</v>
      </c>
      <c r="C85" s="5" t="s">
        <v>24</v>
      </c>
      <c r="D85" s="5">
        <v>89</v>
      </c>
      <c r="E85" s="5">
        <v>1</v>
      </c>
      <c r="F85" s="5"/>
      <c r="G85" s="5"/>
      <c r="H85" s="75"/>
      <c r="I85" s="33">
        <f>I86</f>
        <v>68.8</v>
      </c>
      <c r="J85" s="33">
        <f t="shared" si="23"/>
        <v>47.900000000000006</v>
      </c>
      <c r="K85" s="33">
        <f t="shared" si="23"/>
        <v>27</v>
      </c>
      <c r="L85" s="27"/>
    </row>
    <row r="86" spans="1:12" x14ac:dyDescent="0.25">
      <c r="A86" s="89" t="s">
        <v>137</v>
      </c>
      <c r="B86" s="94" t="s">
        <v>67</v>
      </c>
      <c r="C86" s="94" t="s">
        <v>24</v>
      </c>
      <c r="D86" s="95">
        <v>89</v>
      </c>
      <c r="E86" s="76">
        <v>1</v>
      </c>
      <c r="F86" s="76" t="s">
        <v>73</v>
      </c>
      <c r="G86" s="76" t="s">
        <v>99</v>
      </c>
      <c r="H86" s="95"/>
      <c r="I86" s="33">
        <f t="shared" si="23"/>
        <v>68.8</v>
      </c>
      <c r="J86" s="33">
        <f t="shared" si="23"/>
        <v>47.900000000000006</v>
      </c>
      <c r="K86" s="33">
        <f t="shared" si="23"/>
        <v>27</v>
      </c>
    </row>
    <row r="87" spans="1:12" x14ac:dyDescent="0.25">
      <c r="A87" s="89" t="s">
        <v>138</v>
      </c>
      <c r="B87" s="94" t="s">
        <v>67</v>
      </c>
      <c r="C87" s="94" t="s">
        <v>24</v>
      </c>
      <c r="D87" s="95">
        <v>89</v>
      </c>
      <c r="E87" s="76">
        <v>1</v>
      </c>
      <c r="F87" s="76" t="s">
        <v>73</v>
      </c>
      <c r="G87" s="76" t="s">
        <v>99</v>
      </c>
      <c r="H87" s="95" t="s">
        <v>140</v>
      </c>
      <c r="I87" s="33">
        <f t="shared" si="23"/>
        <v>68.8</v>
      </c>
      <c r="J87" s="33">
        <f t="shared" si="23"/>
        <v>47.900000000000006</v>
      </c>
      <c r="K87" s="33">
        <f t="shared" si="23"/>
        <v>27</v>
      </c>
    </row>
    <row r="88" spans="1:12" x14ac:dyDescent="0.25">
      <c r="A88" s="89" t="s">
        <v>139</v>
      </c>
      <c r="B88" s="94" t="s">
        <v>67</v>
      </c>
      <c r="C88" s="94" t="s">
        <v>24</v>
      </c>
      <c r="D88" s="95">
        <v>89</v>
      </c>
      <c r="E88" s="76">
        <v>1</v>
      </c>
      <c r="F88" s="76" t="s">
        <v>73</v>
      </c>
      <c r="G88" s="76" t="s">
        <v>99</v>
      </c>
      <c r="H88" s="95" t="s">
        <v>141</v>
      </c>
      <c r="I88" s="33">
        <f>'Прил 5'!J89</f>
        <v>68.8</v>
      </c>
      <c r="J88" s="33">
        <f>'Прил 5'!K89</f>
        <v>47.900000000000006</v>
      </c>
      <c r="K88" s="33">
        <f>'Прил 5'!L89</f>
        <v>27</v>
      </c>
    </row>
    <row r="89" spans="1:12" x14ac:dyDescent="0.25">
      <c r="A89" s="96" t="s">
        <v>26</v>
      </c>
      <c r="B89" s="97" t="s">
        <v>68</v>
      </c>
      <c r="C89" s="97"/>
      <c r="D89" s="98"/>
      <c r="E89" s="99"/>
      <c r="F89" s="99"/>
      <c r="G89" s="99"/>
      <c r="H89" s="98"/>
      <c r="I89" s="88">
        <f t="shared" ref="I89:K94" si="24">I90</f>
        <v>1.5</v>
      </c>
      <c r="J89" s="88">
        <f t="shared" si="24"/>
        <v>1.5</v>
      </c>
      <c r="K89" s="88">
        <f t="shared" si="24"/>
        <v>1.5</v>
      </c>
    </row>
    <row r="90" spans="1:12" ht="31.5" x14ac:dyDescent="0.25">
      <c r="A90" s="96" t="s">
        <v>100</v>
      </c>
      <c r="B90" s="99">
        <v>13</v>
      </c>
      <c r="C90" s="99" t="s">
        <v>24</v>
      </c>
      <c r="D90" s="100"/>
      <c r="E90" s="99"/>
      <c r="F90" s="99"/>
      <c r="G90" s="99"/>
      <c r="H90" s="98"/>
      <c r="I90" s="88">
        <f t="shared" si="24"/>
        <v>1.5</v>
      </c>
      <c r="J90" s="88">
        <f t="shared" si="24"/>
        <v>1.5</v>
      </c>
      <c r="K90" s="88">
        <f t="shared" si="24"/>
        <v>1.5</v>
      </c>
    </row>
    <row r="91" spans="1:12" ht="47.25" x14ac:dyDescent="0.25">
      <c r="A91" s="89" t="s">
        <v>255</v>
      </c>
      <c r="B91" s="76" t="s">
        <v>68</v>
      </c>
      <c r="C91" s="76" t="s">
        <v>24</v>
      </c>
      <c r="D91" s="5">
        <v>89</v>
      </c>
      <c r="E91" s="5">
        <v>0</v>
      </c>
      <c r="F91" s="76"/>
      <c r="G91" s="76"/>
      <c r="H91" s="95"/>
      <c r="I91" s="33">
        <f t="shared" si="24"/>
        <v>1.5</v>
      </c>
      <c r="J91" s="33">
        <f t="shared" si="24"/>
        <v>1.5</v>
      </c>
      <c r="K91" s="33">
        <f t="shared" si="24"/>
        <v>1.5</v>
      </c>
    </row>
    <row r="92" spans="1:12" ht="63" x14ac:dyDescent="0.25">
      <c r="A92" s="89" t="s">
        <v>256</v>
      </c>
      <c r="B92" s="76" t="s">
        <v>68</v>
      </c>
      <c r="C92" s="76" t="s">
        <v>24</v>
      </c>
      <c r="D92" s="5">
        <v>89</v>
      </c>
      <c r="E92" s="5">
        <v>1</v>
      </c>
      <c r="F92" s="76"/>
      <c r="G92" s="76"/>
      <c r="H92" s="95"/>
      <c r="I92" s="33">
        <f t="shared" si="24"/>
        <v>1.5</v>
      </c>
      <c r="J92" s="33">
        <f t="shared" si="24"/>
        <v>1.5</v>
      </c>
      <c r="K92" s="33">
        <f t="shared" si="24"/>
        <v>1.5</v>
      </c>
    </row>
    <row r="93" spans="1:12" x14ac:dyDescent="0.25">
      <c r="A93" s="81" t="s">
        <v>101</v>
      </c>
      <c r="B93" s="76">
        <v>13</v>
      </c>
      <c r="C93" s="76" t="s">
        <v>24</v>
      </c>
      <c r="D93" s="101">
        <v>89</v>
      </c>
      <c r="E93" s="76">
        <v>1</v>
      </c>
      <c r="F93" s="76" t="s">
        <v>73</v>
      </c>
      <c r="G93" s="76">
        <v>41240</v>
      </c>
      <c r="H93" s="95"/>
      <c r="I93" s="33">
        <f t="shared" si="24"/>
        <v>1.5</v>
      </c>
      <c r="J93" s="33">
        <f t="shared" si="24"/>
        <v>1.5</v>
      </c>
      <c r="K93" s="33">
        <f t="shared" si="24"/>
        <v>1.5</v>
      </c>
    </row>
    <row r="94" spans="1:12" x14ac:dyDescent="0.25">
      <c r="A94" s="81" t="s">
        <v>135</v>
      </c>
      <c r="B94" s="76">
        <v>13</v>
      </c>
      <c r="C94" s="76" t="s">
        <v>24</v>
      </c>
      <c r="D94" s="101">
        <v>89</v>
      </c>
      <c r="E94" s="76">
        <v>1</v>
      </c>
      <c r="F94" s="76" t="s">
        <v>73</v>
      </c>
      <c r="G94" s="76" t="s">
        <v>106</v>
      </c>
      <c r="H94" s="95" t="s">
        <v>136</v>
      </c>
      <c r="I94" s="33">
        <f t="shared" si="24"/>
        <v>1.5</v>
      </c>
      <c r="J94" s="33">
        <f t="shared" si="24"/>
        <v>1.5</v>
      </c>
      <c r="K94" s="33">
        <f t="shared" si="24"/>
        <v>1.5</v>
      </c>
    </row>
    <row r="95" spans="1:12" x14ac:dyDescent="0.25">
      <c r="A95" s="80" t="s">
        <v>102</v>
      </c>
      <c r="B95" s="76">
        <v>13</v>
      </c>
      <c r="C95" s="76" t="s">
        <v>24</v>
      </c>
      <c r="D95" s="101">
        <v>89</v>
      </c>
      <c r="E95" s="76">
        <v>1</v>
      </c>
      <c r="F95" s="76" t="s">
        <v>73</v>
      </c>
      <c r="G95" s="76">
        <v>41240</v>
      </c>
      <c r="H95" s="95">
        <v>730</v>
      </c>
      <c r="I95" s="33">
        <f>'Прил 5'!J96</f>
        <v>1.5</v>
      </c>
      <c r="J95" s="33">
        <f>'Прил 5'!K96</f>
        <v>1.5</v>
      </c>
      <c r="K95" s="33">
        <f>'Прил 5'!L96</f>
        <v>1.5</v>
      </c>
    </row>
    <row r="96" spans="1:12" x14ac:dyDescent="0.25">
      <c r="A96" s="80" t="s">
        <v>261</v>
      </c>
      <c r="B96" s="76" t="s">
        <v>262</v>
      </c>
      <c r="C96" s="76"/>
      <c r="D96" s="101"/>
      <c r="E96" s="76"/>
      <c r="F96" s="76"/>
      <c r="G96" s="76"/>
      <c r="H96" s="95"/>
      <c r="I96" s="33"/>
      <c r="J96" s="33">
        <f t="shared" ref="J96:K101" si="25">J97</f>
        <v>23.3</v>
      </c>
      <c r="K96" s="33">
        <f t="shared" si="25"/>
        <v>46.8</v>
      </c>
    </row>
    <row r="97" spans="1:11" x14ac:dyDescent="0.25">
      <c r="A97" s="80" t="s">
        <v>261</v>
      </c>
      <c r="B97" s="76" t="s">
        <v>262</v>
      </c>
      <c r="C97" s="76">
        <v>99</v>
      </c>
      <c r="D97" s="101"/>
      <c r="E97" s="76"/>
      <c r="F97" s="76"/>
      <c r="G97" s="76"/>
      <c r="H97" s="95"/>
      <c r="I97" s="33"/>
      <c r="J97" s="33">
        <f t="shared" si="25"/>
        <v>23.3</v>
      </c>
      <c r="K97" s="33">
        <f t="shared" si="25"/>
        <v>46.8</v>
      </c>
    </row>
    <row r="98" spans="1:11" ht="47.25" x14ac:dyDescent="0.25">
      <c r="A98" s="89" t="s">
        <v>255</v>
      </c>
      <c r="B98" s="76" t="s">
        <v>262</v>
      </c>
      <c r="C98" s="76">
        <v>99</v>
      </c>
      <c r="D98" s="76" t="s">
        <v>85</v>
      </c>
      <c r="E98" s="76" t="s">
        <v>279</v>
      </c>
      <c r="F98" s="76"/>
      <c r="G98" s="76"/>
      <c r="H98" s="95"/>
      <c r="I98" s="33"/>
      <c r="J98" s="33">
        <f t="shared" si="25"/>
        <v>23.3</v>
      </c>
      <c r="K98" s="33">
        <f t="shared" si="25"/>
        <v>46.8</v>
      </c>
    </row>
    <row r="99" spans="1:11" ht="53.25" customHeight="1" x14ac:dyDescent="0.25">
      <c r="A99" s="89" t="s">
        <v>256</v>
      </c>
      <c r="B99" s="76" t="s">
        <v>262</v>
      </c>
      <c r="C99" s="76">
        <v>99</v>
      </c>
      <c r="D99" s="76" t="s">
        <v>85</v>
      </c>
      <c r="E99" s="76" t="s">
        <v>36</v>
      </c>
      <c r="F99" s="76"/>
      <c r="G99" s="76"/>
      <c r="H99" s="95"/>
      <c r="I99" s="33"/>
      <c r="J99" s="33">
        <f t="shared" si="25"/>
        <v>23.3</v>
      </c>
      <c r="K99" s="33">
        <f t="shared" si="25"/>
        <v>46.8</v>
      </c>
    </row>
    <row r="100" spans="1:11" x14ac:dyDescent="0.25">
      <c r="A100" s="80" t="s">
        <v>261</v>
      </c>
      <c r="B100" s="76" t="s">
        <v>262</v>
      </c>
      <c r="C100" s="76">
        <v>99</v>
      </c>
      <c r="D100" s="76" t="s">
        <v>85</v>
      </c>
      <c r="E100" s="76" t="s">
        <v>36</v>
      </c>
      <c r="F100" s="76" t="s">
        <v>73</v>
      </c>
      <c r="G100" s="76" t="s">
        <v>263</v>
      </c>
      <c r="H100" s="76"/>
      <c r="I100" s="33"/>
      <c r="J100" s="33">
        <f t="shared" si="25"/>
        <v>23.3</v>
      </c>
      <c r="K100" s="33">
        <f t="shared" si="25"/>
        <v>46.8</v>
      </c>
    </row>
    <row r="101" spans="1:11" x14ac:dyDescent="0.25">
      <c r="A101" s="80" t="s">
        <v>150</v>
      </c>
      <c r="B101" s="76" t="s">
        <v>262</v>
      </c>
      <c r="C101" s="76">
        <v>99</v>
      </c>
      <c r="D101" s="76" t="s">
        <v>85</v>
      </c>
      <c r="E101" s="76" t="s">
        <v>36</v>
      </c>
      <c r="F101" s="76" t="s">
        <v>73</v>
      </c>
      <c r="G101" s="76" t="s">
        <v>263</v>
      </c>
      <c r="H101" s="76" t="s">
        <v>151</v>
      </c>
      <c r="I101" s="32"/>
      <c r="J101" s="130">
        <f t="shared" si="25"/>
        <v>23.3</v>
      </c>
      <c r="K101" s="32">
        <f t="shared" si="25"/>
        <v>46.8</v>
      </c>
    </row>
    <row r="102" spans="1:11" x14ac:dyDescent="0.25">
      <c r="A102" s="80" t="s">
        <v>84</v>
      </c>
      <c r="B102" s="76" t="s">
        <v>262</v>
      </c>
      <c r="C102" s="76" t="s">
        <v>262</v>
      </c>
      <c r="D102" s="76" t="s">
        <v>85</v>
      </c>
      <c r="E102" s="76" t="s">
        <v>36</v>
      </c>
      <c r="F102" s="76" t="s">
        <v>73</v>
      </c>
      <c r="G102" s="76" t="s">
        <v>263</v>
      </c>
      <c r="H102" s="76" t="s">
        <v>86</v>
      </c>
      <c r="I102" s="32"/>
      <c r="J102" s="130">
        <f>'Прил 5'!K103</f>
        <v>23.3</v>
      </c>
      <c r="K102" s="32">
        <f>'Прил 5'!L103</f>
        <v>46.8</v>
      </c>
    </row>
  </sheetData>
  <autoFilter ref="A7:K102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0">
    <cfRule type="expression" dxfId="80" priority="47" stopIfTrue="1">
      <formula>$F40=""</formula>
    </cfRule>
    <cfRule type="expression" dxfId="79" priority="48" stopIfTrue="1">
      <formula>#REF!&lt;&gt;""</formula>
    </cfRule>
    <cfRule type="expression" dxfId="78" priority="49" stopIfTrue="1">
      <formula>AND($G40="",$F40&lt;&gt;"")</formula>
    </cfRule>
  </conditionalFormatting>
  <conditionalFormatting sqref="B57">
    <cfRule type="expression" dxfId="77" priority="44" stopIfTrue="1">
      <formula>$F57=""</formula>
    </cfRule>
    <cfRule type="expression" dxfId="76" priority="46" stopIfTrue="1">
      <formula>AND($G57="",$F57&lt;&gt;"")</formula>
    </cfRule>
  </conditionalFormatting>
  <conditionalFormatting sqref="A38">
    <cfRule type="expression" dxfId="75" priority="41" stopIfTrue="1">
      <formula>$F38=""</formula>
    </cfRule>
    <cfRule type="expression" dxfId="74" priority="42" stopIfTrue="1">
      <formula>#REF!&lt;&gt;""</formula>
    </cfRule>
    <cfRule type="expression" dxfId="73" priority="43" stopIfTrue="1">
      <formula>AND($G38="",$F38&lt;&gt;"")</formula>
    </cfRule>
  </conditionalFormatting>
  <conditionalFormatting sqref="A76 A79">
    <cfRule type="expression" dxfId="72" priority="35" stopIfTrue="1">
      <formula>$F76=""</formula>
    </cfRule>
    <cfRule type="expression" dxfId="71" priority="37" stopIfTrue="1">
      <formula>AND($G76="",$F76&lt;&gt;"")</formula>
    </cfRule>
  </conditionalFormatting>
  <conditionalFormatting sqref="A79">
    <cfRule type="expression" dxfId="70" priority="32" stopIfTrue="1">
      <formula>$F79=""</formula>
    </cfRule>
    <cfRule type="expression" dxfId="69" priority="34" stopIfTrue="1">
      <formula>AND($G79="",$F79&lt;&gt;"")</formula>
    </cfRule>
  </conditionalFormatting>
  <conditionalFormatting sqref="A38">
    <cfRule type="expression" dxfId="68" priority="29" stopIfTrue="1">
      <formula>$F38=""</formula>
    </cfRule>
    <cfRule type="expression" dxfId="67" priority="30" stopIfTrue="1">
      <formula>#REF!&lt;&gt;""</formula>
    </cfRule>
    <cfRule type="expression" dxfId="66" priority="31" stopIfTrue="1">
      <formula>AND($G38="",$F38&lt;&gt;"")</formula>
    </cfRule>
  </conditionalFormatting>
  <conditionalFormatting sqref="A35">
    <cfRule type="expression" dxfId="65" priority="26" stopIfTrue="1">
      <formula>$F35=""</formula>
    </cfRule>
    <cfRule type="expression" dxfId="64" priority="27" stopIfTrue="1">
      <formula>#REF!&lt;&gt;""</formula>
    </cfRule>
    <cfRule type="expression" dxfId="63" priority="28" stopIfTrue="1">
      <formula>AND($G35="",$F35&lt;&gt;"")</formula>
    </cfRule>
  </conditionalFormatting>
  <conditionalFormatting sqref="F38 E73:E74">
    <cfRule type="expression" dxfId="62" priority="24" stopIfTrue="1">
      <formula>$C38=""</formula>
    </cfRule>
    <cfRule type="expression" dxfId="61" priority="25" stopIfTrue="1">
      <formula>$D38&lt;&gt;""</formula>
    </cfRule>
  </conditionalFormatting>
  <conditionalFormatting sqref="E38">
    <cfRule type="expression" dxfId="60" priority="22" stopIfTrue="1">
      <formula>$C38=""</formula>
    </cfRule>
    <cfRule type="expression" dxfId="59" priority="23" stopIfTrue="1">
      <formula>$D38&lt;&gt;""</formula>
    </cfRule>
  </conditionalFormatting>
  <conditionalFormatting sqref="F73:F75">
    <cfRule type="expression" dxfId="58" priority="15" stopIfTrue="1">
      <formula>$C73=""</formula>
    </cfRule>
    <cfRule type="expression" dxfId="57" priority="16" stopIfTrue="1">
      <formula>$D73&lt;&gt;""</formula>
    </cfRule>
  </conditionalFormatting>
  <conditionalFormatting sqref="F73:F75">
    <cfRule type="expression" dxfId="56" priority="11" stopIfTrue="1">
      <formula>$C73=""</formula>
    </cfRule>
    <cfRule type="expression" dxfId="55" priority="12" stopIfTrue="1">
      <formula>$D73&lt;&gt;""</formula>
    </cfRule>
  </conditionalFormatting>
  <conditionalFormatting sqref="F38">
    <cfRule type="expression" dxfId="54" priority="9" stopIfTrue="1">
      <formula>$C38=""</formula>
    </cfRule>
    <cfRule type="expression" dxfId="53" priority="10" stopIfTrue="1">
      <formula>$D38&lt;&gt;""</formula>
    </cfRule>
  </conditionalFormatting>
  <conditionalFormatting sqref="E38">
    <cfRule type="expression" dxfId="52" priority="7" stopIfTrue="1">
      <formula>$C38=""</formula>
    </cfRule>
    <cfRule type="expression" dxfId="51" priority="8" stopIfTrue="1">
      <formula>$D38&lt;&gt;""</formula>
    </cfRule>
  </conditionalFormatting>
  <conditionalFormatting sqref="A44">
    <cfRule type="expression" dxfId="50" priority="4" stopIfTrue="1">
      <formula>$F44=""</formula>
    </cfRule>
    <cfRule type="expression" dxfId="49" priority="5" stopIfTrue="1">
      <formula>$H44&lt;&gt;""</formula>
    </cfRule>
    <cfRule type="expression" dxfId="48" priority="6" stopIfTrue="1">
      <formula>AND($G44="",$F44&lt;&gt;"")</formula>
    </cfRule>
  </conditionalFormatting>
  <conditionalFormatting sqref="B44">
    <cfRule type="expression" dxfId="47" priority="1" stopIfTrue="1">
      <formula>$F44=""</formula>
    </cfRule>
    <cfRule type="expression" dxfId="46" priority="2" stopIfTrue="1">
      <formula>#REF!&lt;&gt;""</formula>
    </cfRule>
    <cfRule type="expression" dxfId="45" priority="3" stopIfTrue="1">
      <formula>AND($G44="",$F44&lt;&gt;"")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B57</xm:sqref>
        </x14:conditionalFormatting>
        <x14:conditionalFormatting xmlns:xm="http://schemas.microsoft.com/office/excel/2006/main">
          <x14:cfRule type="expression" priority="5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A76 A79</xm:sqref>
        </x14:conditionalFormatting>
        <x14:conditionalFormatting xmlns:xm="http://schemas.microsoft.com/office/excel/2006/main">
          <x14:cfRule type="expression" priority="51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103"/>
  <sheetViews>
    <sheetView tabSelected="1" view="pageBreakPreview" topLeftCell="A103" zoomScale="90" zoomScaleNormal="75" zoomScaleSheetLayoutView="90" workbookViewId="0">
      <selection activeCell="A17" sqref="A17"/>
    </sheetView>
  </sheetViews>
  <sheetFormatPr defaultColWidth="8.5703125" defaultRowHeight="15.75" x14ac:dyDescent="0.25"/>
  <cols>
    <col min="1" max="1" width="86.7109375" style="20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7" customWidth="1"/>
    <col min="9" max="9" width="7.85546875" style="7" customWidth="1"/>
    <col min="10" max="10" width="16.85546875" style="30" customWidth="1"/>
    <col min="11" max="11" width="13.85546875" style="7" customWidth="1"/>
    <col min="12" max="12" width="15.85546875" style="7" customWidth="1"/>
    <col min="13" max="16384" width="8.5703125" style="7"/>
  </cols>
  <sheetData>
    <row r="1" spans="1:12" x14ac:dyDescent="0.25">
      <c r="A1" s="187"/>
      <c r="B1" s="188"/>
      <c r="C1" s="188"/>
      <c r="D1" s="188"/>
      <c r="E1" s="188"/>
      <c r="F1" s="188"/>
      <c r="G1" s="189"/>
      <c r="H1" s="276" t="s">
        <v>156</v>
      </c>
      <c r="I1" s="276"/>
      <c r="J1" s="276"/>
      <c r="K1" s="276"/>
      <c r="L1" s="276"/>
    </row>
    <row r="2" spans="1:12" ht="101.25" customHeight="1" x14ac:dyDescent="0.25">
      <c r="A2" s="187"/>
      <c r="B2" s="188"/>
      <c r="C2" s="188"/>
      <c r="D2" s="188"/>
      <c r="E2" s="188"/>
      <c r="F2" s="188"/>
      <c r="G2" s="189"/>
      <c r="H2" s="238"/>
      <c r="I2" s="238"/>
      <c r="J2" s="275" t="s">
        <v>277</v>
      </c>
      <c r="K2" s="275"/>
      <c r="L2" s="275"/>
    </row>
    <row r="3" spans="1:12" ht="57.75" customHeight="1" x14ac:dyDescent="0.25">
      <c r="A3" s="285" t="s">
        <v>269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</row>
    <row r="4" spans="1:12" x14ac:dyDescent="0.25">
      <c r="A4" s="187"/>
      <c r="B4" s="188"/>
      <c r="C4" s="188"/>
      <c r="D4" s="188"/>
      <c r="E4" s="188"/>
      <c r="F4" s="188"/>
      <c r="G4" s="188"/>
      <c r="H4" s="171"/>
      <c r="I4" s="171"/>
      <c r="J4" s="190"/>
      <c r="K4" s="171"/>
      <c r="L4" s="171"/>
    </row>
    <row r="5" spans="1:12" x14ac:dyDescent="0.25">
      <c r="A5" s="287" t="s">
        <v>18</v>
      </c>
      <c r="B5" s="289" t="s">
        <v>29</v>
      </c>
      <c r="C5" s="291" t="s">
        <v>19</v>
      </c>
      <c r="D5" s="291" t="s">
        <v>30</v>
      </c>
      <c r="E5" s="279" t="s">
        <v>21</v>
      </c>
      <c r="F5" s="280"/>
      <c r="G5" s="280"/>
      <c r="H5" s="281"/>
      <c r="I5" s="291" t="s">
        <v>22</v>
      </c>
      <c r="J5" s="286" t="s">
        <v>69</v>
      </c>
      <c r="K5" s="286"/>
      <c r="L5" s="286"/>
    </row>
    <row r="6" spans="1:12" x14ac:dyDescent="0.25">
      <c r="A6" s="288"/>
      <c r="B6" s="290"/>
      <c r="C6" s="292"/>
      <c r="D6" s="292"/>
      <c r="E6" s="282"/>
      <c r="F6" s="283"/>
      <c r="G6" s="283"/>
      <c r="H6" s="284"/>
      <c r="I6" s="292"/>
      <c r="J6" s="125" t="s">
        <v>216</v>
      </c>
      <c r="K6" s="133" t="s">
        <v>217</v>
      </c>
      <c r="L6" s="133" t="s">
        <v>268</v>
      </c>
    </row>
    <row r="7" spans="1:12" x14ac:dyDescent="0.25">
      <c r="A7" s="126">
        <v>1</v>
      </c>
      <c r="B7" s="5">
        <v>2</v>
      </c>
      <c r="C7" s="5">
        <v>3</v>
      </c>
      <c r="D7" s="5">
        <v>4</v>
      </c>
      <c r="E7" s="5">
        <v>5</v>
      </c>
      <c r="F7" s="113">
        <v>6</v>
      </c>
      <c r="G7" s="5">
        <v>7</v>
      </c>
      <c r="H7" s="76">
        <v>8</v>
      </c>
      <c r="I7" s="76">
        <v>9</v>
      </c>
      <c r="J7" s="76">
        <v>10</v>
      </c>
      <c r="K7" s="76">
        <v>11</v>
      </c>
      <c r="L7" s="76">
        <v>12</v>
      </c>
    </row>
    <row r="8" spans="1:12" s="28" customFormat="1" x14ac:dyDescent="0.25">
      <c r="A8" s="107" t="s">
        <v>31</v>
      </c>
      <c r="B8" s="82"/>
      <c r="C8" s="82"/>
      <c r="D8" s="82"/>
      <c r="E8" s="82"/>
      <c r="F8" s="108"/>
      <c r="G8" s="127"/>
      <c r="H8" s="87"/>
      <c r="I8" s="87"/>
      <c r="J8" s="88">
        <f>J9</f>
        <v>1417.9599999999998</v>
      </c>
      <c r="K8" s="88">
        <f t="shared" ref="K8:L8" si="0">K9</f>
        <v>1017.9999999999999</v>
      </c>
      <c r="L8" s="88">
        <f t="shared" si="0"/>
        <v>1026.97</v>
      </c>
    </row>
    <row r="9" spans="1:12" ht="31.5" x14ac:dyDescent="0.25">
      <c r="A9" s="107" t="s">
        <v>245</v>
      </c>
      <c r="B9" s="82">
        <v>911</v>
      </c>
      <c r="C9" s="128"/>
      <c r="D9" s="128"/>
      <c r="E9" s="5"/>
      <c r="F9" s="5"/>
      <c r="G9" s="5"/>
      <c r="H9" s="5"/>
      <c r="I9" s="129"/>
      <c r="J9" s="88">
        <f>J10+J51+J60+J67+J83+J90</f>
        <v>1417.9599999999998</v>
      </c>
      <c r="K9" s="88">
        <f>K10+K51+K60+K67+K83+K90+K103</f>
        <v>1017.9999999999999</v>
      </c>
      <c r="L9" s="88">
        <f>L10+L51+L60+L67+L83+L90+L103</f>
        <v>1026.97</v>
      </c>
    </row>
    <row r="10" spans="1:12" x14ac:dyDescent="0.25">
      <c r="A10" s="107" t="s">
        <v>23</v>
      </c>
      <c r="B10" s="82">
        <v>911</v>
      </c>
      <c r="C10" s="82" t="s">
        <v>24</v>
      </c>
      <c r="D10" s="82"/>
      <c r="E10" s="85"/>
      <c r="F10" s="85"/>
      <c r="G10" s="85"/>
      <c r="H10" s="85"/>
      <c r="I10" s="108"/>
      <c r="J10" s="88">
        <f>J11+J20+J39+J45</f>
        <v>836.96</v>
      </c>
      <c r="K10" s="88">
        <f t="shared" ref="K10:L10" si="1">K11+K20+K39+K45</f>
        <v>516.29999999999995</v>
      </c>
      <c r="L10" s="88">
        <f t="shared" si="1"/>
        <v>471.7700000000001</v>
      </c>
    </row>
    <row r="11" spans="1:12" ht="31.5" x14ac:dyDescent="0.25">
      <c r="A11" s="96" t="s">
        <v>70</v>
      </c>
      <c r="B11" s="82">
        <v>911</v>
      </c>
      <c r="C11" s="85" t="s">
        <v>24</v>
      </c>
      <c r="D11" s="85" t="s">
        <v>63</v>
      </c>
      <c r="E11" s="85"/>
      <c r="F11" s="85"/>
      <c r="G11" s="85"/>
      <c r="H11" s="85"/>
      <c r="I11" s="91"/>
      <c r="J11" s="109">
        <f>J12</f>
        <v>343.74</v>
      </c>
      <c r="K11" s="109">
        <f t="shared" ref="K11:L15" si="2">K12</f>
        <v>126.4</v>
      </c>
      <c r="L11" s="109">
        <f t="shared" si="2"/>
        <v>123.47</v>
      </c>
    </row>
    <row r="12" spans="1:12" x14ac:dyDescent="0.25">
      <c r="A12" s="89" t="s">
        <v>214</v>
      </c>
      <c r="B12" s="82">
        <v>911</v>
      </c>
      <c r="C12" s="5" t="s">
        <v>24</v>
      </c>
      <c r="D12" s="5" t="s">
        <v>63</v>
      </c>
      <c r="E12" s="5" t="s">
        <v>71</v>
      </c>
      <c r="F12" s="5"/>
      <c r="G12" s="5"/>
      <c r="H12" s="5"/>
      <c r="I12" s="77"/>
      <c r="J12" s="110">
        <f>J13</f>
        <v>343.74</v>
      </c>
      <c r="K12" s="110">
        <f t="shared" si="2"/>
        <v>126.4</v>
      </c>
      <c r="L12" s="110">
        <f t="shared" si="2"/>
        <v>123.47</v>
      </c>
    </row>
    <row r="13" spans="1:12" x14ac:dyDescent="0.25">
      <c r="A13" s="81" t="s">
        <v>212</v>
      </c>
      <c r="B13" s="82">
        <v>911</v>
      </c>
      <c r="C13" s="5" t="s">
        <v>24</v>
      </c>
      <c r="D13" s="5" t="s">
        <v>63</v>
      </c>
      <c r="E13" s="5">
        <v>65</v>
      </c>
      <c r="F13" s="5">
        <v>1</v>
      </c>
      <c r="G13" s="85"/>
      <c r="H13" s="85"/>
      <c r="I13" s="91"/>
      <c r="J13" s="110">
        <f>J14+J17</f>
        <v>343.74</v>
      </c>
      <c r="K13" s="110">
        <f t="shared" ref="K13:L13" si="3">K14+K17</f>
        <v>126.4</v>
      </c>
      <c r="L13" s="110">
        <f t="shared" si="3"/>
        <v>123.47</v>
      </c>
    </row>
    <row r="14" spans="1:12" x14ac:dyDescent="0.25">
      <c r="A14" s="111" t="s">
        <v>155</v>
      </c>
      <c r="B14" s="82">
        <v>911</v>
      </c>
      <c r="C14" s="76" t="s">
        <v>24</v>
      </c>
      <c r="D14" s="76" t="s">
        <v>63</v>
      </c>
      <c r="E14" s="76" t="s">
        <v>71</v>
      </c>
      <c r="F14" s="76" t="s">
        <v>36</v>
      </c>
      <c r="G14" s="76" t="s">
        <v>73</v>
      </c>
      <c r="H14" s="76" t="s">
        <v>74</v>
      </c>
      <c r="I14" s="91"/>
      <c r="J14" s="110">
        <f>J15</f>
        <v>277.94</v>
      </c>
      <c r="K14" s="110">
        <f t="shared" si="2"/>
        <v>126.4</v>
      </c>
      <c r="L14" s="110">
        <v>123.47</v>
      </c>
    </row>
    <row r="15" spans="1:12" ht="47.25" x14ac:dyDescent="0.25">
      <c r="A15" s="111" t="s">
        <v>146</v>
      </c>
      <c r="B15" s="82">
        <v>911</v>
      </c>
      <c r="C15" s="76" t="s">
        <v>24</v>
      </c>
      <c r="D15" s="76" t="s">
        <v>63</v>
      </c>
      <c r="E15" s="76" t="s">
        <v>71</v>
      </c>
      <c r="F15" s="76" t="s">
        <v>36</v>
      </c>
      <c r="G15" s="76" t="s">
        <v>73</v>
      </c>
      <c r="H15" s="76" t="s">
        <v>74</v>
      </c>
      <c r="I15" s="77" t="s">
        <v>148</v>
      </c>
      <c r="J15" s="110">
        <f>J16</f>
        <v>277.94</v>
      </c>
      <c r="K15" s="110">
        <f t="shared" si="2"/>
        <v>126.4</v>
      </c>
      <c r="L15" s="110">
        <f t="shared" si="2"/>
        <v>123.49</v>
      </c>
    </row>
    <row r="16" spans="1:12" ht="21" customHeight="1" x14ac:dyDescent="0.25">
      <c r="A16" s="111" t="s">
        <v>147</v>
      </c>
      <c r="B16" s="82">
        <v>911</v>
      </c>
      <c r="C16" s="76" t="s">
        <v>24</v>
      </c>
      <c r="D16" s="76" t="s">
        <v>63</v>
      </c>
      <c r="E16" s="76" t="s">
        <v>71</v>
      </c>
      <c r="F16" s="76" t="s">
        <v>36</v>
      </c>
      <c r="G16" s="76" t="s">
        <v>73</v>
      </c>
      <c r="H16" s="76" t="s">
        <v>74</v>
      </c>
      <c r="I16" s="77" t="s">
        <v>149</v>
      </c>
      <c r="J16" s="110">
        <f>258.04+19.9</f>
        <v>277.94</v>
      </c>
      <c r="K16" s="110">
        <v>126.4</v>
      </c>
      <c r="L16" s="110">
        <v>123.49</v>
      </c>
    </row>
    <row r="17" spans="1:13" ht="42" customHeight="1" x14ac:dyDescent="0.25">
      <c r="A17" s="81" t="s">
        <v>266</v>
      </c>
      <c r="B17" s="82">
        <v>911</v>
      </c>
      <c r="C17" s="76" t="s">
        <v>24</v>
      </c>
      <c r="D17" s="76" t="s">
        <v>63</v>
      </c>
      <c r="E17" s="76" t="s">
        <v>71</v>
      </c>
      <c r="F17" s="76" t="s">
        <v>36</v>
      </c>
      <c r="G17" s="76" t="s">
        <v>73</v>
      </c>
      <c r="H17" s="76" t="s">
        <v>267</v>
      </c>
      <c r="I17" s="77"/>
      <c r="J17" s="110">
        <f>J18</f>
        <v>65.8</v>
      </c>
      <c r="K17" s="110">
        <f t="shared" ref="K17:L18" si="4">K18</f>
        <v>0</v>
      </c>
      <c r="L17" s="110">
        <f t="shared" si="4"/>
        <v>0</v>
      </c>
    </row>
    <row r="18" spans="1:13" ht="21" customHeight="1" x14ac:dyDescent="0.25">
      <c r="A18" s="111" t="s">
        <v>146</v>
      </c>
      <c r="B18" s="82">
        <v>911</v>
      </c>
      <c r="C18" s="76" t="s">
        <v>24</v>
      </c>
      <c r="D18" s="76" t="s">
        <v>63</v>
      </c>
      <c r="E18" s="76" t="s">
        <v>71</v>
      </c>
      <c r="F18" s="76" t="s">
        <v>36</v>
      </c>
      <c r="G18" s="76" t="s">
        <v>73</v>
      </c>
      <c r="H18" s="76" t="s">
        <v>267</v>
      </c>
      <c r="I18" s="77" t="s">
        <v>148</v>
      </c>
      <c r="J18" s="110">
        <f>J19</f>
        <v>65.8</v>
      </c>
      <c r="K18" s="110">
        <f t="shared" si="4"/>
        <v>0</v>
      </c>
      <c r="L18" s="110">
        <f t="shared" si="4"/>
        <v>0</v>
      </c>
    </row>
    <row r="19" spans="1:13" ht="21" customHeight="1" x14ac:dyDescent="0.25">
      <c r="A19" s="111" t="s">
        <v>147</v>
      </c>
      <c r="B19" s="82">
        <v>911</v>
      </c>
      <c r="C19" s="76" t="s">
        <v>24</v>
      </c>
      <c r="D19" s="76" t="s">
        <v>63</v>
      </c>
      <c r="E19" s="76" t="s">
        <v>71</v>
      </c>
      <c r="F19" s="76" t="s">
        <v>36</v>
      </c>
      <c r="G19" s="76" t="s">
        <v>73</v>
      </c>
      <c r="H19" s="76" t="s">
        <v>267</v>
      </c>
      <c r="I19" s="77" t="s">
        <v>149</v>
      </c>
      <c r="J19" s="110">
        <v>65.8</v>
      </c>
      <c r="K19" s="110">
        <v>0</v>
      </c>
      <c r="L19" s="110">
        <v>0</v>
      </c>
    </row>
    <row r="20" spans="1:13" ht="47.25" x14ac:dyDescent="0.25">
      <c r="A20" s="84" t="s">
        <v>104</v>
      </c>
      <c r="B20" s="82">
        <v>911</v>
      </c>
      <c r="C20" s="85" t="s">
        <v>24</v>
      </c>
      <c r="D20" s="85" t="s">
        <v>25</v>
      </c>
      <c r="E20" s="85"/>
      <c r="F20" s="85"/>
      <c r="G20" s="85"/>
      <c r="H20" s="85"/>
      <c r="I20" s="91"/>
      <c r="J20" s="109">
        <f>J21+J34</f>
        <v>489.22</v>
      </c>
      <c r="K20" s="109">
        <f>K21+K34</f>
        <v>388.9</v>
      </c>
      <c r="L20" s="109">
        <f>L21+L34</f>
        <v>347.30000000000007</v>
      </c>
    </row>
    <row r="21" spans="1:13" x14ac:dyDescent="0.25">
      <c r="A21" s="89" t="s">
        <v>214</v>
      </c>
      <c r="B21" s="82">
        <v>911</v>
      </c>
      <c r="C21" s="5" t="s">
        <v>24</v>
      </c>
      <c r="D21" s="5" t="s">
        <v>25</v>
      </c>
      <c r="E21" s="5" t="s">
        <v>71</v>
      </c>
      <c r="F21" s="5"/>
      <c r="G21" s="5"/>
      <c r="H21" s="5"/>
      <c r="I21" s="77"/>
      <c r="J21" s="110">
        <f>J22</f>
        <v>489.12</v>
      </c>
      <c r="K21" s="110">
        <f>K22</f>
        <v>388.79999999999995</v>
      </c>
      <c r="L21" s="110">
        <f>L22</f>
        <v>347.20000000000005</v>
      </c>
    </row>
    <row r="22" spans="1:13" ht="18.600000000000001" customHeight="1" x14ac:dyDescent="0.25">
      <c r="A22" s="89" t="s">
        <v>215</v>
      </c>
      <c r="B22" s="82">
        <v>911</v>
      </c>
      <c r="C22" s="76" t="s">
        <v>24</v>
      </c>
      <c r="D22" s="76" t="s">
        <v>25</v>
      </c>
      <c r="E22" s="76" t="s">
        <v>71</v>
      </c>
      <c r="F22" s="76" t="s">
        <v>37</v>
      </c>
      <c r="G22" s="85"/>
      <c r="H22" s="85"/>
      <c r="I22" s="91"/>
      <c r="J22" s="110">
        <f>J24+J26+J31</f>
        <v>489.12</v>
      </c>
      <c r="K22" s="110">
        <f t="shared" ref="K22:L22" si="5">K24+K26+K31</f>
        <v>388.79999999999995</v>
      </c>
      <c r="L22" s="110">
        <f t="shared" si="5"/>
        <v>347.20000000000005</v>
      </c>
    </row>
    <row r="23" spans="1:13" x14ac:dyDescent="0.25">
      <c r="A23" s="111" t="s">
        <v>75</v>
      </c>
      <c r="B23" s="82">
        <v>911</v>
      </c>
      <c r="C23" s="76" t="s">
        <v>24</v>
      </c>
      <c r="D23" s="76" t="s">
        <v>25</v>
      </c>
      <c r="E23" s="76" t="s">
        <v>71</v>
      </c>
      <c r="F23" s="76" t="s">
        <v>37</v>
      </c>
      <c r="G23" s="76" t="s">
        <v>73</v>
      </c>
      <c r="H23" s="76" t="s">
        <v>76</v>
      </c>
      <c r="I23" s="91"/>
      <c r="J23" s="110">
        <f t="shared" ref="J23:L24" si="6">J24</f>
        <v>294.62</v>
      </c>
      <c r="K23" s="110">
        <f t="shared" si="6"/>
        <v>340.9</v>
      </c>
      <c r="L23" s="110">
        <f>L24</f>
        <v>278.3</v>
      </c>
    </row>
    <row r="24" spans="1:13" ht="38.25" customHeight="1" x14ac:dyDescent="0.25">
      <c r="A24" s="111" t="s">
        <v>146</v>
      </c>
      <c r="B24" s="82">
        <v>911</v>
      </c>
      <c r="C24" s="76" t="s">
        <v>24</v>
      </c>
      <c r="D24" s="76" t="s">
        <v>25</v>
      </c>
      <c r="E24" s="76" t="s">
        <v>71</v>
      </c>
      <c r="F24" s="76" t="s">
        <v>37</v>
      </c>
      <c r="G24" s="76" t="s">
        <v>73</v>
      </c>
      <c r="H24" s="76" t="s">
        <v>76</v>
      </c>
      <c r="I24" s="77" t="s">
        <v>148</v>
      </c>
      <c r="J24" s="110">
        <f t="shared" si="6"/>
        <v>294.62</v>
      </c>
      <c r="K24" s="110">
        <f t="shared" si="6"/>
        <v>340.9</v>
      </c>
      <c r="L24" s="110">
        <f t="shared" si="6"/>
        <v>278.3</v>
      </c>
    </row>
    <row r="25" spans="1:13" x14ac:dyDescent="0.25">
      <c r="A25" s="111" t="s">
        <v>147</v>
      </c>
      <c r="B25" s="82">
        <v>911</v>
      </c>
      <c r="C25" s="76" t="s">
        <v>24</v>
      </c>
      <c r="D25" s="76" t="s">
        <v>25</v>
      </c>
      <c r="E25" s="76" t="s">
        <v>71</v>
      </c>
      <c r="F25" s="76" t="s">
        <v>37</v>
      </c>
      <c r="G25" s="76" t="s">
        <v>73</v>
      </c>
      <c r="H25" s="76" t="s">
        <v>76</v>
      </c>
      <c r="I25" s="77" t="s">
        <v>149</v>
      </c>
      <c r="J25" s="110">
        <f>274.72+19.9</f>
        <v>294.62</v>
      </c>
      <c r="K25" s="110">
        <v>340.9</v>
      </c>
      <c r="L25" s="110">
        <v>278.3</v>
      </c>
    </row>
    <row r="26" spans="1:13" x14ac:dyDescent="0.25">
      <c r="A26" s="81" t="s">
        <v>77</v>
      </c>
      <c r="B26" s="82">
        <v>911</v>
      </c>
      <c r="C26" s="76" t="s">
        <v>24</v>
      </c>
      <c r="D26" s="76" t="s">
        <v>25</v>
      </c>
      <c r="E26" s="76" t="s">
        <v>71</v>
      </c>
      <c r="F26" s="76" t="s">
        <v>37</v>
      </c>
      <c r="G26" s="76" t="s">
        <v>73</v>
      </c>
      <c r="H26" s="76" t="s">
        <v>78</v>
      </c>
      <c r="I26" s="77"/>
      <c r="J26" s="110">
        <f>J27+J29</f>
        <v>120.3</v>
      </c>
      <c r="K26" s="110">
        <f>K27+K29</f>
        <v>47.9</v>
      </c>
      <c r="L26" s="110">
        <f>L27+L29</f>
        <v>68.900000000000006</v>
      </c>
    </row>
    <row r="27" spans="1:13" ht="31.5" x14ac:dyDescent="0.25">
      <c r="A27" s="81" t="s">
        <v>142</v>
      </c>
      <c r="B27" s="82">
        <v>911</v>
      </c>
      <c r="C27" s="76" t="s">
        <v>24</v>
      </c>
      <c r="D27" s="76" t="s">
        <v>25</v>
      </c>
      <c r="E27" s="76" t="s">
        <v>71</v>
      </c>
      <c r="F27" s="76" t="s">
        <v>37</v>
      </c>
      <c r="G27" s="76" t="s">
        <v>73</v>
      </c>
      <c r="H27" s="76" t="s">
        <v>78</v>
      </c>
      <c r="I27" s="77" t="s">
        <v>144</v>
      </c>
      <c r="J27" s="110">
        <f t="shared" ref="J27:L27" si="7">J28</f>
        <v>90.3</v>
      </c>
      <c r="K27" s="110">
        <f t="shared" si="7"/>
        <v>17.899999999999999</v>
      </c>
      <c r="L27" s="110">
        <f t="shared" si="7"/>
        <v>38.9</v>
      </c>
    </row>
    <row r="28" spans="1:13" ht="31.5" x14ac:dyDescent="0.25">
      <c r="A28" s="81" t="s">
        <v>143</v>
      </c>
      <c r="B28" s="82">
        <v>911</v>
      </c>
      <c r="C28" s="76" t="s">
        <v>24</v>
      </c>
      <c r="D28" s="76" t="s">
        <v>25</v>
      </c>
      <c r="E28" s="76" t="s">
        <v>71</v>
      </c>
      <c r="F28" s="76" t="s">
        <v>37</v>
      </c>
      <c r="G28" s="76" t="s">
        <v>73</v>
      </c>
      <c r="H28" s="76" t="s">
        <v>78</v>
      </c>
      <c r="I28" s="5" t="s">
        <v>145</v>
      </c>
      <c r="J28" s="110">
        <f>73.7+6.6+10</f>
        <v>90.3</v>
      </c>
      <c r="K28" s="110">
        <v>17.899999999999999</v>
      </c>
      <c r="L28" s="110">
        <v>38.9</v>
      </c>
      <c r="M28" s="7">
        <v>6.6</v>
      </c>
    </row>
    <row r="29" spans="1:13" s="28" customFormat="1" x14ac:dyDescent="0.25">
      <c r="A29" s="80" t="s">
        <v>150</v>
      </c>
      <c r="B29" s="82">
        <v>911</v>
      </c>
      <c r="C29" s="5" t="s">
        <v>24</v>
      </c>
      <c r="D29" s="5" t="s">
        <v>25</v>
      </c>
      <c r="E29" s="76" t="s">
        <v>71</v>
      </c>
      <c r="F29" s="76" t="s">
        <v>37</v>
      </c>
      <c r="G29" s="76" t="s">
        <v>73</v>
      </c>
      <c r="H29" s="76" t="s">
        <v>78</v>
      </c>
      <c r="I29" s="113" t="s">
        <v>151</v>
      </c>
      <c r="J29" s="33">
        <f>J30</f>
        <v>30</v>
      </c>
      <c r="K29" s="33">
        <f>K30</f>
        <v>30</v>
      </c>
      <c r="L29" s="33">
        <f>L30</f>
        <v>30</v>
      </c>
    </row>
    <row r="30" spans="1:13" s="28" customFormat="1" x14ac:dyDescent="0.25">
      <c r="A30" s="80" t="s">
        <v>152</v>
      </c>
      <c r="B30" s="82">
        <v>911</v>
      </c>
      <c r="C30" s="5" t="s">
        <v>24</v>
      </c>
      <c r="D30" s="5" t="s">
        <v>25</v>
      </c>
      <c r="E30" s="5" t="s">
        <v>71</v>
      </c>
      <c r="F30" s="76" t="s">
        <v>37</v>
      </c>
      <c r="G30" s="76" t="s">
        <v>73</v>
      </c>
      <c r="H30" s="76" t="s">
        <v>78</v>
      </c>
      <c r="I30" s="113" t="s">
        <v>154</v>
      </c>
      <c r="J30" s="33">
        <v>30</v>
      </c>
      <c r="K30" s="33">
        <v>30</v>
      </c>
      <c r="L30" s="33">
        <v>30</v>
      </c>
    </row>
    <row r="31" spans="1:13" s="28" customFormat="1" ht="47.25" x14ac:dyDescent="0.25">
      <c r="A31" s="81" t="s">
        <v>266</v>
      </c>
      <c r="B31" s="82">
        <v>911</v>
      </c>
      <c r="C31" s="5" t="s">
        <v>24</v>
      </c>
      <c r="D31" s="5" t="s">
        <v>25</v>
      </c>
      <c r="E31" s="77" t="s">
        <v>71</v>
      </c>
      <c r="F31" s="76" t="s">
        <v>37</v>
      </c>
      <c r="G31" s="76" t="s">
        <v>73</v>
      </c>
      <c r="H31" s="76" t="s">
        <v>267</v>
      </c>
      <c r="I31" s="114"/>
      <c r="J31" s="33">
        <f>J32</f>
        <v>74.2</v>
      </c>
      <c r="K31" s="33">
        <f t="shared" ref="K31:L31" si="8">K32</f>
        <v>0</v>
      </c>
      <c r="L31" s="33">
        <f t="shared" si="8"/>
        <v>0</v>
      </c>
    </row>
    <row r="32" spans="1:13" s="28" customFormat="1" ht="47.25" x14ac:dyDescent="0.25">
      <c r="A32" s="111" t="s">
        <v>146</v>
      </c>
      <c r="B32" s="82">
        <v>911</v>
      </c>
      <c r="C32" s="5" t="s">
        <v>24</v>
      </c>
      <c r="D32" s="5" t="s">
        <v>25</v>
      </c>
      <c r="E32" s="77" t="s">
        <v>71</v>
      </c>
      <c r="F32" s="76" t="s">
        <v>37</v>
      </c>
      <c r="G32" s="76" t="s">
        <v>73</v>
      </c>
      <c r="H32" s="76" t="s">
        <v>267</v>
      </c>
      <c r="I32" s="114" t="s">
        <v>148</v>
      </c>
      <c r="J32" s="33">
        <f>J33</f>
        <v>74.2</v>
      </c>
      <c r="K32" s="33">
        <f t="shared" ref="K32:L32" si="9">K33</f>
        <v>0</v>
      </c>
      <c r="L32" s="33">
        <f t="shared" si="9"/>
        <v>0</v>
      </c>
    </row>
    <row r="33" spans="1:12" s="28" customFormat="1" x14ac:dyDescent="0.25">
      <c r="A33" s="111" t="s">
        <v>147</v>
      </c>
      <c r="B33" s="82">
        <v>911</v>
      </c>
      <c r="C33" s="5" t="s">
        <v>24</v>
      </c>
      <c r="D33" s="5" t="s">
        <v>25</v>
      </c>
      <c r="E33" s="77" t="s">
        <v>71</v>
      </c>
      <c r="F33" s="76" t="s">
        <v>37</v>
      </c>
      <c r="G33" s="76" t="s">
        <v>73</v>
      </c>
      <c r="H33" s="76" t="s">
        <v>267</v>
      </c>
      <c r="I33" s="114" t="s">
        <v>149</v>
      </c>
      <c r="J33" s="33">
        <v>74.2</v>
      </c>
      <c r="K33" s="33">
        <v>0</v>
      </c>
      <c r="L33" s="33">
        <v>0</v>
      </c>
    </row>
    <row r="34" spans="1:12" s="19" customFormat="1" ht="47.25" x14ac:dyDescent="0.25">
      <c r="A34" s="89" t="s">
        <v>255</v>
      </c>
      <c r="B34" s="82">
        <v>911</v>
      </c>
      <c r="C34" s="5" t="s">
        <v>24</v>
      </c>
      <c r="D34" s="5" t="s">
        <v>25</v>
      </c>
      <c r="E34" s="77">
        <v>89</v>
      </c>
      <c r="F34" s="76"/>
      <c r="G34" s="76"/>
      <c r="H34" s="76"/>
      <c r="I34" s="114"/>
      <c r="J34" s="110">
        <f>J35</f>
        <v>0.1</v>
      </c>
      <c r="K34" s="110">
        <f t="shared" ref="K34:L37" si="10">K35</f>
        <v>0.1</v>
      </c>
      <c r="L34" s="110">
        <f t="shared" si="10"/>
        <v>0.1</v>
      </c>
    </row>
    <row r="35" spans="1:12" s="19" customFormat="1" ht="47.25" x14ac:dyDescent="0.25">
      <c r="A35" s="89" t="s">
        <v>256</v>
      </c>
      <c r="B35" s="82">
        <v>911</v>
      </c>
      <c r="C35" s="5" t="s">
        <v>24</v>
      </c>
      <c r="D35" s="5" t="s">
        <v>25</v>
      </c>
      <c r="E35" s="77">
        <v>89</v>
      </c>
      <c r="F35" s="76" t="s">
        <v>36</v>
      </c>
      <c r="G35" s="76"/>
      <c r="H35" s="76"/>
      <c r="I35" s="114"/>
      <c r="J35" s="110">
        <f>J36</f>
        <v>0.1</v>
      </c>
      <c r="K35" s="110">
        <f t="shared" si="10"/>
        <v>0.1</v>
      </c>
      <c r="L35" s="110">
        <f t="shared" si="10"/>
        <v>0.1</v>
      </c>
    </row>
    <row r="36" spans="1:12" s="19" customFormat="1" ht="70.5" customHeight="1" x14ac:dyDescent="0.25">
      <c r="A36" s="115" t="s">
        <v>213</v>
      </c>
      <c r="B36" s="82">
        <v>911</v>
      </c>
      <c r="C36" s="5" t="s">
        <v>24</v>
      </c>
      <c r="D36" s="5" t="s">
        <v>25</v>
      </c>
      <c r="E36" s="77">
        <v>89</v>
      </c>
      <c r="F36" s="76" t="s">
        <v>36</v>
      </c>
      <c r="G36" s="76" t="s">
        <v>73</v>
      </c>
      <c r="H36" s="76" t="s">
        <v>80</v>
      </c>
      <c r="I36" s="114"/>
      <c r="J36" s="110">
        <f>J37</f>
        <v>0.1</v>
      </c>
      <c r="K36" s="110">
        <f t="shared" si="10"/>
        <v>0.1</v>
      </c>
      <c r="L36" s="110">
        <f t="shared" si="10"/>
        <v>0.1</v>
      </c>
    </row>
    <row r="37" spans="1:12" s="19" customFormat="1" ht="18" customHeight="1" x14ac:dyDescent="0.25">
      <c r="A37" s="81" t="s">
        <v>142</v>
      </c>
      <c r="B37" s="82">
        <v>911</v>
      </c>
      <c r="C37" s="5" t="s">
        <v>24</v>
      </c>
      <c r="D37" s="5" t="s">
        <v>25</v>
      </c>
      <c r="E37" s="77" t="s">
        <v>85</v>
      </c>
      <c r="F37" s="76" t="s">
        <v>36</v>
      </c>
      <c r="G37" s="76" t="s">
        <v>73</v>
      </c>
      <c r="H37" s="76" t="s">
        <v>80</v>
      </c>
      <c r="I37" s="114" t="s">
        <v>144</v>
      </c>
      <c r="J37" s="110">
        <f>J38</f>
        <v>0.1</v>
      </c>
      <c r="K37" s="110">
        <f t="shared" si="10"/>
        <v>0.1</v>
      </c>
      <c r="L37" s="110">
        <f t="shared" si="10"/>
        <v>0.1</v>
      </c>
    </row>
    <row r="38" spans="1:12" s="19" customFormat="1" ht="35.25" customHeight="1" x14ac:dyDescent="0.25">
      <c r="A38" s="81" t="s">
        <v>143</v>
      </c>
      <c r="B38" s="82">
        <v>911</v>
      </c>
      <c r="C38" s="5" t="s">
        <v>24</v>
      </c>
      <c r="D38" s="5" t="s">
        <v>25</v>
      </c>
      <c r="E38" s="77" t="s">
        <v>85</v>
      </c>
      <c r="F38" s="76" t="s">
        <v>36</v>
      </c>
      <c r="G38" s="76" t="s">
        <v>73</v>
      </c>
      <c r="H38" s="76" t="s">
        <v>80</v>
      </c>
      <c r="I38" s="114" t="s">
        <v>145</v>
      </c>
      <c r="J38" s="110">
        <v>0.1</v>
      </c>
      <c r="K38" s="110">
        <v>0.1</v>
      </c>
      <c r="L38" s="110">
        <v>0.1</v>
      </c>
    </row>
    <row r="39" spans="1:12" x14ac:dyDescent="0.25">
      <c r="A39" s="96" t="s">
        <v>81</v>
      </c>
      <c r="B39" s="82">
        <v>911</v>
      </c>
      <c r="C39" s="99" t="s">
        <v>24</v>
      </c>
      <c r="D39" s="99" t="s">
        <v>82</v>
      </c>
      <c r="E39" s="99"/>
      <c r="F39" s="86"/>
      <c r="G39" s="86"/>
      <c r="H39" s="100"/>
      <c r="I39" s="100"/>
      <c r="J39" s="109">
        <f>J40</f>
        <v>1</v>
      </c>
      <c r="K39" s="109">
        <f t="shared" ref="K39:L43" si="11">K40</f>
        <v>1</v>
      </c>
      <c r="L39" s="109">
        <f t="shared" si="11"/>
        <v>1</v>
      </c>
    </row>
    <row r="40" spans="1:12" ht="47.25" x14ac:dyDescent="0.25">
      <c r="A40" s="123" t="s">
        <v>255</v>
      </c>
      <c r="B40" s="82">
        <v>911</v>
      </c>
      <c r="C40" s="76" t="s">
        <v>24</v>
      </c>
      <c r="D40" s="76" t="s">
        <v>82</v>
      </c>
      <c r="E40" s="77">
        <v>89</v>
      </c>
      <c r="F40" s="76"/>
      <c r="G40" s="76"/>
      <c r="H40" s="101"/>
      <c r="I40" s="101"/>
      <c r="J40" s="110">
        <f>J41</f>
        <v>1</v>
      </c>
      <c r="K40" s="110">
        <f t="shared" si="11"/>
        <v>1</v>
      </c>
      <c r="L40" s="110">
        <f t="shared" si="11"/>
        <v>1</v>
      </c>
    </row>
    <row r="41" spans="1:12" ht="47.25" x14ac:dyDescent="0.25">
      <c r="A41" s="124" t="s">
        <v>256</v>
      </c>
      <c r="B41" s="82">
        <v>911</v>
      </c>
      <c r="C41" s="76" t="s">
        <v>24</v>
      </c>
      <c r="D41" s="76" t="s">
        <v>82</v>
      </c>
      <c r="E41" s="77">
        <v>89</v>
      </c>
      <c r="F41" s="76" t="s">
        <v>36</v>
      </c>
      <c r="G41" s="76"/>
      <c r="H41" s="101"/>
      <c r="I41" s="101"/>
      <c r="J41" s="110">
        <f>J42</f>
        <v>1</v>
      </c>
      <c r="K41" s="110">
        <f t="shared" si="11"/>
        <v>1</v>
      </c>
      <c r="L41" s="110">
        <f t="shared" si="11"/>
        <v>1</v>
      </c>
    </row>
    <row r="42" spans="1:12" ht="31.5" x14ac:dyDescent="0.25">
      <c r="A42" s="81" t="s">
        <v>257</v>
      </c>
      <c r="B42" s="82">
        <v>911</v>
      </c>
      <c r="C42" s="76" t="s">
        <v>24</v>
      </c>
      <c r="D42" s="76" t="s">
        <v>82</v>
      </c>
      <c r="E42" s="77">
        <v>89</v>
      </c>
      <c r="F42" s="76" t="s">
        <v>36</v>
      </c>
      <c r="G42" s="76" t="s">
        <v>73</v>
      </c>
      <c r="H42" s="76" t="s">
        <v>83</v>
      </c>
      <c r="I42" s="101"/>
      <c r="J42" s="110">
        <f>J43</f>
        <v>1</v>
      </c>
      <c r="K42" s="110">
        <f t="shared" si="11"/>
        <v>1</v>
      </c>
      <c r="L42" s="110">
        <f t="shared" si="11"/>
        <v>1</v>
      </c>
    </row>
    <row r="43" spans="1:12" x14ac:dyDescent="0.25">
      <c r="A43" s="80" t="s">
        <v>150</v>
      </c>
      <c r="B43" s="82">
        <v>911</v>
      </c>
      <c r="C43" s="76" t="s">
        <v>24</v>
      </c>
      <c r="D43" s="76" t="s">
        <v>82</v>
      </c>
      <c r="E43" s="77">
        <v>89</v>
      </c>
      <c r="F43" s="76" t="s">
        <v>36</v>
      </c>
      <c r="G43" s="76" t="s">
        <v>73</v>
      </c>
      <c r="H43" s="76" t="s">
        <v>83</v>
      </c>
      <c r="I43" s="101" t="s">
        <v>151</v>
      </c>
      <c r="J43" s="110">
        <f>J44</f>
        <v>1</v>
      </c>
      <c r="K43" s="110">
        <f t="shared" si="11"/>
        <v>1</v>
      </c>
      <c r="L43" s="110">
        <f t="shared" si="11"/>
        <v>1</v>
      </c>
    </row>
    <row r="44" spans="1:12" ht="17.25" customHeight="1" x14ac:dyDescent="0.25">
      <c r="A44" s="81" t="s">
        <v>84</v>
      </c>
      <c r="B44" s="82">
        <v>911</v>
      </c>
      <c r="C44" s="76" t="s">
        <v>24</v>
      </c>
      <c r="D44" s="76" t="s">
        <v>82</v>
      </c>
      <c r="E44" s="76" t="s">
        <v>85</v>
      </c>
      <c r="F44" s="76" t="s">
        <v>36</v>
      </c>
      <c r="G44" s="76" t="s">
        <v>73</v>
      </c>
      <c r="H44" s="76" t="s">
        <v>83</v>
      </c>
      <c r="I44" s="101" t="s">
        <v>86</v>
      </c>
      <c r="J44" s="110">
        <v>1</v>
      </c>
      <c r="K44" s="110">
        <v>1</v>
      </c>
      <c r="L44" s="110">
        <v>1</v>
      </c>
    </row>
    <row r="45" spans="1:12" ht="17.25" customHeight="1" x14ac:dyDescent="0.25">
      <c r="A45" s="81" t="s">
        <v>292</v>
      </c>
      <c r="B45" s="82">
        <v>911</v>
      </c>
      <c r="C45" s="258" t="s">
        <v>24</v>
      </c>
      <c r="D45" s="99" t="s">
        <v>68</v>
      </c>
      <c r="E45" s="101"/>
      <c r="F45" s="76"/>
      <c r="G45" s="76"/>
      <c r="H45" s="76"/>
      <c r="I45" s="95"/>
      <c r="J45" s="110">
        <f>J46</f>
        <v>3</v>
      </c>
      <c r="K45" s="110">
        <f t="shared" ref="K45:L49" si="12">K46</f>
        <v>0</v>
      </c>
      <c r="L45" s="110">
        <f t="shared" si="12"/>
        <v>0</v>
      </c>
    </row>
    <row r="46" spans="1:12" ht="32.25" customHeight="1" x14ac:dyDescent="0.25">
      <c r="A46" s="123" t="s">
        <v>255</v>
      </c>
      <c r="B46" s="82">
        <v>911</v>
      </c>
      <c r="C46" s="76" t="s">
        <v>24</v>
      </c>
      <c r="D46" s="76" t="s">
        <v>68</v>
      </c>
      <c r="E46" s="77">
        <v>89</v>
      </c>
      <c r="F46" s="76"/>
      <c r="G46" s="76"/>
      <c r="H46" s="76"/>
      <c r="I46" s="95"/>
      <c r="J46" s="110">
        <f>J47</f>
        <v>3</v>
      </c>
      <c r="K46" s="110">
        <f t="shared" si="12"/>
        <v>0</v>
      </c>
      <c r="L46" s="110">
        <f t="shared" si="12"/>
        <v>0</v>
      </c>
    </row>
    <row r="47" spans="1:12" ht="49.5" customHeight="1" x14ac:dyDescent="0.25">
      <c r="A47" s="124" t="s">
        <v>256</v>
      </c>
      <c r="B47" s="82">
        <v>911</v>
      </c>
      <c r="C47" s="76" t="s">
        <v>24</v>
      </c>
      <c r="D47" s="76" t="s">
        <v>68</v>
      </c>
      <c r="E47" s="77">
        <v>89</v>
      </c>
      <c r="F47" s="76" t="s">
        <v>36</v>
      </c>
      <c r="G47" s="76"/>
      <c r="H47" s="76"/>
      <c r="I47" s="95"/>
      <c r="J47" s="110">
        <f>J48</f>
        <v>3</v>
      </c>
      <c r="K47" s="110">
        <f t="shared" si="12"/>
        <v>0</v>
      </c>
      <c r="L47" s="110">
        <f t="shared" si="12"/>
        <v>0</v>
      </c>
    </row>
    <row r="48" spans="1:12" ht="29.25" customHeight="1" x14ac:dyDescent="0.25">
      <c r="A48" s="81" t="s">
        <v>293</v>
      </c>
      <c r="B48" s="82">
        <v>911</v>
      </c>
      <c r="C48" s="76" t="s">
        <v>24</v>
      </c>
      <c r="D48" s="76" t="s">
        <v>68</v>
      </c>
      <c r="E48" s="101" t="s">
        <v>85</v>
      </c>
      <c r="F48" s="76" t="s">
        <v>36</v>
      </c>
      <c r="G48" s="76" t="s">
        <v>73</v>
      </c>
      <c r="H48" s="76" t="s">
        <v>294</v>
      </c>
      <c r="I48" s="95"/>
      <c r="J48" s="110">
        <f>J49</f>
        <v>3</v>
      </c>
      <c r="K48" s="110">
        <f t="shared" si="12"/>
        <v>0</v>
      </c>
      <c r="L48" s="110">
        <f t="shared" si="12"/>
        <v>0</v>
      </c>
    </row>
    <row r="49" spans="1:12" ht="29.25" customHeight="1" x14ac:dyDescent="0.25">
      <c r="A49" s="81" t="s">
        <v>142</v>
      </c>
      <c r="B49" s="82">
        <v>911</v>
      </c>
      <c r="C49" s="5" t="s">
        <v>24</v>
      </c>
      <c r="D49" s="5" t="s">
        <v>68</v>
      </c>
      <c r="E49" s="77" t="s">
        <v>85</v>
      </c>
      <c r="F49" s="76" t="s">
        <v>36</v>
      </c>
      <c r="G49" s="76" t="s">
        <v>73</v>
      </c>
      <c r="H49" s="76" t="s">
        <v>294</v>
      </c>
      <c r="I49" s="114" t="s">
        <v>144</v>
      </c>
      <c r="J49" s="110">
        <f>J50</f>
        <v>3</v>
      </c>
      <c r="K49" s="110">
        <f t="shared" si="12"/>
        <v>0</v>
      </c>
      <c r="L49" s="110">
        <f t="shared" si="12"/>
        <v>0</v>
      </c>
    </row>
    <row r="50" spans="1:12" ht="17.25" customHeight="1" x14ac:dyDescent="0.25">
      <c r="A50" s="81" t="s">
        <v>143</v>
      </c>
      <c r="B50" s="82">
        <v>911</v>
      </c>
      <c r="C50" s="5" t="s">
        <v>24</v>
      </c>
      <c r="D50" s="5" t="s">
        <v>68</v>
      </c>
      <c r="E50" s="77" t="s">
        <v>85</v>
      </c>
      <c r="F50" s="76" t="s">
        <v>36</v>
      </c>
      <c r="G50" s="76" t="s">
        <v>73</v>
      </c>
      <c r="H50" s="76" t="s">
        <v>294</v>
      </c>
      <c r="I50" s="114" t="s">
        <v>145</v>
      </c>
      <c r="J50" s="110">
        <v>3</v>
      </c>
      <c r="K50" s="110">
        <v>0</v>
      </c>
      <c r="L50" s="110">
        <v>0</v>
      </c>
    </row>
    <row r="51" spans="1:12" x14ac:dyDescent="0.25">
      <c r="A51" s="96" t="s">
        <v>87</v>
      </c>
      <c r="B51" s="82">
        <v>911</v>
      </c>
      <c r="C51" s="99" t="s">
        <v>63</v>
      </c>
      <c r="D51" s="99"/>
      <c r="E51" s="100"/>
      <c r="F51" s="99"/>
      <c r="G51" s="99"/>
      <c r="H51" s="99"/>
      <c r="I51" s="98"/>
      <c r="J51" s="109">
        <f>J52</f>
        <v>86.800000000000011</v>
      </c>
      <c r="K51" s="109">
        <f>K52</f>
        <v>87.4</v>
      </c>
      <c r="L51" s="109">
        <f>L52</f>
        <v>90.1</v>
      </c>
    </row>
    <row r="52" spans="1:12" x14ac:dyDescent="0.25">
      <c r="A52" s="84" t="s">
        <v>88</v>
      </c>
      <c r="B52" s="82">
        <v>911</v>
      </c>
      <c r="C52" s="118" t="s">
        <v>63</v>
      </c>
      <c r="D52" s="118" t="s">
        <v>64</v>
      </c>
      <c r="E52" s="91"/>
      <c r="F52" s="85"/>
      <c r="G52" s="85"/>
      <c r="H52" s="85"/>
      <c r="I52" s="92"/>
      <c r="J52" s="109">
        <f>J55</f>
        <v>86.800000000000011</v>
      </c>
      <c r="K52" s="109">
        <f>K55</f>
        <v>87.4</v>
      </c>
      <c r="L52" s="109">
        <f>L55</f>
        <v>90.1</v>
      </c>
    </row>
    <row r="53" spans="1:12" ht="47.25" x14ac:dyDescent="0.25">
      <c r="A53" s="123" t="s">
        <v>255</v>
      </c>
      <c r="B53" s="82">
        <v>911</v>
      </c>
      <c r="C53" s="113" t="s">
        <v>63</v>
      </c>
      <c r="D53" s="113" t="s">
        <v>64</v>
      </c>
      <c r="E53" s="5">
        <v>89</v>
      </c>
      <c r="F53" s="5"/>
      <c r="G53" s="5"/>
      <c r="H53" s="5"/>
      <c r="I53" s="75"/>
      <c r="J53" s="110">
        <f t="shared" ref="J53:L54" si="13">J54</f>
        <v>86.800000000000011</v>
      </c>
      <c r="K53" s="110">
        <f t="shared" si="13"/>
        <v>87.4</v>
      </c>
      <c r="L53" s="110">
        <f t="shared" si="13"/>
        <v>90.1</v>
      </c>
    </row>
    <row r="54" spans="1:12" ht="47.25" x14ac:dyDescent="0.25">
      <c r="A54" s="124" t="s">
        <v>256</v>
      </c>
      <c r="B54" s="82">
        <v>911</v>
      </c>
      <c r="C54" s="113" t="s">
        <v>63</v>
      </c>
      <c r="D54" s="113" t="s">
        <v>64</v>
      </c>
      <c r="E54" s="5">
        <v>89</v>
      </c>
      <c r="F54" s="5">
        <v>1</v>
      </c>
      <c r="G54" s="5"/>
      <c r="H54" s="5"/>
      <c r="I54" s="75"/>
      <c r="J54" s="110">
        <f t="shared" si="13"/>
        <v>86.800000000000011</v>
      </c>
      <c r="K54" s="110">
        <f t="shared" si="13"/>
        <v>87.4</v>
      </c>
      <c r="L54" s="110">
        <f t="shared" si="13"/>
        <v>90.1</v>
      </c>
    </row>
    <row r="55" spans="1:12" ht="31.5" x14ac:dyDescent="0.25">
      <c r="A55" s="119" t="s">
        <v>273</v>
      </c>
      <c r="B55" s="82">
        <v>911</v>
      </c>
      <c r="C55" s="113" t="s">
        <v>63</v>
      </c>
      <c r="D55" s="113" t="s">
        <v>64</v>
      </c>
      <c r="E55" s="120">
        <v>89</v>
      </c>
      <c r="F55" s="5">
        <v>1</v>
      </c>
      <c r="G55" s="5" t="s">
        <v>73</v>
      </c>
      <c r="H55" s="5">
        <v>51180</v>
      </c>
      <c r="I55" s="75"/>
      <c r="J55" s="31">
        <f>J56+J58</f>
        <v>86.800000000000011</v>
      </c>
      <c r="K55" s="31">
        <f>K56+K58</f>
        <v>87.4</v>
      </c>
      <c r="L55" s="31">
        <f>L56+L58</f>
        <v>90.1</v>
      </c>
    </row>
    <row r="56" spans="1:12" ht="47.25" x14ac:dyDescent="0.25">
      <c r="A56" s="111" t="s">
        <v>146</v>
      </c>
      <c r="B56" s="82">
        <v>911</v>
      </c>
      <c r="C56" s="113" t="s">
        <v>63</v>
      </c>
      <c r="D56" s="113" t="s">
        <v>64</v>
      </c>
      <c r="E56" s="120">
        <v>89</v>
      </c>
      <c r="F56" s="5">
        <v>1</v>
      </c>
      <c r="G56" s="5" t="s">
        <v>73</v>
      </c>
      <c r="H56" s="5" t="s">
        <v>89</v>
      </c>
      <c r="I56" s="75" t="s">
        <v>148</v>
      </c>
      <c r="J56" s="31">
        <f>J57</f>
        <v>82.9</v>
      </c>
      <c r="K56" s="31">
        <f>K57</f>
        <v>83.4</v>
      </c>
      <c r="L56" s="31">
        <f>L57</f>
        <v>86.1</v>
      </c>
    </row>
    <row r="57" spans="1:12" x14ac:dyDescent="0.25">
      <c r="A57" s="111" t="s">
        <v>147</v>
      </c>
      <c r="B57" s="82">
        <v>911</v>
      </c>
      <c r="C57" s="113" t="s">
        <v>63</v>
      </c>
      <c r="D57" s="113" t="s">
        <v>64</v>
      </c>
      <c r="E57" s="120">
        <v>89</v>
      </c>
      <c r="F57" s="5">
        <v>1</v>
      </c>
      <c r="G57" s="5" t="s">
        <v>73</v>
      </c>
      <c r="H57" s="5" t="s">
        <v>89</v>
      </c>
      <c r="I57" s="75" t="s">
        <v>149</v>
      </c>
      <c r="J57" s="31">
        <v>82.9</v>
      </c>
      <c r="K57" s="31">
        <v>83.4</v>
      </c>
      <c r="L57" s="31">
        <v>86.1</v>
      </c>
    </row>
    <row r="58" spans="1:12" ht="18.75" customHeight="1" x14ac:dyDescent="0.25">
      <c r="A58" s="81" t="s">
        <v>142</v>
      </c>
      <c r="B58" s="82">
        <v>911</v>
      </c>
      <c r="C58" s="113" t="s">
        <v>63</v>
      </c>
      <c r="D58" s="113" t="s">
        <v>64</v>
      </c>
      <c r="E58" s="120">
        <v>89</v>
      </c>
      <c r="F58" s="5">
        <v>1</v>
      </c>
      <c r="G58" s="5" t="s">
        <v>73</v>
      </c>
      <c r="H58" s="5">
        <v>51180</v>
      </c>
      <c r="I58" s="75" t="s">
        <v>144</v>
      </c>
      <c r="J58" s="31">
        <f t="shared" ref="J58:L58" si="14">J59</f>
        <v>3.9</v>
      </c>
      <c r="K58" s="31">
        <f t="shared" si="14"/>
        <v>4</v>
      </c>
      <c r="L58" s="31">
        <f t="shared" si="14"/>
        <v>4</v>
      </c>
    </row>
    <row r="59" spans="1:12" ht="31.5" x14ac:dyDescent="0.25">
      <c r="A59" s="81" t="s">
        <v>143</v>
      </c>
      <c r="B59" s="82">
        <v>911</v>
      </c>
      <c r="C59" s="113" t="s">
        <v>63</v>
      </c>
      <c r="D59" s="113" t="s">
        <v>64</v>
      </c>
      <c r="E59" s="120">
        <v>89</v>
      </c>
      <c r="F59" s="5">
        <v>1</v>
      </c>
      <c r="G59" s="5" t="s">
        <v>73</v>
      </c>
      <c r="H59" s="5">
        <v>51180</v>
      </c>
      <c r="I59" s="75" t="s">
        <v>145</v>
      </c>
      <c r="J59" s="31">
        <v>3.9</v>
      </c>
      <c r="K59" s="31">
        <v>4</v>
      </c>
      <c r="L59" s="31">
        <v>4</v>
      </c>
    </row>
    <row r="60" spans="1:12" x14ac:dyDescent="0.25">
      <c r="A60" s="84" t="s">
        <v>90</v>
      </c>
      <c r="B60" s="82">
        <v>911</v>
      </c>
      <c r="C60" s="118" t="s">
        <v>25</v>
      </c>
      <c r="D60" s="118"/>
      <c r="E60" s="85"/>
      <c r="F60" s="85"/>
      <c r="G60" s="85"/>
      <c r="H60" s="85"/>
      <c r="I60" s="85"/>
      <c r="J60" s="116">
        <f t="shared" ref="J60:L65" si="15">J61</f>
        <v>307.39999999999998</v>
      </c>
      <c r="K60" s="116">
        <f t="shared" si="15"/>
        <v>327.9</v>
      </c>
      <c r="L60" s="116">
        <f t="shared" si="15"/>
        <v>337.8</v>
      </c>
    </row>
    <row r="61" spans="1:12" x14ac:dyDescent="0.25">
      <c r="A61" s="84" t="s">
        <v>91</v>
      </c>
      <c r="B61" s="82">
        <v>911</v>
      </c>
      <c r="C61" s="85" t="s">
        <v>25</v>
      </c>
      <c r="D61" s="85" t="s">
        <v>66</v>
      </c>
      <c r="E61" s="121"/>
      <c r="F61" s="121"/>
      <c r="G61" s="121"/>
      <c r="H61" s="121"/>
      <c r="I61" s="85"/>
      <c r="J61" s="31">
        <f t="shared" si="15"/>
        <v>307.39999999999998</v>
      </c>
      <c r="K61" s="31">
        <f t="shared" si="15"/>
        <v>327.9</v>
      </c>
      <c r="L61" s="31">
        <f t="shared" si="15"/>
        <v>337.8</v>
      </c>
    </row>
    <row r="62" spans="1:12" ht="47.25" x14ac:dyDescent="0.25">
      <c r="A62" s="123" t="s">
        <v>255</v>
      </c>
      <c r="B62" s="82">
        <v>911</v>
      </c>
      <c r="C62" s="76" t="s">
        <v>25</v>
      </c>
      <c r="D62" s="76" t="s">
        <v>66</v>
      </c>
      <c r="E62" s="76" t="s">
        <v>85</v>
      </c>
      <c r="F62" s="76"/>
      <c r="G62" s="76"/>
      <c r="H62" s="76"/>
      <c r="I62" s="5"/>
      <c r="J62" s="31">
        <f>J64</f>
        <v>307.39999999999998</v>
      </c>
      <c r="K62" s="31">
        <f>K64</f>
        <v>327.9</v>
      </c>
      <c r="L62" s="31">
        <f>L64</f>
        <v>337.8</v>
      </c>
    </row>
    <row r="63" spans="1:12" ht="47.25" x14ac:dyDescent="0.25">
      <c r="A63" s="124" t="s">
        <v>256</v>
      </c>
      <c r="B63" s="82">
        <v>911</v>
      </c>
      <c r="C63" s="76" t="s">
        <v>25</v>
      </c>
      <c r="D63" s="76" t="s">
        <v>66</v>
      </c>
      <c r="E63" s="76" t="s">
        <v>85</v>
      </c>
      <c r="F63" s="76" t="s">
        <v>36</v>
      </c>
      <c r="G63" s="76"/>
      <c r="H63" s="76"/>
      <c r="I63" s="5"/>
      <c r="J63" s="31"/>
      <c r="K63" s="31"/>
      <c r="L63" s="31"/>
    </row>
    <row r="64" spans="1:12" ht="141.75" x14ac:dyDescent="0.25">
      <c r="A64" s="243" t="s">
        <v>282</v>
      </c>
      <c r="B64" s="82">
        <v>911</v>
      </c>
      <c r="C64" s="76" t="s">
        <v>25</v>
      </c>
      <c r="D64" s="76" t="s">
        <v>66</v>
      </c>
      <c r="E64" s="76" t="s">
        <v>85</v>
      </c>
      <c r="F64" s="76" t="s">
        <v>36</v>
      </c>
      <c r="G64" s="76" t="s">
        <v>73</v>
      </c>
      <c r="H64" s="76" t="s">
        <v>92</v>
      </c>
      <c r="I64" s="5"/>
      <c r="J64" s="31">
        <f t="shared" si="15"/>
        <v>307.39999999999998</v>
      </c>
      <c r="K64" s="31">
        <f t="shared" si="15"/>
        <v>327.9</v>
      </c>
      <c r="L64" s="31">
        <f t="shared" si="15"/>
        <v>337.8</v>
      </c>
    </row>
    <row r="65" spans="1:13" ht="18.75" customHeight="1" x14ac:dyDescent="0.25">
      <c r="A65" s="81" t="s">
        <v>142</v>
      </c>
      <c r="B65" s="82">
        <v>911</v>
      </c>
      <c r="C65" s="76" t="s">
        <v>25</v>
      </c>
      <c r="D65" s="76" t="s">
        <v>66</v>
      </c>
      <c r="E65" s="76" t="s">
        <v>85</v>
      </c>
      <c r="F65" s="76" t="s">
        <v>36</v>
      </c>
      <c r="G65" s="76" t="s">
        <v>73</v>
      </c>
      <c r="H65" s="76" t="s">
        <v>92</v>
      </c>
      <c r="I65" s="5" t="s">
        <v>144</v>
      </c>
      <c r="J65" s="31">
        <f t="shared" si="15"/>
        <v>307.39999999999998</v>
      </c>
      <c r="K65" s="31">
        <f t="shared" si="15"/>
        <v>327.9</v>
      </c>
      <c r="L65" s="31">
        <f t="shared" si="15"/>
        <v>337.8</v>
      </c>
    </row>
    <row r="66" spans="1:13" ht="33.75" customHeight="1" x14ac:dyDescent="0.25">
      <c r="A66" s="81" t="s">
        <v>143</v>
      </c>
      <c r="B66" s="82">
        <v>911</v>
      </c>
      <c r="C66" s="76" t="s">
        <v>25</v>
      </c>
      <c r="D66" s="76" t="s">
        <v>66</v>
      </c>
      <c r="E66" s="76" t="s">
        <v>85</v>
      </c>
      <c r="F66" s="76" t="s">
        <v>36</v>
      </c>
      <c r="G66" s="76" t="s">
        <v>73</v>
      </c>
      <c r="H66" s="76" t="s">
        <v>92</v>
      </c>
      <c r="I66" s="5" t="s">
        <v>145</v>
      </c>
      <c r="J66" s="31">
        <v>307.39999999999998</v>
      </c>
      <c r="K66" s="31">
        <v>327.9</v>
      </c>
      <c r="L66" s="31">
        <v>337.8</v>
      </c>
    </row>
    <row r="67" spans="1:13" x14ac:dyDescent="0.25">
      <c r="A67" s="84" t="s">
        <v>28</v>
      </c>
      <c r="B67" s="82">
        <v>911</v>
      </c>
      <c r="C67" s="85" t="s">
        <v>27</v>
      </c>
      <c r="D67" s="85"/>
      <c r="E67" s="85"/>
      <c r="F67" s="85"/>
      <c r="G67" s="85"/>
      <c r="H67" s="32"/>
      <c r="I67" s="32"/>
      <c r="J67" s="88">
        <f>J68+J74</f>
        <v>116.5</v>
      </c>
      <c r="K67" s="88">
        <f>K68+K74</f>
        <v>13.700000000000001</v>
      </c>
      <c r="L67" s="88">
        <f>L68+L74</f>
        <v>51.999999999999993</v>
      </c>
    </row>
    <row r="68" spans="1:13" x14ac:dyDescent="0.25">
      <c r="A68" s="84" t="s">
        <v>93</v>
      </c>
      <c r="B68" s="82">
        <v>911</v>
      </c>
      <c r="C68" s="85" t="s">
        <v>27</v>
      </c>
      <c r="D68" s="85" t="s">
        <v>63</v>
      </c>
      <c r="E68" s="85"/>
      <c r="F68" s="85"/>
      <c r="G68" s="85"/>
      <c r="H68" s="87"/>
      <c r="I68" s="87"/>
      <c r="J68" s="88">
        <f>J69</f>
        <v>30.4</v>
      </c>
      <c r="K68" s="88">
        <f t="shared" ref="K68:L68" si="16">K69</f>
        <v>0.4</v>
      </c>
      <c r="L68" s="88">
        <f t="shared" si="16"/>
        <v>0.4</v>
      </c>
    </row>
    <row r="69" spans="1:13" ht="47.25" x14ac:dyDescent="0.25">
      <c r="A69" s="123" t="s">
        <v>255</v>
      </c>
      <c r="B69" s="82">
        <v>911</v>
      </c>
      <c r="C69" s="5" t="s">
        <v>27</v>
      </c>
      <c r="D69" s="5" t="s">
        <v>63</v>
      </c>
      <c r="E69" s="5" t="s">
        <v>85</v>
      </c>
      <c r="F69" s="5"/>
      <c r="G69" s="5"/>
      <c r="H69" s="32"/>
      <c r="I69" s="32"/>
      <c r="J69" s="33">
        <f>J70</f>
        <v>30.4</v>
      </c>
      <c r="K69" s="33">
        <f t="shared" ref="K69:L69" si="17">K70</f>
        <v>0.4</v>
      </c>
      <c r="L69" s="33">
        <f t="shared" si="17"/>
        <v>0.4</v>
      </c>
    </row>
    <row r="70" spans="1:13" ht="47.25" x14ac:dyDescent="0.25">
      <c r="A70" s="124" t="s">
        <v>256</v>
      </c>
      <c r="B70" s="82">
        <v>911</v>
      </c>
      <c r="C70" s="5" t="s">
        <v>27</v>
      </c>
      <c r="D70" s="5" t="s">
        <v>63</v>
      </c>
      <c r="E70" s="5" t="s">
        <v>85</v>
      </c>
      <c r="F70" s="5" t="s">
        <v>36</v>
      </c>
      <c r="G70" s="5"/>
      <c r="H70" s="32"/>
      <c r="I70" s="32"/>
      <c r="J70" s="33">
        <f>J71</f>
        <v>30.4</v>
      </c>
      <c r="K70" s="33">
        <f t="shared" ref="K70:L70" si="18">K71</f>
        <v>0.4</v>
      </c>
      <c r="L70" s="33">
        <f t="shared" si="18"/>
        <v>0.4</v>
      </c>
    </row>
    <row r="71" spans="1:13" ht="49.15" customHeight="1" x14ac:dyDescent="0.25">
      <c r="A71" s="117" t="s">
        <v>281</v>
      </c>
      <c r="B71" s="82">
        <v>911</v>
      </c>
      <c r="C71" s="5" t="s">
        <v>27</v>
      </c>
      <c r="D71" s="5" t="s">
        <v>63</v>
      </c>
      <c r="E71" s="5">
        <v>89</v>
      </c>
      <c r="F71" s="5">
        <v>1</v>
      </c>
      <c r="G71" s="5" t="s">
        <v>73</v>
      </c>
      <c r="H71" s="5" t="s">
        <v>94</v>
      </c>
      <c r="I71" s="75"/>
      <c r="J71" s="33">
        <f t="shared" ref="J71:L72" si="19">J72</f>
        <v>30.4</v>
      </c>
      <c r="K71" s="33">
        <f t="shared" si="19"/>
        <v>0.4</v>
      </c>
      <c r="L71" s="33">
        <f t="shared" si="19"/>
        <v>0.4</v>
      </c>
    </row>
    <row r="72" spans="1:13" ht="19.5" customHeight="1" x14ac:dyDescent="0.25">
      <c r="A72" s="81" t="s">
        <v>142</v>
      </c>
      <c r="B72" s="82">
        <v>911</v>
      </c>
      <c r="C72" s="5" t="s">
        <v>27</v>
      </c>
      <c r="D72" s="5" t="s">
        <v>63</v>
      </c>
      <c r="E72" s="5">
        <v>89</v>
      </c>
      <c r="F72" s="5">
        <v>1</v>
      </c>
      <c r="G72" s="5" t="s">
        <v>73</v>
      </c>
      <c r="H72" s="5" t="s">
        <v>94</v>
      </c>
      <c r="I72" s="75" t="s">
        <v>144</v>
      </c>
      <c r="J72" s="33">
        <f t="shared" si="19"/>
        <v>30.4</v>
      </c>
      <c r="K72" s="33">
        <f t="shared" si="19"/>
        <v>0.4</v>
      </c>
      <c r="L72" s="33">
        <f t="shared" si="19"/>
        <v>0.4</v>
      </c>
    </row>
    <row r="73" spans="1:13" ht="31.5" x14ac:dyDescent="0.25">
      <c r="A73" s="81" t="s">
        <v>143</v>
      </c>
      <c r="B73" s="82">
        <v>911</v>
      </c>
      <c r="C73" s="5" t="s">
        <v>27</v>
      </c>
      <c r="D73" s="5" t="s">
        <v>63</v>
      </c>
      <c r="E73" s="5">
        <v>89</v>
      </c>
      <c r="F73" s="5">
        <v>1</v>
      </c>
      <c r="G73" s="5" t="s">
        <v>73</v>
      </c>
      <c r="H73" s="5" t="s">
        <v>94</v>
      </c>
      <c r="I73" s="75" t="s">
        <v>145</v>
      </c>
      <c r="J73" s="33">
        <f>0.4+30</f>
        <v>30.4</v>
      </c>
      <c r="K73" s="33">
        <v>0.4</v>
      </c>
      <c r="L73" s="33">
        <v>0.4</v>
      </c>
      <c r="M73" s="7">
        <v>30</v>
      </c>
    </row>
    <row r="74" spans="1:13" x14ac:dyDescent="0.25">
      <c r="A74" s="84" t="s">
        <v>95</v>
      </c>
      <c r="B74" s="82">
        <v>911</v>
      </c>
      <c r="C74" s="85" t="s">
        <v>27</v>
      </c>
      <c r="D74" s="85" t="s">
        <v>64</v>
      </c>
      <c r="E74" s="85"/>
      <c r="F74" s="85"/>
      <c r="G74" s="86"/>
      <c r="H74" s="87"/>
      <c r="I74" s="87"/>
      <c r="J74" s="88">
        <f>J75</f>
        <v>86.1</v>
      </c>
      <c r="K74" s="88">
        <f>K75</f>
        <v>13.3</v>
      </c>
      <c r="L74" s="88">
        <f>L75</f>
        <v>51.599999999999994</v>
      </c>
    </row>
    <row r="75" spans="1:13" ht="47.25" x14ac:dyDescent="0.25">
      <c r="A75" s="123" t="s">
        <v>255</v>
      </c>
      <c r="B75" s="82">
        <v>911</v>
      </c>
      <c r="C75" s="5" t="s">
        <v>27</v>
      </c>
      <c r="D75" s="5" t="s">
        <v>64</v>
      </c>
      <c r="E75" s="5" t="s">
        <v>85</v>
      </c>
      <c r="F75" s="5"/>
      <c r="G75" s="86"/>
      <c r="H75" s="32"/>
      <c r="I75" s="32"/>
      <c r="J75" s="33">
        <f>J76</f>
        <v>86.1</v>
      </c>
      <c r="K75" s="33">
        <f t="shared" ref="K75:L75" si="20">K76</f>
        <v>13.3</v>
      </c>
      <c r="L75" s="33">
        <f t="shared" si="20"/>
        <v>51.599999999999994</v>
      </c>
    </row>
    <row r="76" spans="1:13" ht="47.25" x14ac:dyDescent="0.25">
      <c r="A76" s="124" t="s">
        <v>256</v>
      </c>
      <c r="B76" s="82">
        <v>911</v>
      </c>
      <c r="C76" s="5" t="s">
        <v>27</v>
      </c>
      <c r="D76" s="5" t="s">
        <v>64</v>
      </c>
      <c r="E76" s="5" t="s">
        <v>85</v>
      </c>
      <c r="F76" s="83">
        <v>1</v>
      </c>
      <c r="G76" s="86"/>
      <c r="H76" s="32"/>
      <c r="I76" s="32"/>
      <c r="J76" s="33">
        <f>J77+J80</f>
        <v>86.1</v>
      </c>
      <c r="K76" s="33">
        <f t="shared" ref="K76:L76" si="21">K77+K80</f>
        <v>13.3</v>
      </c>
      <c r="L76" s="33">
        <f t="shared" si="21"/>
        <v>51.599999999999994</v>
      </c>
    </row>
    <row r="77" spans="1:13" x14ac:dyDescent="0.25">
      <c r="A77" s="81" t="s">
        <v>96</v>
      </c>
      <c r="B77" s="82">
        <v>911</v>
      </c>
      <c r="C77" s="5" t="s">
        <v>27</v>
      </c>
      <c r="D77" s="5" t="s">
        <v>64</v>
      </c>
      <c r="E77" s="5" t="s">
        <v>85</v>
      </c>
      <c r="F77" s="83">
        <v>1</v>
      </c>
      <c r="G77" s="76" t="s">
        <v>73</v>
      </c>
      <c r="H77" s="83">
        <v>43010</v>
      </c>
      <c r="I77" s="32"/>
      <c r="J77" s="33">
        <f>J78</f>
        <v>86.1</v>
      </c>
      <c r="K77" s="33">
        <f t="shared" ref="K77:L77" si="22">K78</f>
        <v>11.3</v>
      </c>
      <c r="L77" s="33">
        <f t="shared" si="22"/>
        <v>21.4</v>
      </c>
    </row>
    <row r="78" spans="1:13" ht="17.25" customHeight="1" x14ac:dyDescent="0.25">
      <c r="A78" s="81" t="s">
        <v>142</v>
      </c>
      <c r="B78" s="82">
        <v>911</v>
      </c>
      <c r="C78" s="5" t="s">
        <v>27</v>
      </c>
      <c r="D78" s="5" t="s">
        <v>64</v>
      </c>
      <c r="E78" s="5" t="s">
        <v>85</v>
      </c>
      <c r="F78" s="83">
        <v>1</v>
      </c>
      <c r="G78" s="76" t="s">
        <v>73</v>
      </c>
      <c r="H78" s="83">
        <v>43010</v>
      </c>
      <c r="I78" s="83">
        <v>200</v>
      </c>
      <c r="J78" s="33">
        <f>J79</f>
        <v>86.1</v>
      </c>
      <c r="K78" s="33">
        <f>K79</f>
        <v>11.3</v>
      </c>
      <c r="L78" s="33">
        <f>L79</f>
        <v>21.4</v>
      </c>
    </row>
    <row r="79" spans="1:13" ht="31.5" x14ac:dyDescent="0.25">
      <c r="A79" s="81" t="s">
        <v>143</v>
      </c>
      <c r="B79" s="82">
        <v>911</v>
      </c>
      <c r="C79" s="5" t="s">
        <v>27</v>
      </c>
      <c r="D79" s="5" t="s">
        <v>64</v>
      </c>
      <c r="E79" s="5" t="s">
        <v>85</v>
      </c>
      <c r="F79" s="83">
        <v>1</v>
      </c>
      <c r="G79" s="76" t="s">
        <v>73</v>
      </c>
      <c r="H79" s="83">
        <v>43010</v>
      </c>
      <c r="I79" s="83">
        <v>240</v>
      </c>
      <c r="J79" s="33">
        <v>86.1</v>
      </c>
      <c r="K79" s="33">
        <v>11.3</v>
      </c>
      <c r="L79" s="33">
        <v>21.4</v>
      </c>
    </row>
    <row r="80" spans="1:13" ht="19.5" customHeight="1" x14ac:dyDescent="0.25">
      <c r="A80" s="81" t="s">
        <v>223</v>
      </c>
      <c r="B80" s="82">
        <v>911</v>
      </c>
      <c r="C80" s="5" t="s">
        <v>27</v>
      </c>
      <c r="D80" s="5" t="s">
        <v>64</v>
      </c>
      <c r="E80" s="5" t="s">
        <v>85</v>
      </c>
      <c r="F80" s="83">
        <v>1</v>
      </c>
      <c r="G80" s="76" t="s">
        <v>73</v>
      </c>
      <c r="H80" s="83">
        <v>43040</v>
      </c>
      <c r="I80" s="32"/>
      <c r="J80" s="33">
        <f>J81</f>
        <v>0</v>
      </c>
      <c r="K80" s="33">
        <f t="shared" ref="K80:L81" si="23">K81</f>
        <v>2</v>
      </c>
      <c r="L80" s="33">
        <f t="shared" si="23"/>
        <v>30.2</v>
      </c>
    </row>
    <row r="81" spans="1:12" ht="16.5" customHeight="1" x14ac:dyDescent="0.25">
      <c r="A81" s="81" t="s">
        <v>142</v>
      </c>
      <c r="B81" s="82">
        <v>911</v>
      </c>
      <c r="C81" s="5" t="s">
        <v>27</v>
      </c>
      <c r="D81" s="5" t="s">
        <v>64</v>
      </c>
      <c r="E81" s="5" t="s">
        <v>85</v>
      </c>
      <c r="F81" s="83">
        <v>1</v>
      </c>
      <c r="G81" s="76" t="s">
        <v>73</v>
      </c>
      <c r="H81" s="83">
        <v>43040</v>
      </c>
      <c r="I81" s="83">
        <v>200</v>
      </c>
      <c r="J81" s="33">
        <f>J82</f>
        <v>0</v>
      </c>
      <c r="K81" s="33">
        <f t="shared" si="23"/>
        <v>2</v>
      </c>
      <c r="L81" s="33">
        <f t="shared" si="23"/>
        <v>30.2</v>
      </c>
    </row>
    <row r="82" spans="1:12" ht="38.25" customHeight="1" x14ac:dyDescent="0.25">
      <c r="A82" s="81" t="s">
        <v>143</v>
      </c>
      <c r="B82" s="82">
        <v>911</v>
      </c>
      <c r="C82" s="5" t="s">
        <v>27</v>
      </c>
      <c r="D82" s="5" t="s">
        <v>64</v>
      </c>
      <c r="E82" s="5" t="s">
        <v>85</v>
      </c>
      <c r="F82" s="83">
        <v>1</v>
      </c>
      <c r="G82" s="76" t="s">
        <v>73</v>
      </c>
      <c r="H82" s="83">
        <v>43040</v>
      </c>
      <c r="I82" s="83">
        <v>240</v>
      </c>
      <c r="J82" s="33">
        <v>0</v>
      </c>
      <c r="K82" s="33">
        <v>2</v>
      </c>
      <c r="L82" s="33">
        <v>30.2</v>
      </c>
    </row>
    <row r="83" spans="1:12" x14ac:dyDescent="0.25">
      <c r="A83" s="84" t="s">
        <v>97</v>
      </c>
      <c r="B83" s="82">
        <v>911</v>
      </c>
      <c r="C83" s="85" t="s">
        <v>67</v>
      </c>
      <c r="D83" s="85"/>
      <c r="E83" s="91"/>
      <c r="F83" s="85"/>
      <c r="G83" s="85"/>
      <c r="H83" s="85"/>
      <c r="I83" s="92"/>
      <c r="J83" s="109">
        <f t="shared" ref="J83:L88" si="24">J84</f>
        <v>68.8</v>
      </c>
      <c r="K83" s="109">
        <f t="shared" si="24"/>
        <v>47.900000000000006</v>
      </c>
      <c r="L83" s="109">
        <f t="shared" si="24"/>
        <v>27</v>
      </c>
    </row>
    <row r="84" spans="1:12" x14ac:dyDescent="0.25">
      <c r="A84" s="93" t="s">
        <v>39</v>
      </c>
      <c r="B84" s="82">
        <v>911</v>
      </c>
      <c r="C84" s="85" t="s">
        <v>67</v>
      </c>
      <c r="D84" s="85" t="s">
        <v>24</v>
      </c>
      <c r="E84" s="92"/>
      <c r="F84" s="85"/>
      <c r="G84" s="85"/>
      <c r="H84" s="85"/>
      <c r="I84" s="92"/>
      <c r="J84" s="109">
        <f t="shared" si="24"/>
        <v>68.8</v>
      </c>
      <c r="K84" s="109">
        <f t="shared" si="24"/>
        <v>47.900000000000006</v>
      </c>
      <c r="L84" s="109">
        <f t="shared" si="24"/>
        <v>27</v>
      </c>
    </row>
    <row r="85" spans="1:12" ht="47.25" x14ac:dyDescent="0.25">
      <c r="A85" s="123" t="s">
        <v>255</v>
      </c>
      <c r="B85" s="82">
        <v>911</v>
      </c>
      <c r="C85" s="5" t="s">
        <v>67</v>
      </c>
      <c r="D85" s="5" t="s">
        <v>24</v>
      </c>
      <c r="E85" s="5">
        <v>89</v>
      </c>
      <c r="F85" s="5"/>
      <c r="G85" s="5"/>
      <c r="H85" s="5"/>
      <c r="I85" s="75"/>
      <c r="J85" s="110">
        <f t="shared" si="24"/>
        <v>68.8</v>
      </c>
      <c r="K85" s="110">
        <f t="shared" si="24"/>
        <v>47.900000000000006</v>
      </c>
      <c r="L85" s="110">
        <f t="shared" si="24"/>
        <v>27</v>
      </c>
    </row>
    <row r="86" spans="1:12" ht="47.25" x14ac:dyDescent="0.25">
      <c r="A86" s="124" t="s">
        <v>256</v>
      </c>
      <c r="B86" s="82">
        <v>911</v>
      </c>
      <c r="C86" s="5" t="s">
        <v>67</v>
      </c>
      <c r="D86" s="5" t="s">
        <v>24</v>
      </c>
      <c r="E86" s="5">
        <v>89</v>
      </c>
      <c r="F86" s="5">
        <v>1</v>
      </c>
      <c r="G86" s="5"/>
      <c r="H86" s="5"/>
      <c r="I86" s="75"/>
      <c r="J86" s="110">
        <f t="shared" si="24"/>
        <v>68.8</v>
      </c>
      <c r="K86" s="110">
        <f t="shared" si="24"/>
        <v>47.900000000000006</v>
      </c>
      <c r="L86" s="110">
        <f t="shared" si="24"/>
        <v>27</v>
      </c>
    </row>
    <row r="87" spans="1:12" x14ac:dyDescent="0.25">
      <c r="A87" s="89" t="s">
        <v>137</v>
      </c>
      <c r="B87" s="82">
        <v>911</v>
      </c>
      <c r="C87" s="94" t="s">
        <v>67</v>
      </c>
      <c r="D87" s="94" t="s">
        <v>24</v>
      </c>
      <c r="E87" s="95">
        <v>89</v>
      </c>
      <c r="F87" s="76">
        <v>1</v>
      </c>
      <c r="G87" s="76" t="s">
        <v>73</v>
      </c>
      <c r="H87" s="76" t="s">
        <v>99</v>
      </c>
      <c r="I87" s="95"/>
      <c r="J87" s="110">
        <f t="shared" si="24"/>
        <v>68.8</v>
      </c>
      <c r="K87" s="110">
        <f t="shared" si="24"/>
        <v>47.900000000000006</v>
      </c>
      <c r="L87" s="110">
        <f t="shared" si="24"/>
        <v>27</v>
      </c>
    </row>
    <row r="88" spans="1:12" x14ac:dyDescent="0.25">
      <c r="A88" s="89" t="s">
        <v>138</v>
      </c>
      <c r="B88" s="82">
        <v>911</v>
      </c>
      <c r="C88" s="94" t="s">
        <v>67</v>
      </c>
      <c r="D88" s="94" t="s">
        <v>24</v>
      </c>
      <c r="E88" s="95">
        <v>89</v>
      </c>
      <c r="F88" s="76">
        <v>1</v>
      </c>
      <c r="G88" s="76" t="s">
        <v>73</v>
      </c>
      <c r="H88" s="76" t="s">
        <v>99</v>
      </c>
      <c r="I88" s="95" t="s">
        <v>140</v>
      </c>
      <c r="J88" s="110">
        <f t="shared" si="24"/>
        <v>68.8</v>
      </c>
      <c r="K88" s="110">
        <f t="shared" si="24"/>
        <v>47.900000000000006</v>
      </c>
      <c r="L88" s="110">
        <f t="shared" si="24"/>
        <v>27</v>
      </c>
    </row>
    <row r="89" spans="1:12" x14ac:dyDescent="0.25">
      <c r="A89" s="89" t="s">
        <v>139</v>
      </c>
      <c r="B89" s="82">
        <v>911</v>
      </c>
      <c r="C89" s="94" t="s">
        <v>67</v>
      </c>
      <c r="D89" s="94" t="s">
        <v>24</v>
      </c>
      <c r="E89" s="95">
        <v>89</v>
      </c>
      <c r="F89" s="76">
        <v>1</v>
      </c>
      <c r="G89" s="76" t="s">
        <v>73</v>
      </c>
      <c r="H89" s="76" t="s">
        <v>99</v>
      </c>
      <c r="I89" s="95" t="s">
        <v>141</v>
      </c>
      <c r="J89" s="110">
        <v>68.8</v>
      </c>
      <c r="K89" s="110">
        <f>71.2-K103</f>
        <v>47.900000000000006</v>
      </c>
      <c r="L89" s="110">
        <f>73.8-L103</f>
        <v>27</v>
      </c>
    </row>
    <row r="90" spans="1:12" x14ac:dyDescent="0.25">
      <c r="A90" s="96" t="s">
        <v>26</v>
      </c>
      <c r="B90" s="82">
        <v>911</v>
      </c>
      <c r="C90" s="97" t="s">
        <v>68</v>
      </c>
      <c r="D90" s="97"/>
      <c r="E90" s="98"/>
      <c r="F90" s="99"/>
      <c r="G90" s="99"/>
      <c r="H90" s="99"/>
      <c r="I90" s="98"/>
      <c r="J90" s="109">
        <f t="shared" ref="J90:L95" si="25">J91</f>
        <v>1.5</v>
      </c>
      <c r="K90" s="109">
        <f t="shared" si="25"/>
        <v>1.5</v>
      </c>
      <c r="L90" s="109">
        <f t="shared" si="25"/>
        <v>1.5</v>
      </c>
    </row>
    <row r="91" spans="1:12" x14ac:dyDescent="0.25">
      <c r="A91" s="96" t="s">
        <v>100</v>
      </c>
      <c r="B91" s="82">
        <v>911</v>
      </c>
      <c r="C91" s="99">
        <v>13</v>
      </c>
      <c r="D91" s="99" t="s">
        <v>24</v>
      </c>
      <c r="E91" s="100"/>
      <c r="F91" s="99"/>
      <c r="G91" s="99"/>
      <c r="H91" s="99"/>
      <c r="I91" s="98"/>
      <c r="J91" s="109">
        <f t="shared" si="25"/>
        <v>1.5</v>
      </c>
      <c r="K91" s="109">
        <f t="shared" si="25"/>
        <v>1.5</v>
      </c>
      <c r="L91" s="109">
        <f t="shared" si="25"/>
        <v>1.5</v>
      </c>
    </row>
    <row r="92" spans="1:12" ht="47.25" x14ac:dyDescent="0.25">
      <c r="A92" s="123" t="s">
        <v>255</v>
      </c>
      <c r="B92" s="82">
        <v>911</v>
      </c>
      <c r="C92" s="76" t="s">
        <v>68</v>
      </c>
      <c r="D92" s="76" t="s">
        <v>24</v>
      </c>
      <c r="E92" s="5">
        <v>89</v>
      </c>
      <c r="F92" s="5"/>
      <c r="G92" s="76"/>
      <c r="H92" s="76"/>
      <c r="I92" s="95"/>
      <c r="J92" s="110">
        <f t="shared" si="25"/>
        <v>1.5</v>
      </c>
      <c r="K92" s="110">
        <f t="shared" si="25"/>
        <v>1.5</v>
      </c>
      <c r="L92" s="110">
        <f t="shared" si="25"/>
        <v>1.5</v>
      </c>
    </row>
    <row r="93" spans="1:12" ht="47.25" x14ac:dyDescent="0.25">
      <c r="A93" s="124" t="s">
        <v>256</v>
      </c>
      <c r="B93" s="82">
        <v>911</v>
      </c>
      <c r="C93" s="76" t="s">
        <v>68</v>
      </c>
      <c r="D93" s="76" t="s">
        <v>24</v>
      </c>
      <c r="E93" s="5">
        <v>89</v>
      </c>
      <c r="F93" s="5">
        <v>1</v>
      </c>
      <c r="G93" s="76"/>
      <c r="H93" s="76"/>
      <c r="I93" s="95"/>
      <c r="J93" s="110">
        <f t="shared" si="25"/>
        <v>1.5</v>
      </c>
      <c r="K93" s="110">
        <f t="shared" si="25"/>
        <v>1.5</v>
      </c>
      <c r="L93" s="110">
        <f t="shared" si="25"/>
        <v>1.5</v>
      </c>
    </row>
    <row r="94" spans="1:12" x14ac:dyDescent="0.25">
      <c r="A94" s="81" t="s">
        <v>101</v>
      </c>
      <c r="B94" s="82">
        <v>911</v>
      </c>
      <c r="C94" s="76">
        <v>13</v>
      </c>
      <c r="D94" s="76" t="s">
        <v>24</v>
      </c>
      <c r="E94" s="101">
        <v>89</v>
      </c>
      <c r="F94" s="76">
        <v>1</v>
      </c>
      <c r="G94" s="76" t="s">
        <v>73</v>
      </c>
      <c r="H94" s="76">
        <v>41240</v>
      </c>
      <c r="I94" s="95"/>
      <c r="J94" s="112">
        <f t="shared" si="25"/>
        <v>1.5</v>
      </c>
      <c r="K94" s="112">
        <f t="shared" si="25"/>
        <v>1.5</v>
      </c>
      <c r="L94" s="112">
        <f t="shared" si="25"/>
        <v>1.5</v>
      </c>
    </row>
    <row r="95" spans="1:12" x14ac:dyDescent="0.25">
      <c r="A95" s="81" t="s">
        <v>135</v>
      </c>
      <c r="B95" s="82">
        <v>911</v>
      </c>
      <c r="C95" s="76">
        <v>13</v>
      </c>
      <c r="D95" s="76" t="s">
        <v>24</v>
      </c>
      <c r="E95" s="101">
        <v>89</v>
      </c>
      <c r="F95" s="76">
        <v>1</v>
      </c>
      <c r="G95" s="76" t="s">
        <v>73</v>
      </c>
      <c r="H95" s="76" t="s">
        <v>106</v>
      </c>
      <c r="I95" s="95" t="s">
        <v>136</v>
      </c>
      <c r="J95" s="112">
        <f t="shared" si="25"/>
        <v>1.5</v>
      </c>
      <c r="K95" s="112">
        <f t="shared" si="25"/>
        <v>1.5</v>
      </c>
      <c r="L95" s="112">
        <f t="shared" si="25"/>
        <v>1.5</v>
      </c>
    </row>
    <row r="96" spans="1:12" x14ac:dyDescent="0.25">
      <c r="A96" s="80" t="s">
        <v>102</v>
      </c>
      <c r="B96" s="82">
        <v>911</v>
      </c>
      <c r="C96" s="76">
        <v>13</v>
      </c>
      <c r="D96" s="76" t="s">
        <v>24</v>
      </c>
      <c r="E96" s="101">
        <v>89</v>
      </c>
      <c r="F96" s="76">
        <v>1</v>
      </c>
      <c r="G96" s="76" t="s">
        <v>73</v>
      </c>
      <c r="H96" s="76">
        <v>41240</v>
      </c>
      <c r="I96" s="95">
        <v>730</v>
      </c>
      <c r="J96" s="112">
        <v>1.5</v>
      </c>
      <c r="K96" s="112">
        <v>1.5</v>
      </c>
      <c r="L96" s="112">
        <v>1.5</v>
      </c>
    </row>
    <row r="97" spans="1:12" x14ac:dyDescent="0.25">
      <c r="A97" s="80" t="s">
        <v>261</v>
      </c>
      <c r="B97" s="82">
        <v>911</v>
      </c>
      <c r="C97" s="76" t="s">
        <v>262</v>
      </c>
      <c r="D97" s="76"/>
      <c r="E97" s="101"/>
      <c r="F97" s="76"/>
      <c r="G97" s="76"/>
      <c r="H97" s="76"/>
      <c r="I97" s="95"/>
      <c r="J97" s="112"/>
      <c r="K97" s="112">
        <f t="shared" ref="K97:L102" si="26">K98</f>
        <v>23.3</v>
      </c>
      <c r="L97" s="112">
        <f t="shared" si="26"/>
        <v>46.8</v>
      </c>
    </row>
    <row r="98" spans="1:12" x14ac:dyDescent="0.25">
      <c r="A98" s="80" t="s">
        <v>261</v>
      </c>
      <c r="B98" s="82">
        <v>911</v>
      </c>
      <c r="C98" s="76" t="s">
        <v>262</v>
      </c>
      <c r="D98" s="76">
        <v>99</v>
      </c>
      <c r="E98" s="101"/>
      <c r="F98" s="76"/>
      <c r="G98" s="76"/>
      <c r="H98" s="76"/>
      <c r="I98" s="95"/>
      <c r="J98" s="112"/>
      <c r="K98" s="112">
        <f t="shared" si="26"/>
        <v>23.3</v>
      </c>
      <c r="L98" s="112">
        <f t="shared" si="26"/>
        <v>46.8</v>
      </c>
    </row>
    <row r="99" spans="1:12" ht="35.25" customHeight="1" x14ac:dyDescent="0.25">
      <c r="A99" s="89" t="s">
        <v>255</v>
      </c>
      <c r="B99" s="82">
        <v>911</v>
      </c>
      <c r="C99" s="76" t="s">
        <v>262</v>
      </c>
      <c r="D99" s="76">
        <v>99</v>
      </c>
      <c r="E99" s="76" t="s">
        <v>85</v>
      </c>
      <c r="F99" s="76" t="s">
        <v>279</v>
      </c>
      <c r="G99" s="76"/>
      <c r="H99" s="76"/>
      <c r="I99" s="95"/>
      <c r="J99" s="112"/>
      <c r="K99" s="112">
        <f t="shared" si="26"/>
        <v>23.3</v>
      </c>
      <c r="L99" s="112">
        <f t="shared" si="26"/>
        <v>46.8</v>
      </c>
    </row>
    <row r="100" spans="1:12" ht="47.25" x14ac:dyDescent="0.25">
      <c r="A100" s="89" t="s">
        <v>256</v>
      </c>
      <c r="B100" s="82">
        <v>911</v>
      </c>
      <c r="C100" s="76" t="s">
        <v>262</v>
      </c>
      <c r="D100" s="76">
        <v>99</v>
      </c>
      <c r="E100" s="76" t="s">
        <v>85</v>
      </c>
      <c r="F100" s="76" t="s">
        <v>36</v>
      </c>
      <c r="G100" s="76"/>
      <c r="H100" s="76"/>
      <c r="I100" s="95"/>
      <c r="J100" s="112"/>
      <c r="K100" s="112">
        <f t="shared" si="26"/>
        <v>23.3</v>
      </c>
      <c r="L100" s="112">
        <f t="shared" si="26"/>
        <v>46.8</v>
      </c>
    </row>
    <row r="101" spans="1:12" x14ac:dyDescent="0.25">
      <c r="A101" s="80" t="s">
        <v>261</v>
      </c>
      <c r="B101" s="82">
        <v>911</v>
      </c>
      <c r="C101" s="76" t="s">
        <v>262</v>
      </c>
      <c r="D101" s="76">
        <v>99</v>
      </c>
      <c r="E101" s="76" t="s">
        <v>85</v>
      </c>
      <c r="F101" s="76" t="s">
        <v>36</v>
      </c>
      <c r="G101" s="76" t="s">
        <v>73</v>
      </c>
      <c r="H101" s="76" t="s">
        <v>263</v>
      </c>
      <c r="I101" s="76"/>
      <c r="J101" s="112"/>
      <c r="K101" s="112">
        <f t="shared" si="26"/>
        <v>23.3</v>
      </c>
      <c r="L101" s="112">
        <f t="shared" si="26"/>
        <v>46.8</v>
      </c>
    </row>
    <row r="102" spans="1:12" x14ac:dyDescent="0.25">
      <c r="A102" s="80" t="s">
        <v>150</v>
      </c>
      <c r="B102" s="82">
        <v>911</v>
      </c>
      <c r="C102" s="76" t="s">
        <v>262</v>
      </c>
      <c r="D102" s="76">
        <v>99</v>
      </c>
      <c r="E102" s="76" t="s">
        <v>85</v>
      </c>
      <c r="F102" s="76" t="s">
        <v>36</v>
      </c>
      <c r="G102" s="76" t="s">
        <v>73</v>
      </c>
      <c r="H102" s="76" t="s">
        <v>263</v>
      </c>
      <c r="I102" s="76" t="s">
        <v>151</v>
      </c>
      <c r="J102" s="112"/>
      <c r="K102" s="112">
        <f t="shared" si="26"/>
        <v>23.3</v>
      </c>
      <c r="L102" s="112">
        <f t="shared" si="26"/>
        <v>46.8</v>
      </c>
    </row>
    <row r="103" spans="1:12" x14ac:dyDescent="0.25">
      <c r="A103" s="80" t="s">
        <v>84</v>
      </c>
      <c r="B103" s="82">
        <v>911</v>
      </c>
      <c r="C103" s="76" t="s">
        <v>262</v>
      </c>
      <c r="D103" s="76" t="s">
        <v>262</v>
      </c>
      <c r="E103" s="76" t="s">
        <v>85</v>
      </c>
      <c r="F103" s="76" t="s">
        <v>36</v>
      </c>
      <c r="G103" s="76" t="s">
        <v>73</v>
      </c>
      <c r="H103" s="76" t="s">
        <v>263</v>
      </c>
      <c r="I103" s="76" t="s">
        <v>86</v>
      </c>
      <c r="J103" s="130"/>
      <c r="K103" s="130">
        <v>23.3</v>
      </c>
      <c r="L103" s="32">
        <v>46.8</v>
      </c>
    </row>
  </sheetData>
  <autoFilter ref="A7:L103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39">
    <cfRule type="expression" dxfId="41" priority="81" stopIfTrue="1">
      <formula>$C39=""</formula>
    </cfRule>
    <cfRule type="expression" dxfId="40" priority="82" stopIfTrue="1">
      <formula>$D39&lt;&gt;""</formula>
    </cfRule>
  </conditionalFormatting>
  <conditionalFormatting sqref="A39">
    <cfRule type="expression" dxfId="39" priority="78" stopIfTrue="1">
      <formula>$F39=""</formula>
    </cfRule>
    <cfRule type="expression" dxfId="38" priority="79" stopIfTrue="1">
      <formula>#REF!&lt;&gt;""</formula>
    </cfRule>
    <cfRule type="expression" dxfId="37" priority="80" stopIfTrue="1">
      <formula>AND($G39="",$F39&lt;&gt;"")</formula>
    </cfRule>
  </conditionalFormatting>
  <conditionalFormatting sqref="F39">
    <cfRule type="expression" dxfId="36" priority="76" stopIfTrue="1">
      <formula>$C39=""</formula>
    </cfRule>
    <cfRule type="expression" dxfId="35" priority="77" stopIfTrue="1">
      <formula>$D39&lt;&gt;""</formula>
    </cfRule>
  </conditionalFormatting>
  <conditionalFormatting sqref="F74:F75">
    <cfRule type="expression" dxfId="34" priority="63" stopIfTrue="1">
      <formula>$C74=""</formula>
    </cfRule>
    <cfRule type="expression" dxfId="33" priority="64" stopIfTrue="1">
      <formula>$D74&lt;&gt;""</formula>
    </cfRule>
  </conditionalFormatting>
  <conditionalFormatting sqref="G74:G76">
    <cfRule type="expression" dxfId="32" priority="61" stopIfTrue="1">
      <formula>$C74=""</formula>
    </cfRule>
    <cfRule type="expression" dxfId="31" priority="62" stopIfTrue="1">
      <formula>$D74&lt;&gt;""</formula>
    </cfRule>
  </conditionalFormatting>
  <conditionalFormatting sqref="A77 A80">
    <cfRule type="expression" dxfId="30" priority="58" stopIfTrue="1">
      <formula>$F77=""</formula>
    </cfRule>
    <cfRule type="expression" dxfId="29" priority="60" stopIfTrue="1">
      <formula>AND($G77="",$F77&lt;&gt;"")</formula>
    </cfRule>
  </conditionalFormatting>
  <conditionalFormatting sqref="A80">
    <cfRule type="expression" dxfId="28" priority="42" stopIfTrue="1">
      <formula>$F80=""</formula>
    </cfRule>
    <cfRule type="expression" dxfId="27" priority="44" stopIfTrue="1">
      <formula>AND($G80="",$F80&lt;&gt;"")</formula>
    </cfRule>
  </conditionalFormatting>
  <conditionalFormatting sqref="F74:F75">
    <cfRule type="expression" dxfId="26" priority="40" stopIfTrue="1">
      <formula>$C74=""</formula>
    </cfRule>
    <cfRule type="expression" dxfId="25" priority="41" stopIfTrue="1">
      <formula>$D74&lt;&gt;""</formula>
    </cfRule>
  </conditionalFormatting>
  <conditionalFormatting sqref="G74:G76">
    <cfRule type="expression" dxfId="24" priority="38" stopIfTrue="1">
      <formula>$C74=""</formula>
    </cfRule>
    <cfRule type="expression" dxfId="23" priority="39" stopIfTrue="1">
      <formula>$D74&lt;&gt;""</formula>
    </cfRule>
  </conditionalFormatting>
  <conditionalFormatting sqref="A39">
    <cfRule type="expression" dxfId="22" priority="35" stopIfTrue="1">
      <formula>$F39=""</formula>
    </cfRule>
    <cfRule type="expression" dxfId="21" priority="36" stopIfTrue="1">
      <formula>#REF!&lt;&gt;""</formula>
    </cfRule>
    <cfRule type="expression" dxfId="20" priority="37" stopIfTrue="1">
      <formula>AND($G39="",$F39&lt;&gt;"")</formula>
    </cfRule>
  </conditionalFormatting>
  <conditionalFormatting sqref="G39">
    <cfRule type="expression" dxfId="19" priority="33" stopIfTrue="1">
      <formula>$C39=""</formula>
    </cfRule>
    <cfRule type="expression" dxfId="18" priority="34" stopIfTrue="1">
      <formula>$D39&lt;&gt;""</formula>
    </cfRule>
  </conditionalFormatting>
  <conditionalFormatting sqref="F39">
    <cfRule type="expression" dxfId="17" priority="31" stopIfTrue="1">
      <formula>$C39=""</formula>
    </cfRule>
    <cfRule type="expression" dxfId="16" priority="32" stopIfTrue="1">
      <formula>$D39&lt;&gt;""</formula>
    </cfRule>
  </conditionalFormatting>
  <conditionalFormatting sqref="A36">
    <cfRule type="expression" dxfId="15" priority="7" stopIfTrue="1">
      <formula>$F36=""</formula>
    </cfRule>
    <cfRule type="expression" dxfId="14" priority="8" stopIfTrue="1">
      <formula>#REF!&lt;&gt;""</formula>
    </cfRule>
    <cfRule type="expression" dxfId="13" priority="9" stopIfTrue="1">
      <formula>AND($G36="",$F36&lt;&gt;"")</formula>
    </cfRule>
  </conditionalFormatting>
  <conditionalFormatting sqref="A45">
    <cfRule type="expression" dxfId="12" priority="4" stopIfTrue="1">
      <formula>$F45=""</formula>
    </cfRule>
    <cfRule type="expression" dxfId="11" priority="5" stopIfTrue="1">
      <formula>$H45&lt;&gt;""</formula>
    </cfRule>
    <cfRule type="expression" dxfId="10" priority="6" stopIfTrue="1">
      <formula>AND($G45="",$F45&lt;&gt;"")</formula>
    </cfRule>
  </conditionalFormatting>
  <conditionalFormatting sqref="C45">
    <cfRule type="expression" dxfId="9" priority="1" stopIfTrue="1">
      <formula>$F45=""</formula>
    </cfRule>
    <cfRule type="expression" dxfId="8" priority="2" stopIfTrue="1">
      <formula>#REF!&lt;&gt;""</formula>
    </cfRule>
    <cfRule type="expression" dxfId="7" priority="3" stopIfTrue="1">
      <formula>AND($G45="",$F45&lt;&gt;"")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83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BA119"/>
  <sheetViews>
    <sheetView view="pageBreakPreview" zoomScaleNormal="100" zoomScaleSheetLayoutView="100" workbookViewId="0">
      <selection activeCell="J47" sqref="J47"/>
    </sheetView>
  </sheetViews>
  <sheetFormatPr defaultColWidth="9.140625" defaultRowHeight="15" x14ac:dyDescent="0.2"/>
  <cols>
    <col min="1" max="1" width="54.85546875" style="38" customWidth="1"/>
    <col min="2" max="8" width="9.140625" style="18"/>
    <col min="9" max="9" width="9.140625" style="18" customWidth="1"/>
    <col min="10" max="10" width="12" style="18" customWidth="1"/>
    <col min="11" max="11" width="11.7109375" style="18" customWidth="1"/>
    <col min="12" max="12" width="11" style="18" customWidth="1"/>
    <col min="13" max="53" width="9.140625" style="1"/>
    <col min="54" max="16384" width="9.140625" style="18"/>
  </cols>
  <sheetData>
    <row r="1" spans="1:53" ht="15.75" x14ac:dyDescent="0.25">
      <c r="A1" s="192"/>
      <c r="B1" s="193"/>
      <c r="C1" s="194"/>
      <c r="D1" s="194"/>
      <c r="E1" s="195"/>
      <c r="F1" s="195"/>
      <c r="G1" s="195"/>
      <c r="H1" s="195"/>
      <c r="I1" s="293" t="s">
        <v>157</v>
      </c>
      <c r="J1" s="293"/>
      <c r="K1" s="293"/>
      <c r="L1" s="293"/>
    </row>
    <row r="2" spans="1:53" ht="93" customHeight="1" x14ac:dyDescent="0.25">
      <c r="A2" s="192"/>
      <c r="B2" s="193"/>
      <c r="C2" s="196"/>
      <c r="D2" s="196"/>
      <c r="E2" s="196"/>
      <c r="F2" s="196"/>
      <c r="G2" s="196"/>
      <c r="H2" s="196"/>
      <c r="I2" s="275" t="s">
        <v>277</v>
      </c>
      <c r="J2" s="275"/>
      <c r="K2" s="275"/>
      <c r="L2" s="275"/>
    </row>
    <row r="3" spans="1:53" ht="96" customHeight="1" x14ac:dyDescent="0.35">
      <c r="A3" s="294" t="s">
        <v>274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5"/>
      <c r="N3" s="295"/>
      <c r="O3" s="295"/>
      <c r="P3" s="295"/>
      <c r="Q3" s="295"/>
      <c r="R3" s="295"/>
      <c r="S3" s="295"/>
      <c r="T3" s="295"/>
    </row>
    <row r="4" spans="1:53" ht="15.75" x14ac:dyDescent="0.2">
      <c r="A4" s="272"/>
      <c r="B4" s="272"/>
      <c r="C4" s="272"/>
      <c r="D4" s="272"/>
      <c r="E4" s="272"/>
      <c r="F4" s="272"/>
      <c r="G4" s="272"/>
      <c r="H4" s="272"/>
      <c r="I4" s="272"/>
      <c r="J4" s="272"/>
      <c r="K4" s="172"/>
      <c r="L4" s="172"/>
    </row>
    <row r="5" spans="1:53" ht="15.75" x14ac:dyDescent="0.2">
      <c r="A5" s="298" t="s">
        <v>18</v>
      </c>
      <c r="B5" s="300" t="s">
        <v>21</v>
      </c>
      <c r="C5" s="301"/>
      <c r="D5" s="301"/>
      <c r="E5" s="302"/>
      <c r="F5" s="306" t="s">
        <v>22</v>
      </c>
      <c r="G5" s="306" t="s">
        <v>19</v>
      </c>
      <c r="H5" s="306" t="s">
        <v>30</v>
      </c>
      <c r="I5" s="306" t="s">
        <v>29</v>
      </c>
      <c r="J5" s="308" t="s">
        <v>69</v>
      </c>
      <c r="K5" s="308"/>
      <c r="L5" s="308"/>
    </row>
    <row r="6" spans="1:53" ht="19.899999999999999" customHeight="1" x14ac:dyDescent="0.2">
      <c r="A6" s="299"/>
      <c r="B6" s="303"/>
      <c r="C6" s="304"/>
      <c r="D6" s="304"/>
      <c r="E6" s="305"/>
      <c r="F6" s="307"/>
      <c r="G6" s="307"/>
      <c r="H6" s="307"/>
      <c r="I6" s="307"/>
      <c r="J6" s="125" t="s">
        <v>216</v>
      </c>
      <c r="K6" s="133" t="s">
        <v>217</v>
      </c>
      <c r="L6" s="133" t="s">
        <v>268</v>
      </c>
    </row>
    <row r="7" spans="1:53" s="34" customFormat="1" ht="15.75" x14ac:dyDescent="0.2">
      <c r="A7" s="197">
        <v>1</v>
      </c>
      <c r="B7" s="131">
        <v>2</v>
      </c>
      <c r="C7" s="131">
        <v>3</v>
      </c>
      <c r="D7" s="131">
        <v>4</v>
      </c>
      <c r="E7" s="198">
        <v>5</v>
      </c>
      <c r="F7" s="131">
        <v>6</v>
      </c>
      <c r="G7" s="199">
        <v>7</v>
      </c>
      <c r="H7" s="131">
        <v>8</v>
      </c>
      <c r="I7" s="131">
        <v>9</v>
      </c>
      <c r="J7" s="200" t="s">
        <v>67</v>
      </c>
      <c r="K7" s="200" t="s">
        <v>82</v>
      </c>
      <c r="L7" s="201" t="s">
        <v>225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36" customFormat="1" ht="19.899999999999999" customHeight="1" x14ac:dyDescent="0.25">
      <c r="A8" s="202" t="s">
        <v>31</v>
      </c>
      <c r="B8" s="203"/>
      <c r="C8" s="203"/>
      <c r="D8" s="203"/>
      <c r="E8" s="204"/>
      <c r="F8" s="99"/>
      <c r="G8" s="205"/>
      <c r="H8" s="203"/>
      <c r="I8" s="203"/>
      <c r="J8" s="206">
        <f>J9+J47</f>
        <v>1417.96</v>
      </c>
      <c r="K8" s="206">
        <f>K9+K47</f>
        <v>1018</v>
      </c>
      <c r="L8" s="206">
        <f>L9+L47</f>
        <v>1026.99</v>
      </c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</row>
    <row r="9" spans="1:53" ht="23.25" customHeight="1" x14ac:dyDescent="0.25">
      <c r="A9" s="89" t="s">
        <v>224</v>
      </c>
      <c r="B9" s="78" t="s">
        <v>71</v>
      </c>
      <c r="C9" s="5"/>
      <c r="D9" s="76"/>
      <c r="E9" s="101"/>
      <c r="F9" s="76"/>
      <c r="G9" s="207"/>
      <c r="H9" s="208"/>
      <c r="I9" s="209"/>
      <c r="J9" s="33">
        <f>J10+J23</f>
        <v>832.86</v>
      </c>
      <c r="K9" s="33">
        <f t="shared" ref="K9:L9" si="0">K10+K23</f>
        <v>515.19999999999993</v>
      </c>
      <c r="L9" s="33">
        <f t="shared" si="0"/>
        <v>470.69000000000005</v>
      </c>
      <c r="M9" s="74"/>
      <c r="N9" s="74"/>
      <c r="O9" s="74"/>
    </row>
    <row r="10" spans="1:53" ht="15.75" x14ac:dyDescent="0.25">
      <c r="A10" s="122" t="s">
        <v>212</v>
      </c>
      <c r="B10" s="78">
        <v>65</v>
      </c>
      <c r="C10" s="5">
        <v>1</v>
      </c>
      <c r="D10" s="85"/>
      <c r="E10" s="91"/>
      <c r="F10" s="85"/>
      <c r="G10" s="207"/>
      <c r="H10" s="208"/>
      <c r="I10" s="209"/>
      <c r="J10" s="33">
        <f>J11+J17</f>
        <v>343.74</v>
      </c>
      <c r="K10" s="33">
        <f t="shared" ref="K10:L10" si="1">K11+K17</f>
        <v>126.4</v>
      </c>
      <c r="L10" s="33">
        <f t="shared" si="1"/>
        <v>123.49</v>
      </c>
    </row>
    <row r="11" spans="1:53" ht="31.5" x14ac:dyDescent="0.25">
      <c r="A11" s="122" t="s">
        <v>72</v>
      </c>
      <c r="B11" s="79" t="s">
        <v>71</v>
      </c>
      <c r="C11" s="76" t="s">
        <v>36</v>
      </c>
      <c r="D11" s="76" t="s">
        <v>73</v>
      </c>
      <c r="E11" s="101" t="s">
        <v>74</v>
      </c>
      <c r="F11" s="76"/>
      <c r="G11" s="79"/>
      <c r="H11" s="76"/>
      <c r="I11" s="76"/>
      <c r="J11" s="33">
        <f>J14</f>
        <v>277.94</v>
      </c>
      <c r="K11" s="33">
        <f>K14</f>
        <v>126.4</v>
      </c>
      <c r="L11" s="180">
        <f>L14</f>
        <v>123.49</v>
      </c>
    </row>
    <row r="12" spans="1:53" ht="78.75" x14ac:dyDescent="0.25">
      <c r="A12" s="111" t="s">
        <v>146</v>
      </c>
      <c r="B12" s="78">
        <v>65</v>
      </c>
      <c r="C12" s="5">
        <v>1</v>
      </c>
      <c r="D12" s="76" t="s">
        <v>73</v>
      </c>
      <c r="E12" s="77">
        <v>41150</v>
      </c>
      <c r="F12" s="76" t="s">
        <v>148</v>
      </c>
      <c r="G12" s="76"/>
      <c r="H12" s="76"/>
      <c r="I12" s="76"/>
      <c r="J12" s="33">
        <f>J13</f>
        <v>277.94</v>
      </c>
      <c r="K12" s="33">
        <f t="shared" ref="K12:L12" si="2">K13</f>
        <v>126.4</v>
      </c>
      <c r="L12" s="33">
        <f t="shared" si="2"/>
        <v>123.49</v>
      </c>
    </row>
    <row r="13" spans="1:53" ht="31.5" x14ac:dyDescent="0.25">
      <c r="A13" s="111" t="s">
        <v>147</v>
      </c>
      <c r="B13" s="78">
        <v>65</v>
      </c>
      <c r="C13" s="5">
        <v>1</v>
      </c>
      <c r="D13" s="76" t="s">
        <v>73</v>
      </c>
      <c r="E13" s="77">
        <v>41150</v>
      </c>
      <c r="F13" s="76" t="s">
        <v>149</v>
      </c>
      <c r="G13" s="76"/>
      <c r="H13" s="76"/>
      <c r="I13" s="76"/>
      <c r="J13" s="33">
        <f>J14</f>
        <v>277.94</v>
      </c>
      <c r="K13" s="33">
        <f t="shared" ref="K13:L13" si="3">K14</f>
        <v>126.4</v>
      </c>
      <c r="L13" s="33">
        <f t="shared" si="3"/>
        <v>123.49</v>
      </c>
    </row>
    <row r="14" spans="1:53" ht="15.75" x14ac:dyDescent="0.25">
      <c r="A14" s="122" t="s">
        <v>23</v>
      </c>
      <c r="B14" s="78">
        <v>65</v>
      </c>
      <c r="C14" s="5">
        <v>1</v>
      </c>
      <c r="D14" s="76" t="s">
        <v>73</v>
      </c>
      <c r="E14" s="77">
        <v>41150</v>
      </c>
      <c r="F14" s="5" t="s">
        <v>149</v>
      </c>
      <c r="G14" s="210" t="s">
        <v>24</v>
      </c>
      <c r="H14" s="211"/>
      <c r="I14" s="76"/>
      <c r="J14" s="33">
        <f>J15</f>
        <v>277.94</v>
      </c>
      <c r="K14" s="33">
        <f t="shared" ref="K14:L15" si="4">K15</f>
        <v>126.4</v>
      </c>
      <c r="L14" s="180">
        <f t="shared" si="4"/>
        <v>123.49</v>
      </c>
    </row>
    <row r="15" spans="1:53" ht="47.25" x14ac:dyDescent="0.25">
      <c r="A15" s="122" t="s">
        <v>70</v>
      </c>
      <c r="B15" s="78">
        <v>65</v>
      </c>
      <c r="C15" s="5">
        <v>1</v>
      </c>
      <c r="D15" s="76" t="s">
        <v>73</v>
      </c>
      <c r="E15" s="77">
        <v>41150</v>
      </c>
      <c r="F15" s="5" t="s">
        <v>149</v>
      </c>
      <c r="G15" s="212" t="s">
        <v>24</v>
      </c>
      <c r="H15" s="213" t="s">
        <v>63</v>
      </c>
      <c r="I15" s="76"/>
      <c r="J15" s="33">
        <f>J16</f>
        <v>277.94</v>
      </c>
      <c r="K15" s="33">
        <f t="shared" si="4"/>
        <v>126.4</v>
      </c>
      <c r="L15" s="180">
        <f t="shared" si="4"/>
        <v>123.49</v>
      </c>
    </row>
    <row r="16" spans="1:53" ht="47.25" x14ac:dyDescent="0.25">
      <c r="A16" s="214" t="s">
        <v>245</v>
      </c>
      <c r="B16" s="78">
        <v>65</v>
      </c>
      <c r="C16" s="5">
        <v>1</v>
      </c>
      <c r="D16" s="76" t="s">
        <v>73</v>
      </c>
      <c r="E16" s="77" t="s">
        <v>74</v>
      </c>
      <c r="F16" s="5" t="s">
        <v>149</v>
      </c>
      <c r="G16" s="212" t="s">
        <v>24</v>
      </c>
      <c r="H16" s="213" t="s">
        <v>63</v>
      </c>
      <c r="I16" s="76">
        <v>911</v>
      </c>
      <c r="J16" s="33">
        <f>'Прил 5'!J16</f>
        <v>277.94</v>
      </c>
      <c r="K16" s="33">
        <f>'Прил 5'!K16</f>
        <v>126.4</v>
      </c>
      <c r="L16" s="33">
        <f>'Прил 5'!L16</f>
        <v>123.49</v>
      </c>
    </row>
    <row r="17" spans="1:12" ht="63" x14ac:dyDescent="0.25">
      <c r="A17" s="81" t="s">
        <v>266</v>
      </c>
      <c r="B17" s="75" t="s">
        <v>71</v>
      </c>
      <c r="C17" s="5" t="s">
        <v>36</v>
      </c>
      <c r="D17" s="76" t="s">
        <v>73</v>
      </c>
      <c r="E17" s="77" t="s">
        <v>267</v>
      </c>
      <c r="F17" s="5"/>
      <c r="G17" s="5"/>
      <c r="H17" s="5"/>
      <c r="I17" s="76"/>
      <c r="J17" s="33">
        <f>J18</f>
        <v>65.8</v>
      </c>
      <c r="K17" s="33">
        <f t="shared" ref="K17:L21" si="5">K18</f>
        <v>0</v>
      </c>
      <c r="L17" s="33">
        <f t="shared" si="5"/>
        <v>0</v>
      </c>
    </row>
    <row r="18" spans="1:12" ht="78.75" x14ac:dyDescent="0.25">
      <c r="A18" s="111" t="s">
        <v>146</v>
      </c>
      <c r="B18" s="75" t="s">
        <v>71</v>
      </c>
      <c r="C18" s="5" t="s">
        <v>36</v>
      </c>
      <c r="D18" s="76" t="s">
        <v>73</v>
      </c>
      <c r="E18" s="77" t="s">
        <v>267</v>
      </c>
      <c r="F18" s="5" t="s">
        <v>148</v>
      </c>
      <c r="G18" s="5"/>
      <c r="H18" s="5"/>
      <c r="I18" s="76"/>
      <c r="J18" s="33">
        <f>J19</f>
        <v>65.8</v>
      </c>
      <c r="K18" s="33">
        <f t="shared" si="5"/>
        <v>0</v>
      </c>
      <c r="L18" s="33">
        <f t="shared" si="5"/>
        <v>0</v>
      </c>
    </row>
    <row r="19" spans="1:12" ht="31.5" x14ac:dyDescent="0.25">
      <c r="A19" s="111" t="s">
        <v>147</v>
      </c>
      <c r="B19" s="75" t="s">
        <v>71</v>
      </c>
      <c r="C19" s="5" t="s">
        <v>36</v>
      </c>
      <c r="D19" s="76" t="s">
        <v>73</v>
      </c>
      <c r="E19" s="77" t="s">
        <v>267</v>
      </c>
      <c r="F19" s="5" t="s">
        <v>149</v>
      </c>
      <c r="G19" s="5"/>
      <c r="H19" s="5"/>
      <c r="I19" s="76"/>
      <c r="J19" s="33">
        <f>J20</f>
        <v>65.8</v>
      </c>
      <c r="K19" s="33">
        <f t="shared" si="5"/>
        <v>0</v>
      </c>
      <c r="L19" s="33">
        <f t="shared" si="5"/>
        <v>0</v>
      </c>
    </row>
    <row r="20" spans="1:12" ht="15.75" x14ac:dyDescent="0.25">
      <c r="A20" s="122" t="s">
        <v>23</v>
      </c>
      <c r="B20" s="75" t="s">
        <v>71</v>
      </c>
      <c r="C20" s="5" t="s">
        <v>36</v>
      </c>
      <c r="D20" s="76" t="s">
        <v>73</v>
      </c>
      <c r="E20" s="77" t="s">
        <v>267</v>
      </c>
      <c r="F20" s="5" t="s">
        <v>149</v>
      </c>
      <c r="G20" s="5" t="s">
        <v>24</v>
      </c>
      <c r="H20" s="5"/>
      <c r="I20" s="76"/>
      <c r="J20" s="33">
        <f>J21</f>
        <v>65.8</v>
      </c>
      <c r="K20" s="33">
        <f t="shared" si="5"/>
        <v>0</v>
      </c>
      <c r="L20" s="33">
        <f t="shared" si="5"/>
        <v>0</v>
      </c>
    </row>
    <row r="21" spans="1:12" ht="47.25" x14ac:dyDescent="0.25">
      <c r="A21" s="122" t="s">
        <v>70</v>
      </c>
      <c r="B21" s="75" t="s">
        <v>71</v>
      </c>
      <c r="C21" s="5" t="s">
        <v>36</v>
      </c>
      <c r="D21" s="76" t="s">
        <v>73</v>
      </c>
      <c r="E21" s="77" t="s">
        <v>267</v>
      </c>
      <c r="F21" s="5" t="s">
        <v>149</v>
      </c>
      <c r="G21" s="5" t="s">
        <v>24</v>
      </c>
      <c r="H21" s="5" t="s">
        <v>63</v>
      </c>
      <c r="I21" s="76"/>
      <c r="J21" s="33">
        <f>J22</f>
        <v>65.8</v>
      </c>
      <c r="K21" s="33">
        <f t="shared" si="5"/>
        <v>0</v>
      </c>
      <c r="L21" s="33">
        <f t="shared" si="5"/>
        <v>0</v>
      </c>
    </row>
    <row r="22" spans="1:12" ht="47.25" x14ac:dyDescent="0.25">
      <c r="A22" s="214" t="s">
        <v>245</v>
      </c>
      <c r="B22" s="78">
        <v>65</v>
      </c>
      <c r="C22" s="5">
        <v>1</v>
      </c>
      <c r="D22" s="76" t="s">
        <v>73</v>
      </c>
      <c r="E22" s="77" t="s">
        <v>267</v>
      </c>
      <c r="F22" s="5" t="s">
        <v>149</v>
      </c>
      <c r="G22" s="212" t="s">
        <v>24</v>
      </c>
      <c r="H22" s="213" t="s">
        <v>63</v>
      </c>
      <c r="I22" s="76">
        <v>911</v>
      </c>
      <c r="J22" s="33">
        <f>'Прил 5'!J19</f>
        <v>65.8</v>
      </c>
      <c r="K22" s="33">
        <f>'Прил 5'!K19</f>
        <v>0</v>
      </c>
      <c r="L22" s="33">
        <f>'Прил 5'!L19</f>
        <v>0</v>
      </c>
    </row>
    <row r="23" spans="1:12" ht="31.5" x14ac:dyDescent="0.25">
      <c r="A23" s="122" t="s">
        <v>215</v>
      </c>
      <c r="B23" s="75" t="s">
        <v>71</v>
      </c>
      <c r="C23" s="5" t="s">
        <v>37</v>
      </c>
      <c r="D23" s="76"/>
      <c r="E23" s="77"/>
      <c r="F23" s="5"/>
      <c r="G23" s="78"/>
      <c r="H23" s="5"/>
      <c r="I23" s="76"/>
      <c r="J23" s="33">
        <f>J24+J30+J41</f>
        <v>489.12</v>
      </c>
      <c r="K23" s="33">
        <f t="shared" ref="K23:L23" si="6">K24+K30+K41</f>
        <v>388.79999999999995</v>
      </c>
      <c r="L23" s="33">
        <f t="shared" si="6"/>
        <v>347.20000000000005</v>
      </c>
    </row>
    <row r="24" spans="1:12" ht="30.75" customHeight="1" x14ac:dyDescent="0.25">
      <c r="A24" s="122" t="s">
        <v>75</v>
      </c>
      <c r="B24" s="75" t="s">
        <v>71</v>
      </c>
      <c r="C24" s="5" t="s">
        <v>37</v>
      </c>
      <c r="D24" s="76" t="s">
        <v>73</v>
      </c>
      <c r="E24" s="77" t="s">
        <v>76</v>
      </c>
      <c r="F24" s="5"/>
      <c r="G24" s="78"/>
      <c r="H24" s="5"/>
      <c r="I24" s="79"/>
      <c r="J24" s="33">
        <f>J25</f>
        <v>294.62</v>
      </c>
      <c r="K24" s="33">
        <f>K27</f>
        <v>340.9</v>
      </c>
      <c r="L24" s="180">
        <f>L27</f>
        <v>278.3</v>
      </c>
    </row>
    <row r="25" spans="1:12" ht="84" customHeight="1" x14ac:dyDescent="0.25">
      <c r="A25" s="111" t="s">
        <v>146</v>
      </c>
      <c r="B25" s="75" t="s">
        <v>71</v>
      </c>
      <c r="C25" s="5" t="s">
        <v>37</v>
      </c>
      <c r="D25" s="76" t="s">
        <v>73</v>
      </c>
      <c r="E25" s="77" t="s">
        <v>76</v>
      </c>
      <c r="F25" s="5" t="s">
        <v>148</v>
      </c>
      <c r="G25" s="78"/>
      <c r="H25" s="5"/>
      <c r="I25" s="79"/>
      <c r="J25" s="33">
        <f>J26</f>
        <v>294.62</v>
      </c>
      <c r="K25" s="33">
        <f t="shared" ref="K25:L25" si="7">K26</f>
        <v>340.9</v>
      </c>
      <c r="L25" s="33">
        <f t="shared" si="7"/>
        <v>278.3</v>
      </c>
    </row>
    <row r="26" spans="1:12" ht="30.75" customHeight="1" x14ac:dyDescent="0.25">
      <c r="A26" s="111" t="s">
        <v>147</v>
      </c>
      <c r="B26" s="75" t="s">
        <v>71</v>
      </c>
      <c r="C26" s="5" t="s">
        <v>37</v>
      </c>
      <c r="D26" s="76" t="s">
        <v>73</v>
      </c>
      <c r="E26" s="77" t="s">
        <v>76</v>
      </c>
      <c r="F26" s="5" t="s">
        <v>149</v>
      </c>
      <c r="G26" s="78"/>
      <c r="H26" s="5"/>
      <c r="I26" s="79"/>
      <c r="J26" s="33">
        <f>J27</f>
        <v>294.62</v>
      </c>
      <c r="K26" s="33">
        <f t="shared" ref="K26:L26" si="8">K27</f>
        <v>340.9</v>
      </c>
      <c r="L26" s="33">
        <f t="shared" si="8"/>
        <v>278.3</v>
      </c>
    </row>
    <row r="27" spans="1:12" ht="15.75" x14ac:dyDescent="0.25">
      <c r="A27" s="122" t="s">
        <v>23</v>
      </c>
      <c r="B27" s="75" t="s">
        <v>71</v>
      </c>
      <c r="C27" s="5" t="s">
        <v>37</v>
      </c>
      <c r="D27" s="76" t="s">
        <v>73</v>
      </c>
      <c r="E27" s="77" t="s">
        <v>76</v>
      </c>
      <c r="F27" s="5" t="s">
        <v>149</v>
      </c>
      <c r="G27" s="78" t="s">
        <v>24</v>
      </c>
      <c r="H27" s="5"/>
      <c r="I27" s="79"/>
      <c r="J27" s="33">
        <f>J28</f>
        <v>294.62</v>
      </c>
      <c r="K27" s="33">
        <f t="shared" ref="K27:L28" si="9">K28</f>
        <v>340.9</v>
      </c>
      <c r="L27" s="180">
        <f t="shared" si="9"/>
        <v>278.3</v>
      </c>
    </row>
    <row r="28" spans="1:12" ht="63" customHeight="1" x14ac:dyDescent="0.25">
      <c r="A28" s="122" t="s">
        <v>104</v>
      </c>
      <c r="B28" s="75" t="s">
        <v>71</v>
      </c>
      <c r="C28" s="76" t="s">
        <v>37</v>
      </c>
      <c r="D28" s="76" t="s">
        <v>73</v>
      </c>
      <c r="E28" s="101">
        <v>41110</v>
      </c>
      <c r="F28" s="76" t="s">
        <v>149</v>
      </c>
      <c r="G28" s="79" t="s">
        <v>24</v>
      </c>
      <c r="H28" s="76" t="s">
        <v>25</v>
      </c>
      <c r="I28" s="79"/>
      <c r="J28" s="33">
        <f>J29</f>
        <v>294.62</v>
      </c>
      <c r="K28" s="33">
        <f t="shared" si="9"/>
        <v>340.9</v>
      </c>
      <c r="L28" s="180">
        <f t="shared" si="9"/>
        <v>278.3</v>
      </c>
    </row>
    <row r="29" spans="1:12" ht="47.25" x14ac:dyDescent="0.25">
      <c r="A29" s="214" t="s">
        <v>245</v>
      </c>
      <c r="B29" s="75" t="s">
        <v>71</v>
      </c>
      <c r="C29" s="76" t="s">
        <v>37</v>
      </c>
      <c r="D29" s="76" t="s">
        <v>73</v>
      </c>
      <c r="E29" s="101" t="s">
        <v>76</v>
      </c>
      <c r="F29" s="76" t="s">
        <v>149</v>
      </c>
      <c r="G29" s="78" t="s">
        <v>24</v>
      </c>
      <c r="H29" s="5" t="s">
        <v>25</v>
      </c>
      <c r="I29" s="76">
        <v>911</v>
      </c>
      <c r="J29" s="33">
        <f>'Прил 5'!J25</f>
        <v>294.62</v>
      </c>
      <c r="K29" s="33">
        <f>'Прил 5'!K25</f>
        <v>340.9</v>
      </c>
      <c r="L29" s="33">
        <f>'Прил 5'!L25</f>
        <v>278.3</v>
      </c>
    </row>
    <row r="30" spans="1:12" ht="31.5" x14ac:dyDescent="0.25">
      <c r="A30" s="122" t="s">
        <v>77</v>
      </c>
      <c r="B30" s="79" t="s">
        <v>71</v>
      </c>
      <c r="C30" s="76" t="s">
        <v>37</v>
      </c>
      <c r="D30" s="76" t="s">
        <v>73</v>
      </c>
      <c r="E30" s="101" t="s">
        <v>78</v>
      </c>
      <c r="F30" s="76"/>
      <c r="G30" s="78"/>
      <c r="H30" s="5"/>
      <c r="I30" s="79"/>
      <c r="J30" s="33">
        <f>J33+J36</f>
        <v>120.3</v>
      </c>
      <c r="K30" s="33">
        <f t="shared" ref="K30:L30" si="10">K33+K36</f>
        <v>47.9</v>
      </c>
      <c r="L30" s="33">
        <f t="shared" si="10"/>
        <v>68.900000000000006</v>
      </c>
    </row>
    <row r="31" spans="1:12" ht="31.5" x14ac:dyDescent="0.25">
      <c r="A31" s="81" t="s">
        <v>142</v>
      </c>
      <c r="B31" s="75" t="s">
        <v>71</v>
      </c>
      <c r="C31" s="76" t="s">
        <v>37</v>
      </c>
      <c r="D31" s="76" t="s">
        <v>73</v>
      </c>
      <c r="E31" s="101" t="s">
        <v>78</v>
      </c>
      <c r="F31" s="76" t="s">
        <v>144</v>
      </c>
      <c r="G31" s="78"/>
      <c r="H31" s="5"/>
      <c r="I31" s="79"/>
      <c r="J31" s="33">
        <f>J32</f>
        <v>90.3</v>
      </c>
      <c r="K31" s="33">
        <f t="shared" ref="K31:L31" si="11">K32</f>
        <v>17.899999999999999</v>
      </c>
      <c r="L31" s="33">
        <f t="shared" si="11"/>
        <v>38.9</v>
      </c>
    </row>
    <row r="32" spans="1:12" ht="47.25" x14ac:dyDescent="0.25">
      <c r="A32" s="81" t="s">
        <v>143</v>
      </c>
      <c r="B32" s="75" t="s">
        <v>71</v>
      </c>
      <c r="C32" s="76" t="s">
        <v>37</v>
      </c>
      <c r="D32" s="76" t="s">
        <v>73</v>
      </c>
      <c r="E32" s="101" t="s">
        <v>78</v>
      </c>
      <c r="F32" s="76" t="s">
        <v>145</v>
      </c>
      <c r="G32" s="78"/>
      <c r="H32" s="5"/>
      <c r="I32" s="79"/>
      <c r="J32" s="33">
        <f>J33</f>
        <v>90.3</v>
      </c>
      <c r="K32" s="33">
        <f t="shared" ref="K32:L32" si="12">K33</f>
        <v>17.899999999999999</v>
      </c>
      <c r="L32" s="33">
        <f t="shared" si="12"/>
        <v>38.9</v>
      </c>
    </row>
    <row r="33" spans="1:12" ht="15.75" x14ac:dyDescent="0.25">
      <c r="A33" s="122" t="s">
        <v>23</v>
      </c>
      <c r="B33" s="75" t="s">
        <v>71</v>
      </c>
      <c r="C33" s="76" t="s">
        <v>37</v>
      </c>
      <c r="D33" s="76" t="s">
        <v>73</v>
      </c>
      <c r="E33" s="101" t="s">
        <v>78</v>
      </c>
      <c r="F33" s="76" t="s">
        <v>145</v>
      </c>
      <c r="G33" s="78" t="s">
        <v>24</v>
      </c>
      <c r="H33" s="5"/>
      <c r="I33" s="79"/>
      <c r="J33" s="33">
        <f>J34</f>
        <v>90.3</v>
      </c>
      <c r="K33" s="33">
        <f t="shared" ref="K33:L34" si="13">K34</f>
        <v>17.899999999999999</v>
      </c>
      <c r="L33" s="180">
        <f t="shared" si="13"/>
        <v>38.9</v>
      </c>
    </row>
    <row r="34" spans="1:12" ht="69.75" customHeight="1" x14ac:dyDescent="0.25">
      <c r="A34" s="122" t="s">
        <v>104</v>
      </c>
      <c r="B34" s="75" t="s">
        <v>71</v>
      </c>
      <c r="C34" s="76" t="s">
        <v>37</v>
      </c>
      <c r="D34" s="76" t="s">
        <v>73</v>
      </c>
      <c r="E34" s="101" t="s">
        <v>78</v>
      </c>
      <c r="F34" s="76" t="s">
        <v>145</v>
      </c>
      <c r="G34" s="78" t="s">
        <v>24</v>
      </c>
      <c r="H34" s="5" t="s">
        <v>25</v>
      </c>
      <c r="I34" s="79"/>
      <c r="J34" s="33">
        <f>J35</f>
        <v>90.3</v>
      </c>
      <c r="K34" s="33">
        <f t="shared" si="13"/>
        <v>17.899999999999999</v>
      </c>
      <c r="L34" s="180">
        <f t="shared" si="13"/>
        <v>38.9</v>
      </c>
    </row>
    <row r="35" spans="1:12" ht="47.25" x14ac:dyDescent="0.25">
      <c r="A35" s="214" t="s">
        <v>245</v>
      </c>
      <c r="B35" s="75" t="s">
        <v>71</v>
      </c>
      <c r="C35" s="76" t="s">
        <v>37</v>
      </c>
      <c r="D35" s="76" t="s">
        <v>73</v>
      </c>
      <c r="E35" s="101" t="s">
        <v>78</v>
      </c>
      <c r="F35" s="76" t="s">
        <v>145</v>
      </c>
      <c r="G35" s="78" t="s">
        <v>24</v>
      </c>
      <c r="H35" s="5" t="s">
        <v>25</v>
      </c>
      <c r="I35" s="79">
        <v>911</v>
      </c>
      <c r="J35" s="33">
        <f>'Прил 5'!J27</f>
        <v>90.3</v>
      </c>
      <c r="K35" s="33">
        <f>'Прил 5'!K27</f>
        <v>17.899999999999999</v>
      </c>
      <c r="L35" s="33">
        <f>'Прил 5'!L27</f>
        <v>38.9</v>
      </c>
    </row>
    <row r="36" spans="1:12" ht="31.5" x14ac:dyDescent="0.25">
      <c r="A36" s="81" t="s">
        <v>142</v>
      </c>
      <c r="B36" s="75" t="s">
        <v>71</v>
      </c>
      <c r="C36" s="76" t="s">
        <v>37</v>
      </c>
      <c r="D36" s="76" t="s">
        <v>73</v>
      </c>
      <c r="E36" s="101" t="s">
        <v>78</v>
      </c>
      <c r="F36" s="76" t="s">
        <v>151</v>
      </c>
      <c r="G36" s="78"/>
      <c r="H36" s="5"/>
      <c r="I36" s="79"/>
      <c r="J36" s="33">
        <f>J37</f>
        <v>30</v>
      </c>
      <c r="K36" s="33">
        <f t="shared" ref="K36:L39" si="14">K37</f>
        <v>30</v>
      </c>
      <c r="L36" s="33">
        <f t="shared" ref="L36:L37" si="15">L37</f>
        <v>30</v>
      </c>
    </row>
    <row r="37" spans="1:12" ht="47.25" x14ac:dyDescent="0.25">
      <c r="A37" s="81" t="s">
        <v>143</v>
      </c>
      <c r="B37" s="75" t="s">
        <v>71</v>
      </c>
      <c r="C37" s="76" t="s">
        <v>37</v>
      </c>
      <c r="D37" s="76" t="s">
        <v>73</v>
      </c>
      <c r="E37" s="101" t="s">
        <v>78</v>
      </c>
      <c r="F37" s="76" t="s">
        <v>154</v>
      </c>
      <c r="G37" s="78"/>
      <c r="H37" s="5"/>
      <c r="I37" s="79"/>
      <c r="J37" s="33">
        <f>J38</f>
        <v>30</v>
      </c>
      <c r="K37" s="33">
        <f t="shared" si="14"/>
        <v>30</v>
      </c>
      <c r="L37" s="33">
        <f t="shared" si="15"/>
        <v>30</v>
      </c>
    </row>
    <row r="38" spans="1:12" ht="15.75" x14ac:dyDescent="0.25">
      <c r="A38" s="122" t="s">
        <v>23</v>
      </c>
      <c r="B38" s="75" t="s">
        <v>71</v>
      </c>
      <c r="C38" s="76" t="s">
        <v>37</v>
      </c>
      <c r="D38" s="76" t="s">
        <v>73</v>
      </c>
      <c r="E38" s="101" t="s">
        <v>78</v>
      </c>
      <c r="F38" s="76" t="s">
        <v>154</v>
      </c>
      <c r="G38" s="78" t="s">
        <v>24</v>
      </c>
      <c r="H38" s="5"/>
      <c r="I38" s="79"/>
      <c r="J38" s="33">
        <f>J39</f>
        <v>30</v>
      </c>
      <c r="K38" s="33">
        <f t="shared" si="14"/>
        <v>30</v>
      </c>
      <c r="L38" s="180">
        <f t="shared" si="14"/>
        <v>30</v>
      </c>
    </row>
    <row r="39" spans="1:12" ht="69.75" customHeight="1" x14ac:dyDescent="0.25">
      <c r="A39" s="122" t="s">
        <v>104</v>
      </c>
      <c r="B39" s="75" t="s">
        <v>71</v>
      </c>
      <c r="C39" s="76" t="s">
        <v>37</v>
      </c>
      <c r="D39" s="76" t="s">
        <v>73</v>
      </c>
      <c r="E39" s="101" t="s">
        <v>78</v>
      </c>
      <c r="F39" s="76" t="s">
        <v>154</v>
      </c>
      <c r="G39" s="78" t="s">
        <v>24</v>
      </c>
      <c r="H39" s="5" t="s">
        <v>25</v>
      </c>
      <c r="I39" s="79"/>
      <c r="J39" s="33">
        <f>J40</f>
        <v>30</v>
      </c>
      <c r="K39" s="33">
        <f t="shared" si="14"/>
        <v>30</v>
      </c>
      <c r="L39" s="180">
        <f t="shared" si="14"/>
        <v>30</v>
      </c>
    </row>
    <row r="40" spans="1:12" ht="47.25" x14ac:dyDescent="0.25">
      <c r="A40" s="214" t="s">
        <v>245</v>
      </c>
      <c r="B40" s="75" t="s">
        <v>71</v>
      </c>
      <c r="C40" s="76" t="s">
        <v>37</v>
      </c>
      <c r="D40" s="76" t="s">
        <v>73</v>
      </c>
      <c r="E40" s="101" t="s">
        <v>78</v>
      </c>
      <c r="F40" s="76" t="s">
        <v>154</v>
      </c>
      <c r="G40" s="78" t="s">
        <v>24</v>
      </c>
      <c r="H40" s="5" t="s">
        <v>25</v>
      </c>
      <c r="I40" s="79">
        <v>911</v>
      </c>
      <c r="J40" s="33">
        <f>'Прил 5'!J29</f>
        <v>30</v>
      </c>
      <c r="K40" s="33">
        <f>'Прил 5'!K29</f>
        <v>30</v>
      </c>
      <c r="L40" s="33">
        <f>'Прил 5'!L29</f>
        <v>30</v>
      </c>
    </row>
    <row r="41" spans="1:12" ht="63" x14ac:dyDescent="0.25">
      <c r="A41" s="81" t="s">
        <v>266</v>
      </c>
      <c r="B41" s="75" t="s">
        <v>71</v>
      </c>
      <c r="C41" s="76" t="s">
        <v>37</v>
      </c>
      <c r="D41" s="76" t="s">
        <v>73</v>
      </c>
      <c r="E41" s="77" t="s">
        <v>267</v>
      </c>
      <c r="F41" s="76"/>
      <c r="G41" s="78"/>
      <c r="H41" s="5"/>
      <c r="I41" s="79"/>
      <c r="J41" s="33">
        <f>J42</f>
        <v>74.2</v>
      </c>
      <c r="K41" s="33">
        <f t="shared" ref="K41:L41" si="16">K42</f>
        <v>0</v>
      </c>
      <c r="L41" s="33">
        <f t="shared" si="16"/>
        <v>0</v>
      </c>
    </row>
    <row r="42" spans="1:12" ht="78.75" x14ac:dyDescent="0.25">
      <c r="A42" s="111" t="s">
        <v>146</v>
      </c>
      <c r="B42" s="75" t="s">
        <v>71</v>
      </c>
      <c r="C42" s="76" t="s">
        <v>37</v>
      </c>
      <c r="D42" s="76" t="s">
        <v>73</v>
      </c>
      <c r="E42" s="77" t="s">
        <v>267</v>
      </c>
      <c r="F42" s="76" t="s">
        <v>148</v>
      </c>
      <c r="G42" s="78"/>
      <c r="H42" s="5"/>
      <c r="I42" s="79"/>
      <c r="J42" s="33">
        <f>J43</f>
        <v>74.2</v>
      </c>
      <c r="K42" s="33">
        <f t="shared" ref="K42:L45" si="17">K43</f>
        <v>0</v>
      </c>
      <c r="L42" s="33">
        <f t="shared" si="17"/>
        <v>0</v>
      </c>
    </row>
    <row r="43" spans="1:12" ht="31.5" x14ac:dyDescent="0.25">
      <c r="A43" s="111" t="s">
        <v>147</v>
      </c>
      <c r="B43" s="75" t="s">
        <v>71</v>
      </c>
      <c r="C43" s="76" t="s">
        <v>37</v>
      </c>
      <c r="D43" s="76" t="s">
        <v>73</v>
      </c>
      <c r="E43" s="77" t="s">
        <v>267</v>
      </c>
      <c r="F43" s="76" t="s">
        <v>149</v>
      </c>
      <c r="G43" s="78"/>
      <c r="H43" s="5"/>
      <c r="I43" s="79"/>
      <c r="J43" s="33">
        <f>J44</f>
        <v>74.2</v>
      </c>
      <c r="K43" s="33">
        <f t="shared" si="17"/>
        <v>0</v>
      </c>
      <c r="L43" s="33">
        <f t="shared" si="17"/>
        <v>0</v>
      </c>
    </row>
    <row r="44" spans="1:12" ht="15.75" x14ac:dyDescent="0.25">
      <c r="A44" s="122" t="s">
        <v>23</v>
      </c>
      <c r="B44" s="75" t="s">
        <v>71</v>
      </c>
      <c r="C44" s="76" t="s">
        <v>37</v>
      </c>
      <c r="D44" s="76" t="s">
        <v>73</v>
      </c>
      <c r="E44" s="77" t="s">
        <v>267</v>
      </c>
      <c r="F44" s="76" t="s">
        <v>149</v>
      </c>
      <c r="G44" s="78" t="s">
        <v>24</v>
      </c>
      <c r="H44" s="5"/>
      <c r="I44" s="79"/>
      <c r="J44" s="33">
        <f>J45</f>
        <v>74.2</v>
      </c>
      <c r="K44" s="33">
        <f t="shared" si="17"/>
        <v>0</v>
      </c>
      <c r="L44" s="33">
        <f t="shared" si="17"/>
        <v>0</v>
      </c>
    </row>
    <row r="45" spans="1:12" ht="63" x14ac:dyDescent="0.25">
      <c r="A45" s="122" t="s">
        <v>104</v>
      </c>
      <c r="B45" s="75" t="s">
        <v>71</v>
      </c>
      <c r="C45" s="76" t="s">
        <v>37</v>
      </c>
      <c r="D45" s="76" t="s">
        <v>73</v>
      </c>
      <c r="E45" s="77" t="s">
        <v>267</v>
      </c>
      <c r="F45" s="76" t="s">
        <v>149</v>
      </c>
      <c r="G45" s="78" t="s">
        <v>24</v>
      </c>
      <c r="H45" s="5" t="s">
        <v>25</v>
      </c>
      <c r="I45" s="79"/>
      <c r="J45" s="33">
        <f>J46</f>
        <v>74.2</v>
      </c>
      <c r="K45" s="33">
        <f t="shared" si="17"/>
        <v>0</v>
      </c>
      <c r="L45" s="33">
        <f t="shared" si="17"/>
        <v>0</v>
      </c>
    </row>
    <row r="46" spans="1:12" ht="47.25" x14ac:dyDescent="0.25">
      <c r="A46" s="214" t="s">
        <v>245</v>
      </c>
      <c r="B46" s="75" t="s">
        <v>71</v>
      </c>
      <c r="C46" s="76" t="s">
        <v>37</v>
      </c>
      <c r="D46" s="76" t="s">
        <v>73</v>
      </c>
      <c r="E46" s="77" t="s">
        <v>267</v>
      </c>
      <c r="F46" s="76" t="s">
        <v>149</v>
      </c>
      <c r="G46" s="78" t="s">
        <v>24</v>
      </c>
      <c r="H46" s="5" t="s">
        <v>25</v>
      </c>
      <c r="I46" s="79">
        <v>911</v>
      </c>
      <c r="J46" s="33">
        <f>'Прил 5'!J33</f>
        <v>74.2</v>
      </c>
      <c r="K46" s="33">
        <f>'Прил 5'!K33</f>
        <v>0</v>
      </c>
      <c r="L46" s="33">
        <f>'Прил 5'!L33</f>
        <v>0</v>
      </c>
    </row>
    <row r="47" spans="1:12" ht="63" x14ac:dyDescent="0.25">
      <c r="A47" s="89" t="s">
        <v>255</v>
      </c>
      <c r="B47" s="215">
        <v>89</v>
      </c>
      <c r="C47" s="209"/>
      <c r="D47" s="76"/>
      <c r="E47" s="101"/>
      <c r="F47" s="76"/>
      <c r="G47" s="79"/>
      <c r="H47" s="76"/>
      <c r="I47" s="79"/>
      <c r="J47" s="33">
        <f>J48</f>
        <v>585.1</v>
      </c>
      <c r="K47" s="33">
        <f>K48</f>
        <v>502.80000000000007</v>
      </c>
      <c r="L47" s="33">
        <f t="shared" ref="L47" si="18">L48</f>
        <v>556.29999999999995</v>
      </c>
    </row>
    <row r="48" spans="1:12" ht="70.900000000000006" customHeight="1" x14ac:dyDescent="0.25">
      <c r="A48" s="89" t="s">
        <v>256</v>
      </c>
      <c r="B48" s="215">
        <v>89</v>
      </c>
      <c r="C48" s="209" t="s">
        <v>36</v>
      </c>
      <c r="D48" s="76"/>
      <c r="E48" s="101"/>
      <c r="F48" s="76"/>
      <c r="G48" s="79"/>
      <c r="H48" s="76"/>
      <c r="I48" s="79"/>
      <c r="J48" s="33">
        <f>J54+J60+J66+J96+J102+J108+J119+J84+J90+J113+J78</f>
        <v>585.1</v>
      </c>
      <c r="K48" s="33">
        <f>K54+K60+K66+K96+K102+K108+K119+K84+K90+K113+K67</f>
        <v>502.80000000000007</v>
      </c>
      <c r="L48" s="33">
        <f>L54+L60+L66+L96+L102+L108+L119+L84+L90+L113+L67</f>
        <v>556.29999999999995</v>
      </c>
    </row>
    <row r="49" spans="1:53" ht="15.75" x14ac:dyDescent="0.25">
      <c r="A49" s="122" t="s">
        <v>98</v>
      </c>
      <c r="B49" s="95">
        <v>89</v>
      </c>
      <c r="C49" s="76">
        <v>1</v>
      </c>
      <c r="D49" s="76" t="s">
        <v>73</v>
      </c>
      <c r="E49" s="101" t="s">
        <v>99</v>
      </c>
      <c r="F49" s="76"/>
      <c r="G49" s="79"/>
      <c r="H49" s="76"/>
      <c r="I49" s="76"/>
      <c r="J49" s="33">
        <f>J52</f>
        <v>68.8</v>
      </c>
      <c r="K49" s="33">
        <f>K52</f>
        <v>47.900000000000006</v>
      </c>
      <c r="L49" s="180">
        <f>L52</f>
        <v>27</v>
      </c>
    </row>
    <row r="50" spans="1:53" ht="31.5" x14ac:dyDescent="0.25">
      <c r="A50" s="89" t="s">
        <v>138</v>
      </c>
      <c r="B50" s="95">
        <v>89</v>
      </c>
      <c r="C50" s="76">
        <v>1</v>
      </c>
      <c r="D50" s="76" t="s">
        <v>73</v>
      </c>
      <c r="E50" s="101" t="s">
        <v>99</v>
      </c>
      <c r="F50" s="76" t="s">
        <v>140</v>
      </c>
      <c r="G50" s="79"/>
      <c r="H50" s="76"/>
      <c r="I50" s="76"/>
      <c r="J50" s="33">
        <f>J51</f>
        <v>68.8</v>
      </c>
      <c r="K50" s="33">
        <f t="shared" ref="K50:L50" si="19">K51</f>
        <v>47.900000000000006</v>
      </c>
      <c r="L50" s="33">
        <f t="shared" si="19"/>
        <v>27</v>
      </c>
    </row>
    <row r="51" spans="1:53" ht="31.5" x14ac:dyDescent="0.25">
      <c r="A51" s="89" t="s">
        <v>139</v>
      </c>
      <c r="B51" s="95">
        <v>89</v>
      </c>
      <c r="C51" s="76">
        <v>1</v>
      </c>
      <c r="D51" s="76" t="s">
        <v>73</v>
      </c>
      <c r="E51" s="101" t="s">
        <v>99</v>
      </c>
      <c r="F51" s="76" t="s">
        <v>141</v>
      </c>
      <c r="G51" s="79"/>
      <c r="H51" s="76"/>
      <c r="I51" s="76"/>
      <c r="J51" s="33">
        <f>J52</f>
        <v>68.8</v>
      </c>
      <c r="K51" s="33">
        <f t="shared" ref="K51:L51" si="20">K52</f>
        <v>47.900000000000006</v>
      </c>
      <c r="L51" s="33">
        <f t="shared" si="20"/>
        <v>27</v>
      </c>
    </row>
    <row r="52" spans="1:53" ht="15.75" x14ac:dyDescent="0.25">
      <c r="A52" s="122" t="s">
        <v>97</v>
      </c>
      <c r="B52" s="95">
        <v>89</v>
      </c>
      <c r="C52" s="76">
        <v>1</v>
      </c>
      <c r="D52" s="76" t="s">
        <v>73</v>
      </c>
      <c r="E52" s="101" t="s">
        <v>99</v>
      </c>
      <c r="F52" s="76" t="s">
        <v>141</v>
      </c>
      <c r="G52" s="79" t="s">
        <v>67</v>
      </c>
      <c r="H52" s="76"/>
      <c r="I52" s="76"/>
      <c r="J52" s="33">
        <f>J53</f>
        <v>68.8</v>
      </c>
      <c r="K52" s="33">
        <f t="shared" ref="K52:L53" si="21">K53</f>
        <v>47.900000000000006</v>
      </c>
      <c r="L52" s="180">
        <f t="shared" si="21"/>
        <v>27</v>
      </c>
    </row>
    <row r="53" spans="1:53" ht="15.75" x14ac:dyDescent="0.25">
      <c r="A53" s="122" t="s">
        <v>39</v>
      </c>
      <c r="B53" s="95">
        <v>89</v>
      </c>
      <c r="C53" s="76">
        <v>1</v>
      </c>
      <c r="D53" s="76" t="s">
        <v>73</v>
      </c>
      <c r="E53" s="101" t="s">
        <v>99</v>
      </c>
      <c r="F53" s="76" t="s">
        <v>141</v>
      </c>
      <c r="G53" s="79" t="s">
        <v>67</v>
      </c>
      <c r="H53" s="76" t="s">
        <v>24</v>
      </c>
      <c r="I53" s="76"/>
      <c r="J53" s="33">
        <f>J54</f>
        <v>68.8</v>
      </c>
      <c r="K53" s="33">
        <f t="shared" si="21"/>
        <v>47.900000000000006</v>
      </c>
      <c r="L53" s="180">
        <f t="shared" si="21"/>
        <v>27</v>
      </c>
    </row>
    <row r="54" spans="1:53" ht="52.15" customHeight="1" x14ac:dyDescent="0.25">
      <c r="A54" s="214" t="s">
        <v>245</v>
      </c>
      <c r="B54" s="95">
        <v>89</v>
      </c>
      <c r="C54" s="76">
        <v>1</v>
      </c>
      <c r="D54" s="76" t="s">
        <v>73</v>
      </c>
      <c r="E54" s="101" t="s">
        <v>99</v>
      </c>
      <c r="F54" s="76" t="s">
        <v>141</v>
      </c>
      <c r="G54" s="79" t="s">
        <v>67</v>
      </c>
      <c r="H54" s="76" t="s">
        <v>24</v>
      </c>
      <c r="I54" s="76">
        <v>911</v>
      </c>
      <c r="J54" s="33">
        <f>'Прил 5'!J89</f>
        <v>68.8</v>
      </c>
      <c r="K54" s="33">
        <f>'Прил 5'!K89</f>
        <v>47.900000000000006</v>
      </c>
      <c r="L54" s="33">
        <f>'Прил 5'!L89</f>
        <v>27</v>
      </c>
    </row>
    <row r="55" spans="1:53" ht="52.9" customHeight="1" x14ac:dyDescent="0.25">
      <c r="A55" s="81" t="s">
        <v>257</v>
      </c>
      <c r="B55" s="75">
        <v>89</v>
      </c>
      <c r="C55" s="76" t="s">
        <v>36</v>
      </c>
      <c r="D55" s="76" t="s">
        <v>73</v>
      </c>
      <c r="E55" s="101" t="s">
        <v>83</v>
      </c>
      <c r="F55" s="76"/>
      <c r="G55" s="79"/>
      <c r="H55" s="76"/>
      <c r="I55" s="79"/>
      <c r="J55" s="33">
        <f>J58</f>
        <v>1</v>
      </c>
      <c r="K55" s="33">
        <f>K58</f>
        <v>1</v>
      </c>
      <c r="L55" s="180">
        <f>L58</f>
        <v>1</v>
      </c>
    </row>
    <row r="56" spans="1:53" s="24" customFormat="1" ht="21.6" customHeight="1" x14ac:dyDescent="0.25">
      <c r="A56" s="80" t="s">
        <v>150</v>
      </c>
      <c r="B56" s="75" t="s">
        <v>85</v>
      </c>
      <c r="C56" s="76" t="s">
        <v>36</v>
      </c>
      <c r="D56" s="76" t="s">
        <v>73</v>
      </c>
      <c r="E56" s="101" t="s">
        <v>83</v>
      </c>
      <c r="F56" s="76" t="s">
        <v>151</v>
      </c>
      <c r="G56" s="79"/>
      <c r="H56" s="76"/>
      <c r="I56" s="79"/>
      <c r="J56" s="33">
        <f>J57</f>
        <v>1</v>
      </c>
      <c r="K56" s="33">
        <f t="shared" ref="K56:L56" si="22">K57</f>
        <v>1</v>
      </c>
      <c r="L56" s="33">
        <f t="shared" si="22"/>
        <v>1</v>
      </c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</row>
    <row r="57" spans="1:53" s="24" customFormat="1" ht="22.15" customHeight="1" x14ac:dyDescent="0.25">
      <c r="A57" s="81" t="s">
        <v>84</v>
      </c>
      <c r="B57" s="75" t="s">
        <v>85</v>
      </c>
      <c r="C57" s="76" t="s">
        <v>36</v>
      </c>
      <c r="D57" s="76" t="s">
        <v>73</v>
      </c>
      <c r="E57" s="101" t="s">
        <v>83</v>
      </c>
      <c r="F57" s="76" t="s">
        <v>86</v>
      </c>
      <c r="G57" s="79"/>
      <c r="H57" s="76"/>
      <c r="I57" s="79"/>
      <c r="J57" s="33">
        <f>J58</f>
        <v>1</v>
      </c>
      <c r="K57" s="33">
        <f t="shared" ref="K57:L57" si="23">K58</f>
        <v>1</v>
      </c>
      <c r="L57" s="33">
        <f t="shared" si="23"/>
        <v>1</v>
      </c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</row>
    <row r="58" spans="1:53" ht="15.75" x14ac:dyDescent="0.25">
      <c r="A58" s="122" t="s">
        <v>23</v>
      </c>
      <c r="B58" s="75" t="s">
        <v>85</v>
      </c>
      <c r="C58" s="76" t="s">
        <v>36</v>
      </c>
      <c r="D58" s="76" t="s">
        <v>73</v>
      </c>
      <c r="E58" s="101" t="s">
        <v>83</v>
      </c>
      <c r="F58" s="76" t="s">
        <v>86</v>
      </c>
      <c r="G58" s="79" t="s">
        <v>24</v>
      </c>
      <c r="H58" s="76"/>
      <c r="I58" s="79"/>
      <c r="J58" s="33">
        <f>J59</f>
        <v>1</v>
      </c>
      <c r="K58" s="33">
        <f t="shared" ref="K58:L59" si="24">K59</f>
        <v>1</v>
      </c>
      <c r="L58" s="180">
        <f t="shared" si="24"/>
        <v>1</v>
      </c>
    </row>
    <row r="59" spans="1:53" ht="15.75" x14ac:dyDescent="0.25">
      <c r="A59" s="122" t="s">
        <v>105</v>
      </c>
      <c r="B59" s="75" t="s">
        <v>85</v>
      </c>
      <c r="C59" s="76" t="s">
        <v>36</v>
      </c>
      <c r="D59" s="76" t="s">
        <v>73</v>
      </c>
      <c r="E59" s="101" t="s">
        <v>83</v>
      </c>
      <c r="F59" s="76" t="s">
        <v>86</v>
      </c>
      <c r="G59" s="79" t="s">
        <v>24</v>
      </c>
      <c r="H59" s="76" t="s">
        <v>82</v>
      </c>
      <c r="I59" s="76"/>
      <c r="J59" s="33">
        <f>J60</f>
        <v>1</v>
      </c>
      <c r="K59" s="33">
        <f t="shared" si="24"/>
        <v>1</v>
      </c>
      <c r="L59" s="180">
        <f t="shared" si="24"/>
        <v>1</v>
      </c>
    </row>
    <row r="60" spans="1:53" ht="47.25" x14ac:dyDescent="0.25">
      <c r="A60" s="214" t="s">
        <v>245</v>
      </c>
      <c r="B60" s="215">
        <v>89</v>
      </c>
      <c r="C60" s="209" t="s">
        <v>36</v>
      </c>
      <c r="D60" s="76" t="s">
        <v>73</v>
      </c>
      <c r="E60" s="101" t="s">
        <v>83</v>
      </c>
      <c r="F60" s="76" t="s">
        <v>86</v>
      </c>
      <c r="G60" s="79" t="s">
        <v>24</v>
      </c>
      <c r="H60" s="76" t="s">
        <v>82</v>
      </c>
      <c r="I60" s="83">
        <v>911</v>
      </c>
      <c r="J60" s="33">
        <f>'Прил 5'!J44</f>
        <v>1</v>
      </c>
      <c r="K60" s="33">
        <f>'Прил 5'!K44</f>
        <v>1</v>
      </c>
      <c r="L60" s="33">
        <f>'Прил 5'!L44</f>
        <v>1</v>
      </c>
    </row>
    <row r="61" spans="1:53" ht="15.75" x14ac:dyDescent="0.25">
      <c r="A61" s="122" t="s">
        <v>101</v>
      </c>
      <c r="B61" s="95">
        <v>89</v>
      </c>
      <c r="C61" s="76">
        <v>1</v>
      </c>
      <c r="D61" s="76" t="s">
        <v>73</v>
      </c>
      <c r="E61" s="101">
        <v>41240</v>
      </c>
      <c r="F61" s="76"/>
      <c r="G61" s="79"/>
      <c r="H61" s="76"/>
      <c r="I61" s="76"/>
      <c r="J61" s="33">
        <f>J64</f>
        <v>1.5</v>
      </c>
      <c r="K61" s="33">
        <f>K64</f>
        <v>1.5</v>
      </c>
      <c r="L61" s="180">
        <f>L64</f>
        <v>1.5</v>
      </c>
    </row>
    <row r="62" spans="1:53" ht="31.5" x14ac:dyDescent="0.25">
      <c r="A62" s="81" t="s">
        <v>135</v>
      </c>
      <c r="B62" s="95">
        <v>89</v>
      </c>
      <c r="C62" s="76">
        <v>1</v>
      </c>
      <c r="D62" s="76" t="s">
        <v>73</v>
      </c>
      <c r="E62" s="101" t="s">
        <v>106</v>
      </c>
      <c r="F62" s="76" t="s">
        <v>136</v>
      </c>
      <c r="G62" s="79"/>
      <c r="H62" s="76"/>
      <c r="I62" s="76"/>
      <c r="J62" s="33">
        <f>J63</f>
        <v>1.5</v>
      </c>
      <c r="K62" s="33">
        <f t="shared" ref="K62:L62" si="25">K63</f>
        <v>1.5</v>
      </c>
      <c r="L62" s="33">
        <f t="shared" si="25"/>
        <v>1.5</v>
      </c>
    </row>
    <row r="63" spans="1:53" ht="15.75" x14ac:dyDescent="0.25">
      <c r="A63" s="80" t="s">
        <v>102</v>
      </c>
      <c r="B63" s="95">
        <v>89</v>
      </c>
      <c r="C63" s="76">
        <v>1</v>
      </c>
      <c r="D63" s="76" t="s">
        <v>73</v>
      </c>
      <c r="E63" s="101" t="s">
        <v>106</v>
      </c>
      <c r="F63" s="76" t="s">
        <v>241</v>
      </c>
      <c r="G63" s="79"/>
      <c r="H63" s="76"/>
      <c r="I63" s="76"/>
      <c r="J63" s="33">
        <f>J64</f>
        <v>1.5</v>
      </c>
      <c r="K63" s="33">
        <f t="shared" ref="K63:L63" si="26">K64</f>
        <v>1.5</v>
      </c>
      <c r="L63" s="33">
        <f t="shared" si="26"/>
        <v>1.5</v>
      </c>
    </row>
    <row r="64" spans="1:53" ht="31.5" x14ac:dyDescent="0.25">
      <c r="A64" s="122" t="s">
        <v>26</v>
      </c>
      <c r="B64" s="95">
        <v>89</v>
      </c>
      <c r="C64" s="76">
        <v>1</v>
      </c>
      <c r="D64" s="76" t="s">
        <v>73</v>
      </c>
      <c r="E64" s="101" t="s">
        <v>106</v>
      </c>
      <c r="F64" s="76" t="s">
        <v>241</v>
      </c>
      <c r="G64" s="79" t="s">
        <v>68</v>
      </c>
      <c r="H64" s="76"/>
      <c r="I64" s="76"/>
      <c r="J64" s="33">
        <f>J65</f>
        <v>1.5</v>
      </c>
      <c r="K64" s="33">
        <f t="shared" ref="K64:L65" si="27">K65</f>
        <v>1.5</v>
      </c>
      <c r="L64" s="180">
        <f t="shared" si="27"/>
        <v>1.5</v>
      </c>
    </row>
    <row r="65" spans="1:12" ht="31.5" x14ac:dyDescent="0.25">
      <c r="A65" s="122" t="s">
        <v>100</v>
      </c>
      <c r="B65" s="95">
        <v>89</v>
      </c>
      <c r="C65" s="76">
        <v>1</v>
      </c>
      <c r="D65" s="76" t="s">
        <v>73</v>
      </c>
      <c r="E65" s="101" t="s">
        <v>106</v>
      </c>
      <c r="F65" s="76" t="s">
        <v>241</v>
      </c>
      <c r="G65" s="79" t="s">
        <v>68</v>
      </c>
      <c r="H65" s="76" t="s">
        <v>24</v>
      </c>
      <c r="I65" s="76"/>
      <c r="J65" s="33">
        <f>J66</f>
        <v>1.5</v>
      </c>
      <c r="K65" s="33">
        <f t="shared" si="27"/>
        <v>1.5</v>
      </c>
      <c r="L65" s="180">
        <f t="shared" si="27"/>
        <v>1.5</v>
      </c>
    </row>
    <row r="66" spans="1:12" ht="47.25" x14ac:dyDescent="0.25">
      <c r="A66" s="214" t="s">
        <v>245</v>
      </c>
      <c r="B66" s="79">
        <v>89</v>
      </c>
      <c r="C66" s="76">
        <v>1</v>
      </c>
      <c r="D66" s="76" t="s">
        <v>73</v>
      </c>
      <c r="E66" s="101" t="s">
        <v>106</v>
      </c>
      <c r="F66" s="76" t="s">
        <v>241</v>
      </c>
      <c r="G66" s="79" t="s">
        <v>68</v>
      </c>
      <c r="H66" s="76" t="s">
        <v>24</v>
      </c>
      <c r="I66" s="76">
        <v>911</v>
      </c>
      <c r="J66" s="33">
        <f>'Прил 5'!J96</f>
        <v>1.5</v>
      </c>
      <c r="K66" s="33">
        <f>'Прил 5'!K96</f>
        <v>1.5</v>
      </c>
      <c r="L66" s="33">
        <f>'Прил 5'!L96</f>
        <v>1.5</v>
      </c>
    </row>
    <row r="67" spans="1:12" ht="15.75" x14ac:dyDescent="0.25">
      <c r="A67" s="80" t="s">
        <v>261</v>
      </c>
      <c r="B67" s="5">
        <v>89</v>
      </c>
      <c r="C67" s="76" t="s">
        <v>36</v>
      </c>
      <c r="D67" s="76" t="s">
        <v>73</v>
      </c>
      <c r="E67" s="76" t="s">
        <v>263</v>
      </c>
      <c r="F67" s="76"/>
      <c r="G67" s="76"/>
      <c r="H67" s="76"/>
      <c r="I67" s="76"/>
      <c r="J67" s="33"/>
      <c r="K67" s="33">
        <f t="shared" ref="K67:L71" si="28">K68</f>
        <v>23.3</v>
      </c>
      <c r="L67" s="33">
        <f t="shared" si="28"/>
        <v>46.8</v>
      </c>
    </row>
    <row r="68" spans="1:12" ht="15.75" x14ac:dyDescent="0.25">
      <c r="A68" s="80" t="s">
        <v>150</v>
      </c>
      <c r="B68" s="242">
        <v>89</v>
      </c>
      <c r="C68" s="76" t="s">
        <v>36</v>
      </c>
      <c r="D68" s="76" t="s">
        <v>73</v>
      </c>
      <c r="E68" s="76" t="s">
        <v>263</v>
      </c>
      <c r="F68" s="76" t="s">
        <v>151</v>
      </c>
      <c r="G68" s="76"/>
      <c r="H68" s="76"/>
      <c r="I68" s="76"/>
      <c r="J68" s="33"/>
      <c r="K68" s="33">
        <f t="shared" si="28"/>
        <v>23.3</v>
      </c>
      <c r="L68" s="33">
        <f t="shared" si="28"/>
        <v>46.8</v>
      </c>
    </row>
    <row r="69" spans="1:12" ht="15.75" x14ac:dyDescent="0.25">
      <c r="A69" s="80" t="s">
        <v>84</v>
      </c>
      <c r="B69" s="242">
        <v>89</v>
      </c>
      <c r="C69" s="76" t="s">
        <v>36</v>
      </c>
      <c r="D69" s="76" t="s">
        <v>73</v>
      </c>
      <c r="E69" s="76" t="s">
        <v>263</v>
      </c>
      <c r="F69" s="76" t="s">
        <v>86</v>
      </c>
      <c r="G69" s="76"/>
      <c r="H69" s="76"/>
      <c r="I69" s="76"/>
      <c r="J69" s="33"/>
      <c r="K69" s="33">
        <f t="shared" si="28"/>
        <v>23.3</v>
      </c>
      <c r="L69" s="33">
        <f t="shared" si="28"/>
        <v>46.8</v>
      </c>
    </row>
    <row r="70" spans="1:12" ht="15.75" x14ac:dyDescent="0.25">
      <c r="A70" s="80" t="s">
        <v>261</v>
      </c>
      <c r="B70" s="242">
        <v>89</v>
      </c>
      <c r="C70" s="76" t="s">
        <v>36</v>
      </c>
      <c r="D70" s="76" t="s">
        <v>73</v>
      </c>
      <c r="E70" s="76" t="s">
        <v>263</v>
      </c>
      <c r="F70" s="76" t="s">
        <v>86</v>
      </c>
      <c r="G70" s="76" t="s">
        <v>262</v>
      </c>
      <c r="H70" s="76"/>
      <c r="I70" s="76"/>
      <c r="J70" s="33"/>
      <c r="K70" s="33">
        <f t="shared" si="28"/>
        <v>23.3</v>
      </c>
      <c r="L70" s="33">
        <f t="shared" si="28"/>
        <v>46.8</v>
      </c>
    </row>
    <row r="71" spans="1:12" ht="15.75" x14ac:dyDescent="0.25">
      <c r="A71" s="80" t="s">
        <v>261</v>
      </c>
      <c r="B71" s="242">
        <v>89</v>
      </c>
      <c r="C71" s="76" t="s">
        <v>36</v>
      </c>
      <c r="D71" s="76" t="s">
        <v>73</v>
      </c>
      <c r="E71" s="76" t="s">
        <v>263</v>
      </c>
      <c r="F71" s="76" t="s">
        <v>86</v>
      </c>
      <c r="G71" s="76" t="s">
        <v>262</v>
      </c>
      <c r="H71" s="76" t="s">
        <v>262</v>
      </c>
      <c r="I71" s="76"/>
      <c r="J71" s="33"/>
      <c r="K71" s="33">
        <f t="shared" si="28"/>
        <v>23.3</v>
      </c>
      <c r="L71" s="33">
        <f t="shared" si="28"/>
        <v>46.8</v>
      </c>
    </row>
    <row r="72" spans="1:12" ht="47.25" x14ac:dyDescent="0.25">
      <c r="A72" s="214" t="s">
        <v>245</v>
      </c>
      <c r="B72" s="242">
        <v>89</v>
      </c>
      <c r="C72" s="76" t="s">
        <v>36</v>
      </c>
      <c r="D72" s="76" t="s">
        <v>73</v>
      </c>
      <c r="E72" s="76" t="s">
        <v>263</v>
      </c>
      <c r="F72" s="76" t="s">
        <v>86</v>
      </c>
      <c r="G72" s="76" t="s">
        <v>262</v>
      </c>
      <c r="H72" s="76" t="s">
        <v>262</v>
      </c>
      <c r="I72" s="76" t="s">
        <v>280</v>
      </c>
      <c r="J72" s="33"/>
      <c r="K72" s="33">
        <f>'Прил 5'!K103</f>
        <v>23.3</v>
      </c>
      <c r="L72" s="33">
        <f>'Прил 5'!L103</f>
        <v>46.8</v>
      </c>
    </row>
    <row r="73" spans="1:12" ht="47.25" x14ac:dyDescent="0.25">
      <c r="A73" s="81" t="s">
        <v>293</v>
      </c>
      <c r="B73" s="242">
        <v>89</v>
      </c>
      <c r="C73" s="76" t="s">
        <v>36</v>
      </c>
      <c r="D73" s="76" t="s">
        <v>73</v>
      </c>
      <c r="E73" s="101" t="s">
        <v>294</v>
      </c>
      <c r="F73" s="76"/>
      <c r="G73" s="79"/>
      <c r="H73" s="76"/>
      <c r="I73" s="76"/>
      <c r="J73" s="33">
        <f t="shared" ref="J73:L77" si="29">J74</f>
        <v>3</v>
      </c>
      <c r="K73" s="33">
        <f t="shared" si="29"/>
        <v>0</v>
      </c>
      <c r="L73" s="33">
        <f t="shared" si="29"/>
        <v>0</v>
      </c>
    </row>
    <row r="74" spans="1:12" ht="38.25" customHeight="1" x14ac:dyDescent="0.25">
      <c r="A74" s="81" t="s">
        <v>143</v>
      </c>
      <c r="B74" s="242">
        <v>89</v>
      </c>
      <c r="C74" s="76" t="s">
        <v>36</v>
      </c>
      <c r="D74" s="76" t="s">
        <v>73</v>
      </c>
      <c r="E74" s="101" t="s">
        <v>294</v>
      </c>
      <c r="F74" s="76" t="s">
        <v>144</v>
      </c>
      <c r="G74" s="79"/>
      <c r="H74" s="76"/>
      <c r="I74" s="76"/>
      <c r="J74" s="33">
        <f t="shared" si="29"/>
        <v>3</v>
      </c>
      <c r="K74" s="33">
        <f t="shared" si="29"/>
        <v>0</v>
      </c>
      <c r="L74" s="33">
        <f t="shared" si="29"/>
        <v>0</v>
      </c>
    </row>
    <row r="75" spans="1:12" ht="15.75" x14ac:dyDescent="0.25">
      <c r="A75" s="81" t="s">
        <v>79</v>
      </c>
      <c r="B75" s="242">
        <v>89</v>
      </c>
      <c r="C75" s="76" t="s">
        <v>36</v>
      </c>
      <c r="D75" s="76" t="s">
        <v>73</v>
      </c>
      <c r="E75" s="101" t="s">
        <v>294</v>
      </c>
      <c r="F75" s="76" t="s">
        <v>145</v>
      </c>
      <c r="G75" s="79"/>
      <c r="H75" s="76"/>
      <c r="I75" s="76"/>
      <c r="J75" s="33">
        <f t="shared" si="29"/>
        <v>3</v>
      </c>
      <c r="K75" s="33">
        <f t="shared" si="29"/>
        <v>0</v>
      </c>
      <c r="L75" s="33">
        <f t="shared" si="29"/>
        <v>0</v>
      </c>
    </row>
    <row r="76" spans="1:12" ht="15.75" x14ac:dyDescent="0.25">
      <c r="A76" s="214" t="s">
        <v>23</v>
      </c>
      <c r="B76" s="242">
        <v>89</v>
      </c>
      <c r="C76" s="76" t="s">
        <v>36</v>
      </c>
      <c r="D76" s="76" t="s">
        <v>73</v>
      </c>
      <c r="E76" s="101" t="s">
        <v>294</v>
      </c>
      <c r="F76" s="76" t="s">
        <v>145</v>
      </c>
      <c r="G76" s="79" t="s">
        <v>24</v>
      </c>
      <c r="H76" s="76"/>
      <c r="I76" s="76"/>
      <c r="J76" s="33">
        <f t="shared" si="29"/>
        <v>3</v>
      </c>
      <c r="K76" s="33">
        <f t="shared" si="29"/>
        <v>0</v>
      </c>
      <c r="L76" s="33">
        <f t="shared" si="29"/>
        <v>0</v>
      </c>
    </row>
    <row r="77" spans="1:12" ht="15.75" x14ac:dyDescent="0.25">
      <c r="A77" s="214" t="s">
        <v>292</v>
      </c>
      <c r="B77" s="242">
        <v>89</v>
      </c>
      <c r="C77" s="76" t="s">
        <v>36</v>
      </c>
      <c r="D77" s="76" t="s">
        <v>73</v>
      </c>
      <c r="E77" s="101" t="s">
        <v>294</v>
      </c>
      <c r="F77" s="76" t="s">
        <v>145</v>
      </c>
      <c r="G77" s="79" t="s">
        <v>24</v>
      </c>
      <c r="H77" s="76" t="s">
        <v>68</v>
      </c>
      <c r="I77" s="76"/>
      <c r="J77" s="33">
        <f t="shared" si="29"/>
        <v>3</v>
      </c>
      <c r="K77" s="33">
        <f t="shared" si="29"/>
        <v>0</v>
      </c>
      <c r="L77" s="33">
        <f t="shared" si="29"/>
        <v>0</v>
      </c>
    </row>
    <row r="78" spans="1:12" ht="47.25" x14ac:dyDescent="0.25">
      <c r="A78" s="214" t="s">
        <v>245</v>
      </c>
      <c r="B78" s="242">
        <v>89</v>
      </c>
      <c r="C78" s="76" t="s">
        <v>36</v>
      </c>
      <c r="D78" s="76" t="s">
        <v>73</v>
      </c>
      <c r="E78" s="101" t="s">
        <v>294</v>
      </c>
      <c r="F78" s="76" t="s">
        <v>145</v>
      </c>
      <c r="G78" s="79" t="s">
        <v>24</v>
      </c>
      <c r="H78" s="76" t="s">
        <v>68</v>
      </c>
      <c r="I78" s="76" t="s">
        <v>287</v>
      </c>
      <c r="J78" s="33">
        <f>'Прил 5'!J50</f>
        <v>3</v>
      </c>
      <c r="K78" s="33">
        <f>'Прил 5'!K50</f>
        <v>0</v>
      </c>
      <c r="L78" s="33">
        <f>'Прил 5'!L50</f>
        <v>0</v>
      </c>
    </row>
    <row r="79" spans="1:12" ht="15.75" x14ac:dyDescent="0.25">
      <c r="A79" s="81" t="s">
        <v>96</v>
      </c>
      <c r="B79" s="5" t="s">
        <v>85</v>
      </c>
      <c r="C79" s="83">
        <v>1</v>
      </c>
      <c r="D79" s="76" t="s">
        <v>73</v>
      </c>
      <c r="E79" s="216">
        <v>43010</v>
      </c>
      <c r="F79" s="83"/>
      <c r="G79" s="217"/>
      <c r="H79" s="209"/>
      <c r="I79" s="209"/>
      <c r="J79" s="33">
        <f>J82</f>
        <v>86.1</v>
      </c>
      <c r="K79" s="33">
        <f>K82</f>
        <v>11.3</v>
      </c>
      <c r="L79" s="180">
        <f>L82</f>
        <v>21.4</v>
      </c>
    </row>
    <row r="80" spans="1:12" ht="31.5" customHeight="1" x14ac:dyDescent="0.25">
      <c r="A80" s="81" t="s">
        <v>143</v>
      </c>
      <c r="B80" s="5" t="s">
        <v>85</v>
      </c>
      <c r="C80" s="83">
        <v>1</v>
      </c>
      <c r="D80" s="76" t="s">
        <v>73</v>
      </c>
      <c r="E80" s="216">
        <v>43010</v>
      </c>
      <c r="F80" s="83">
        <v>200</v>
      </c>
      <c r="G80" s="217"/>
      <c r="H80" s="209"/>
      <c r="I80" s="209"/>
      <c r="J80" s="33">
        <f>J81</f>
        <v>86.1</v>
      </c>
      <c r="K80" s="33">
        <f t="shared" ref="K80:L80" si="30">K81</f>
        <v>11.3</v>
      </c>
      <c r="L80" s="33">
        <f t="shared" si="30"/>
        <v>21.4</v>
      </c>
    </row>
    <row r="81" spans="1:19" ht="15.75" x14ac:dyDescent="0.25">
      <c r="A81" s="81" t="s">
        <v>79</v>
      </c>
      <c r="B81" s="5" t="s">
        <v>85</v>
      </c>
      <c r="C81" s="83">
        <v>1</v>
      </c>
      <c r="D81" s="76" t="s">
        <v>73</v>
      </c>
      <c r="E81" s="216">
        <v>43010</v>
      </c>
      <c r="F81" s="83">
        <v>240</v>
      </c>
      <c r="G81" s="217"/>
      <c r="H81" s="209"/>
      <c r="I81" s="209"/>
      <c r="J81" s="33">
        <f>J82</f>
        <v>86.1</v>
      </c>
      <c r="K81" s="33">
        <f t="shared" ref="K81:L81" si="31">K82</f>
        <v>11.3</v>
      </c>
      <c r="L81" s="33">
        <f t="shared" si="31"/>
        <v>21.4</v>
      </c>
    </row>
    <row r="82" spans="1:19" ht="15.75" x14ac:dyDescent="0.25">
      <c r="A82" s="122" t="s">
        <v>93</v>
      </c>
      <c r="B82" s="5" t="s">
        <v>85</v>
      </c>
      <c r="C82" s="83">
        <v>1</v>
      </c>
      <c r="D82" s="76" t="s">
        <v>73</v>
      </c>
      <c r="E82" s="216">
        <v>43010</v>
      </c>
      <c r="F82" s="83">
        <v>240</v>
      </c>
      <c r="G82" s="217" t="s">
        <v>27</v>
      </c>
      <c r="H82" s="209"/>
      <c r="I82" s="209"/>
      <c r="J82" s="33">
        <f>J83</f>
        <v>86.1</v>
      </c>
      <c r="K82" s="33">
        <f t="shared" ref="K82:L83" si="32">K83</f>
        <v>11.3</v>
      </c>
      <c r="L82" s="180">
        <f t="shared" si="32"/>
        <v>21.4</v>
      </c>
    </row>
    <row r="83" spans="1:19" ht="15.75" x14ac:dyDescent="0.25">
      <c r="A83" s="117" t="s">
        <v>95</v>
      </c>
      <c r="B83" s="5" t="s">
        <v>85</v>
      </c>
      <c r="C83" s="83">
        <v>1</v>
      </c>
      <c r="D83" s="76" t="s">
        <v>73</v>
      </c>
      <c r="E83" s="216">
        <v>43010</v>
      </c>
      <c r="F83" s="83">
        <v>240</v>
      </c>
      <c r="G83" s="217" t="s">
        <v>27</v>
      </c>
      <c r="H83" s="209" t="s">
        <v>64</v>
      </c>
      <c r="I83" s="209"/>
      <c r="J83" s="33">
        <f>J84</f>
        <v>86.1</v>
      </c>
      <c r="K83" s="33">
        <f t="shared" si="32"/>
        <v>11.3</v>
      </c>
      <c r="L83" s="180">
        <f t="shared" si="32"/>
        <v>21.4</v>
      </c>
    </row>
    <row r="84" spans="1:19" ht="47.25" x14ac:dyDescent="0.25">
      <c r="A84" s="214" t="s">
        <v>245</v>
      </c>
      <c r="B84" s="5" t="s">
        <v>85</v>
      </c>
      <c r="C84" s="83">
        <v>1</v>
      </c>
      <c r="D84" s="76" t="s">
        <v>73</v>
      </c>
      <c r="E84" s="216">
        <v>43010</v>
      </c>
      <c r="F84" s="83">
        <v>240</v>
      </c>
      <c r="G84" s="217" t="s">
        <v>27</v>
      </c>
      <c r="H84" s="209" t="s">
        <v>64</v>
      </c>
      <c r="I84" s="209">
        <v>911</v>
      </c>
      <c r="J84" s="33">
        <f>'Прил 5'!J79</f>
        <v>86.1</v>
      </c>
      <c r="K84" s="33">
        <f>'Прил 5'!K79</f>
        <v>11.3</v>
      </c>
      <c r="L84" s="33">
        <f>'Прил 5'!L79</f>
        <v>21.4</v>
      </c>
    </row>
    <row r="85" spans="1:19" ht="15.75" x14ac:dyDescent="0.25">
      <c r="A85" s="81" t="s">
        <v>226</v>
      </c>
      <c r="B85" s="5" t="s">
        <v>85</v>
      </c>
      <c r="C85" s="83">
        <v>1</v>
      </c>
      <c r="D85" s="76" t="s">
        <v>73</v>
      </c>
      <c r="E85" s="216">
        <v>43040</v>
      </c>
      <c r="F85" s="83"/>
      <c r="G85" s="218"/>
      <c r="H85" s="209"/>
      <c r="I85" s="209"/>
      <c r="J85" s="33">
        <f>J88</f>
        <v>0</v>
      </c>
      <c r="K85" s="33">
        <f>K88</f>
        <v>2</v>
      </c>
      <c r="L85" s="180">
        <f>L88</f>
        <v>30.2</v>
      </c>
    </row>
    <row r="86" spans="1:19" ht="36" customHeight="1" x14ac:dyDescent="0.25">
      <c r="A86" s="81" t="s">
        <v>143</v>
      </c>
      <c r="B86" s="5" t="s">
        <v>85</v>
      </c>
      <c r="C86" s="83">
        <v>1</v>
      </c>
      <c r="D86" s="76" t="s">
        <v>73</v>
      </c>
      <c r="E86" s="216">
        <v>43040</v>
      </c>
      <c r="F86" s="83">
        <v>200</v>
      </c>
      <c r="G86" s="218"/>
      <c r="H86" s="209"/>
      <c r="I86" s="209"/>
      <c r="J86" s="33">
        <f>J87</f>
        <v>0</v>
      </c>
      <c r="K86" s="33">
        <f t="shared" ref="K86:L86" si="33">K87</f>
        <v>2</v>
      </c>
      <c r="L86" s="33">
        <f t="shared" si="33"/>
        <v>30.2</v>
      </c>
    </row>
    <row r="87" spans="1:19" ht="15.75" x14ac:dyDescent="0.25">
      <c r="A87" s="81" t="s">
        <v>79</v>
      </c>
      <c r="B87" s="5" t="s">
        <v>85</v>
      </c>
      <c r="C87" s="83">
        <v>1</v>
      </c>
      <c r="D87" s="76" t="s">
        <v>73</v>
      </c>
      <c r="E87" s="216">
        <v>43040</v>
      </c>
      <c r="F87" s="83">
        <v>240</v>
      </c>
      <c r="G87" s="218"/>
      <c r="H87" s="209"/>
      <c r="I87" s="209"/>
      <c r="J87" s="33">
        <f>J88</f>
        <v>0</v>
      </c>
      <c r="K87" s="33">
        <f t="shared" ref="K87:L87" si="34">K88</f>
        <v>2</v>
      </c>
      <c r="L87" s="33">
        <f t="shared" si="34"/>
        <v>30.2</v>
      </c>
    </row>
    <row r="88" spans="1:19" ht="15.75" x14ac:dyDescent="0.25">
      <c r="A88" s="122" t="s">
        <v>93</v>
      </c>
      <c r="B88" s="5" t="s">
        <v>85</v>
      </c>
      <c r="C88" s="83">
        <v>1</v>
      </c>
      <c r="D88" s="76" t="s">
        <v>73</v>
      </c>
      <c r="E88" s="216">
        <v>43040</v>
      </c>
      <c r="F88" s="83">
        <v>240</v>
      </c>
      <c r="G88" s="79" t="s">
        <v>27</v>
      </c>
      <c r="H88" s="209"/>
      <c r="I88" s="209"/>
      <c r="J88" s="33">
        <f>J89</f>
        <v>0</v>
      </c>
      <c r="K88" s="33">
        <f t="shared" ref="K88:L89" si="35">K89</f>
        <v>2</v>
      </c>
      <c r="L88" s="180">
        <f t="shared" si="35"/>
        <v>30.2</v>
      </c>
    </row>
    <row r="89" spans="1:19" ht="15.75" x14ac:dyDescent="0.25">
      <c r="A89" s="117" t="s">
        <v>95</v>
      </c>
      <c r="B89" s="5" t="s">
        <v>85</v>
      </c>
      <c r="C89" s="83">
        <v>1</v>
      </c>
      <c r="D89" s="76" t="s">
        <v>73</v>
      </c>
      <c r="E89" s="216">
        <v>43040</v>
      </c>
      <c r="F89" s="83">
        <v>240</v>
      </c>
      <c r="G89" s="79" t="s">
        <v>27</v>
      </c>
      <c r="H89" s="209" t="s">
        <v>64</v>
      </c>
      <c r="I89" s="209"/>
      <c r="J89" s="33">
        <f>J90</f>
        <v>0</v>
      </c>
      <c r="K89" s="33">
        <f t="shared" si="35"/>
        <v>2</v>
      </c>
      <c r="L89" s="180">
        <f t="shared" si="35"/>
        <v>30.2</v>
      </c>
    </row>
    <row r="90" spans="1:19" ht="55.5" customHeight="1" x14ac:dyDescent="0.25">
      <c r="A90" s="214" t="s">
        <v>245</v>
      </c>
      <c r="B90" s="5" t="s">
        <v>85</v>
      </c>
      <c r="C90" s="83">
        <v>1</v>
      </c>
      <c r="D90" s="76" t="s">
        <v>73</v>
      </c>
      <c r="E90" s="216">
        <v>43040</v>
      </c>
      <c r="F90" s="83">
        <v>240</v>
      </c>
      <c r="G90" s="79" t="s">
        <v>27</v>
      </c>
      <c r="H90" s="209" t="s">
        <v>64</v>
      </c>
      <c r="I90" s="209">
        <v>911</v>
      </c>
      <c r="J90" s="33">
        <f>'Прил 5'!J82</f>
        <v>0</v>
      </c>
      <c r="K90" s="33">
        <f>'Прил 5'!K82</f>
        <v>2</v>
      </c>
      <c r="L90" s="33">
        <f>'Прил 5'!L82</f>
        <v>30.2</v>
      </c>
    </row>
    <row r="91" spans="1:19" ht="100.5" customHeight="1" x14ac:dyDescent="0.25">
      <c r="A91" s="117" t="s">
        <v>281</v>
      </c>
      <c r="B91" s="78">
        <v>89</v>
      </c>
      <c r="C91" s="5">
        <v>1</v>
      </c>
      <c r="D91" s="5" t="s">
        <v>73</v>
      </c>
      <c r="E91" s="77" t="s">
        <v>94</v>
      </c>
      <c r="F91" s="5"/>
      <c r="G91" s="79"/>
      <c r="H91" s="76"/>
      <c r="I91" s="76"/>
      <c r="J91" s="33">
        <f>J94</f>
        <v>30.4</v>
      </c>
      <c r="K91" s="33">
        <f>K94</f>
        <v>0.4</v>
      </c>
      <c r="L91" s="180">
        <f>L94</f>
        <v>0.4</v>
      </c>
      <c r="M91" s="296"/>
      <c r="N91" s="297"/>
      <c r="O91" s="297"/>
      <c r="P91" s="297"/>
      <c r="Q91" s="297"/>
      <c r="R91" s="297"/>
      <c r="S91" s="297"/>
    </row>
    <row r="92" spans="1:19" ht="47.25" x14ac:dyDescent="0.25">
      <c r="A92" s="81" t="s">
        <v>143</v>
      </c>
      <c r="B92" s="78">
        <v>89</v>
      </c>
      <c r="C92" s="5">
        <v>1</v>
      </c>
      <c r="D92" s="5" t="s">
        <v>73</v>
      </c>
      <c r="E92" s="77" t="s">
        <v>94</v>
      </c>
      <c r="F92" s="5" t="s">
        <v>144</v>
      </c>
      <c r="G92" s="79"/>
      <c r="H92" s="76"/>
      <c r="I92" s="76"/>
      <c r="J92" s="33">
        <f>J93</f>
        <v>30.4</v>
      </c>
      <c r="K92" s="33">
        <f t="shared" ref="K92:L92" si="36">K93</f>
        <v>0.4</v>
      </c>
      <c r="L92" s="33">
        <f t="shared" si="36"/>
        <v>0.4</v>
      </c>
    </row>
    <row r="93" spans="1:19" ht="15.75" x14ac:dyDescent="0.25">
      <c r="A93" s="81" t="s">
        <v>79</v>
      </c>
      <c r="B93" s="78">
        <v>89</v>
      </c>
      <c r="C93" s="5">
        <v>1</v>
      </c>
      <c r="D93" s="5" t="s">
        <v>73</v>
      </c>
      <c r="E93" s="77" t="s">
        <v>94</v>
      </c>
      <c r="F93" s="5" t="s">
        <v>145</v>
      </c>
      <c r="G93" s="79"/>
      <c r="H93" s="76"/>
      <c r="I93" s="76"/>
      <c r="J93" s="33">
        <f>J94</f>
        <v>30.4</v>
      </c>
      <c r="K93" s="33">
        <f t="shared" ref="K93:L93" si="37">K94</f>
        <v>0.4</v>
      </c>
      <c r="L93" s="33">
        <f t="shared" si="37"/>
        <v>0.4</v>
      </c>
    </row>
    <row r="94" spans="1:19" ht="15.75" x14ac:dyDescent="0.25">
      <c r="A94" s="122" t="s">
        <v>28</v>
      </c>
      <c r="B94" s="78">
        <v>89</v>
      </c>
      <c r="C94" s="5">
        <v>1</v>
      </c>
      <c r="D94" s="5" t="s">
        <v>73</v>
      </c>
      <c r="E94" s="77" t="s">
        <v>94</v>
      </c>
      <c r="F94" s="5" t="s">
        <v>145</v>
      </c>
      <c r="G94" s="79" t="s">
        <v>27</v>
      </c>
      <c r="H94" s="76"/>
      <c r="I94" s="76"/>
      <c r="J94" s="33">
        <f>J95</f>
        <v>30.4</v>
      </c>
      <c r="K94" s="33">
        <f>K95</f>
        <v>0.4</v>
      </c>
      <c r="L94" s="180">
        <f>L95</f>
        <v>0.4</v>
      </c>
    </row>
    <row r="95" spans="1:19" ht="15.75" x14ac:dyDescent="0.25">
      <c r="A95" s="122" t="s">
        <v>93</v>
      </c>
      <c r="B95" s="78">
        <v>89</v>
      </c>
      <c r="C95" s="5">
        <v>1</v>
      </c>
      <c r="D95" s="5" t="s">
        <v>73</v>
      </c>
      <c r="E95" s="77" t="s">
        <v>94</v>
      </c>
      <c r="F95" s="5" t="s">
        <v>145</v>
      </c>
      <c r="G95" s="79" t="s">
        <v>27</v>
      </c>
      <c r="H95" s="76" t="s">
        <v>63</v>
      </c>
      <c r="I95" s="76"/>
      <c r="J95" s="33">
        <f>J96</f>
        <v>30.4</v>
      </c>
      <c r="K95" s="33">
        <f t="shared" ref="K95:L95" si="38">K96</f>
        <v>0.4</v>
      </c>
      <c r="L95" s="180">
        <f t="shared" si="38"/>
        <v>0.4</v>
      </c>
    </row>
    <row r="96" spans="1:19" ht="47.25" x14ac:dyDescent="0.25">
      <c r="A96" s="214" t="s">
        <v>245</v>
      </c>
      <c r="B96" s="78">
        <v>89</v>
      </c>
      <c r="C96" s="5">
        <v>1</v>
      </c>
      <c r="D96" s="5" t="s">
        <v>73</v>
      </c>
      <c r="E96" s="77" t="s">
        <v>94</v>
      </c>
      <c r="F96" s="5" t="s">
        <v>145</v>
      </c>
      <c r="G96" s="79" t="s">
        <v>27</v>
      </c>
      <c r="H96" s="76" t="s">
        <v>63</v>
      </c>
      <c r="I96" s="76">
        <v>911</v>
      </c>
      <c r="J96" s="33">
        <f>'Прил 5'!J73</f>
        <v>30.4</v>
      </c>
      <c r="K96" s="33">
        <f>'Прил 5'!K73</f>
        <v>0.4</v>
      </c>
      <c r="L96" s="33">
        <f>'Прил 5'!L73</f>
        <v>0.4</v>
      </c>
    </row>
    <row r="97" spans="1:19" ht="226.5" customHeight="1" x14ac:dyDescent="0.25">
      <c r="A97" s="243" t="s">
        <v>282</v>
      </c>
      <c r="B97" s="76" t="s">
        <v>85</v>
      </c>
      <c r="C97" s="76" t="s">
        <v>36</v>
      </c>
      <c r="D97" s="76" t="s">
        <v>73</v>
      </c>
      <c r="E97" s="101" t="s">
        <v>92</v>
      </c>
      <c r="F97" s="76"/>
      <c r="G97" s="79"/>
      <c r="H97" s="76"/>
      <c r="I97" s="76"/>
      <c r="J97" s="33">
        <f>J100</f>
        <v>307.39999999999998</v>
      </c>
      <c r="K97" s="33">
        <f>K100</f>
        <v>327.9</v>
      </c>
      <c r="L97" s="180">
        <f>L100</f>
        <v>337.8</v>
      </c>
      <c r="M97" s="296"/>
      <c r="N97" s="297"/>
      <c r="O97" s="297"/>
      <c r="P97" s="297"/>
      <c r="Q97" s="297"/>
      <c r="R97" s="297"/>
      <c r="S97" s="297"/>
    </row>
    <row r="98" spans="1:19" ht="37.15" customHeight="1" x14ac:dyDescent="0.25">
      <c r="A98" s="81" t="s">
        <v>143</v>
      </c>
      <c r="B98" s="76" t="s">
        <v>85</v>
      </c>
      <c r="C98" s="76" t="s">
        <v>36</v>
      </c>
      <c r="D98" s="76" t="s">
        <v>73</v>
      </c>
      <c r="E98" s="101" t="s">
        <v>92</v>
      </c>
      <c r="F98" s="76" t="s">
        <v>144</v>
      </c>
      <c r="G98" s="79"/>
      <c r="H98" s="76"/>
      <c r="I98" s="76"/>
      <c r="J98" s="33">
        <f>J99</f>
        <v>307.39999999999998</v>
      </c>
      <c r="K98" s="33">
        <f t="shared" ref="K98:L98" si="39">K99</f>
        <v>327.9</v>
      </c>
      <c r="L98" s="33">
        <f t="shared" si="39"/>
        <v>337.8</v>
      </c>
      <c r="M98" s="73"/>
      <c r="N98" s="73"/>
      <c r="O98" s="73"/>
      <c r="P98" s="73"/>
      <c r="Q98" s="73"/>
      <c r="R98" s="73"/>
      <c r="S98" s="73"/>
    </row>
    <row r="99" spans="1:19" ht="21" customHeight="1" x14ac:dyDescent="0.25">
      <c r="A99" s="81" t="s">
        <v>79</v>
      </c>
      <c r="B99" s="76" t="s">
        <v>85</v>
      </c>
      <c r="C99" s="76" t="s">
        <v>36</v>
      </c>
      <c r="D99" s="76" t="s">
        <v>73</v>
      </c>
      <c r="E99" s="101" t="s">
        <v>92</v>
      </c>
      <c r="F99" s="76" t="s">
        <v>145</v>
      </c>
      <c r="G99" s="79"/>
      <c r="H99" s="76"/>
      <c r="I99" s="76"/>
      <c r="J99" s="33">
        <f>J100</f>
        <v>307.39999999999998</v>
      </c>
      <c r="K99" s="33">
        <f t="shared" ref="K99:L99" si="40">K100</f>
        <v>327.9</v>
      </c>
      <c r="L99" s="33">
        <f t="shared" si="40"/>
        <v>337.8</v>
      </c>
      <c r="M99" s="73"/>
      <c r="N99" s="73"/>
      <c r="O99" s="73"/>
      <c r="P99" s="73"/>
      <c r="Q99" s="73"/>
      <c r="R99" s="73"/>
      <c r="S99" s="73"/>
    </row>
    <row r="100" spans="1:19" ht="16.5" customHeight="1" x14ac:dyDescent="0.25">
      <c r="A100" s="81" t="s">
        <v>90</v>
      </c>
      <c r="B100" s="76" t="s">
        <v>85</v>
      </c>
      <c r="C100" s="76" t="s">
        <v>36</v>
      </c>
      <c r="D100" s="76" t="s">
        <v>73</v>
      </c>
      <c r="E100" s="101" t="s">
        <v>92</v>
      </c>
      <c r="F100" s="76" t="s">
        <v>145</v>
      </c>
      <c r="G100" s="79" t="s">
        <v>25</v>
      </c>
      <c r="H100" s="76"/>
      <c r="I100" s="76"/>
      <c r="J100" s="33">
        <f>J101</f>
        <v>307.39999999999998</v>
      </c>
      <c r="K100" s="33">
        <f t="shared" ref="K100:L101" si="41">K101</f>
        <v>327.9</v>
      </c>
      <c r="L100" s="180">
        <f t="shared" si="41"/>
        <v>337.8</v>
      </c>
    </row>
    <row r="101" spans="1:19" ht="18.75" customHeight="1" x14ac:dyDescent="0.25">
      <c r="A101" s="81" t="s">
        <v>91</v>
      </c>
      <c r="B101" s="76" t="s">
        <v>85</v>
      </c>
      <c r="C101" s="76" t="s">
        <v>36</v>
      </c>
      <c r="D101" s="76" t="s">
        <v>73</v>
      </c>
      <c r="E101" s="101" t="s">
        <v>92</v>
      </c>
      <c r="F101" s="76" t="s">
        <v>145</v>
      </c>
      <c r="G101" s="79" t="s">
        <v>25</v>
      </c>
      <c r="H101" s="76" t="s">
        <v>66</v>
      </c>
      <c r="I101" s="76"/>
      <c r="J101" s="33">
        <f>J102</f>
        <v>307.39999999999998</v>
      </c>
      <c r="K101" s="33">
        <f t="shared" si="41"/>
        <v>327.9</v>
      </c>
      <c r="L101" s="180">
        <f t="shared" si="41"/>
        <v>337.8</v>
      </c>
    </row>
    <row r="102" spans="1:19" ht="55.5" customHeight="1" x14ac:dyDescent="0.25">
      <c r="A102" s="214" t="s">
        <v>245</v>
      </c>
      <c r="B102" s="76" t="s">
        <v>85</v>
      </c>
      <c r="C102" s="76" t="s">
        <v>36</v>
      </c>
      <c r="D102" s="76" t="s">
        <v>73</v>
      </c>
      <c r="E102" s="101" t="s">
        <v>92</v>
      </c>
      <c r="F102" s="76" t="s">
        <v>145</v>
      </c>
      <c r="G102" s="79" t="s">
        <v>25</v>
      </c>
      <c r="H102" s="76" t="s">
        <v>66</v>
      </c>
      <c r="I102" s="76">
        <v>911</v>
      </c>
      <c r="J102" s="33">
        <f>'Прил 5'!J66</f>
        <v>307.39999999999998</v>
      </c>
      <c r="K102" s="33">
        <f>'Прил 5'!K66</f>
        <v>327.9</v>
      </c>
      <c r="L102" s="33">
        <f>'Прил 5'!L66</f>
        <v>337.8</v>
      </c>
    </row>
    <row r="103" spans="1:19" ht="63" x14ac:dyDescent="0.25">
      <c r="A103" s="119" t="s">
        <v>273</v>
      </c>
      <c r="B103" s="215">
        <v>89</v>
      </c>
      <c r="C103" s="209" t="s">
        <v>36</v>
      </c>
      <c r="D103" s="76" t="s">
        <v>73</v>
      </c>
      <c r="E103" s="101" t="s">
        <v>89</v>
      </c>
      <c r="F103" s="76"/>
      <c r="G103" s="79"/>
      <c r="H103" s="76"/>
      <c r="I103" s="83"/>
      <c r="J103" s="33">
        <f>J106+J109</f>
        <v>86.800000000000011</v>
      </c>
      <c r="K103" s="33">
        <f t="shared" ref="K103:L103" si="42">K106+K109</f>
        <v>87.4</v>
      </c>
      <c r="L103" s="33">
        <f t="shared" si="42"/>
        <v>90.1</v>
      </c>
    </row>
    <row r="104" spans="1:19" ht="78.75" x14ac:dyDescent="0.25">
      <c r="A104" s="111" t="s">
        <v>146</v>
      </c>
      <c r="B104" s="215">
        <v>89</v>
      </c>
      <c r="C104" s="209" t="s">
        <v>36</v>
      </c>
      <c r="D104" s="76" t="s">
        <v>73</v>
      </c>
      <c r="E104" s="101" t="s">
        <v>89</v>
      </c>
      <c r="F104" s="76" t="s">
        <v>148</v>
      </c>
      <c r="G104" s="79"/>
      <c r="H104" s="76"/>
      <c r="I104" s="83"/>
      <c r="J104" s="33">
        <f>J105</f>
        <v>82.9</v>
      </c>
      <c r="K104" s="33">
        <f t="shared" ref="K104:L104" si="43">K105</f>
        <v>83.4</v>
      </c>
      <c r="L104" s="33">
        <f t="shared" si="43"/>
        <v>86.1</v>
      </c>
    </row>
    <row r="105" spans="1:19" ht="31.5" x14ac:dyDescent="0.25">
      <c r="A105" s="111" t="s">
        <v>147</v>
      </c>
      <c r="B105" s="215">
        <v>89</v>
      </c>
      <c r="C105" s="209" t="s">
        <v>36</v>
      </c>
      <c r="D105" s="76" t="s">
        <v>73</v>
      </c>
      <c r="E105" s="101" t="s">
        <v>89</v>
      </c>
      <c r="F105" s="76" t="s">
        <v>149</v>
      </c>
      <c r="G105" s="79"/>
      <c r="H105" s="76"/>
      <c r="I105" s="83"/>
      <c r="J105" s="33">
        <f>J106</f>
        <v>82.9</v>
      </c>
      <c r="K105" s="33">
        <f t="shared" ref="K105:L105" si="44">K106</f>
        <v>83.4</v>
      </c>
      <c r="L105" s="33">
        <f t="shared" si="44"/>
        <v>86.1</v>
      </c>
    </row>
    <row r="106" spans="1:19" ht="15.75" x14ac:dyDescent="0.25">
      <c r="A106" s="122" t="s">
        <v>87</v>
      </c>
      <c r="B106" s="215">
        <v>89</v>
      </c>
      <c r="C106" s="209" t="s">
        <v>36</v>
      </c>
      <c r="D106" s="76" t="s">
        <v>73</v>
      </c>
      <c r="E106" s="101" t="s">
        <v>89</v>
      </c>
      <c r="F106" s="76" t="s">
        <v>149</v>
      </c>
      <c r="G106" s="79" t="s">
        <v>63</v>
      </c>
      <c r="H106" s="76"/>
      <c r="I106" s="83"/>
      <c r="J106" s="33">
        <f>J107</f>
        <v>82.9</v>
      </c>
      <c r="K106" s="33">
        <f t="shared" ref="K106:L107" si="45">K107</f>
        <v>83.4</v>
      </c>
      <c r="L106" s="180">
        <f t="shared" si="45"/>
        <v>86.1</v>
      </c>
    </row>
    <row r="107" spans="1:19" ht="21.75" customHeight="1" x14ac:dyDescent="0.25">
      <c r="A107" s="122" t="s">
        <v>88</v>
      </c>
      <c r="B107" s="215">
        <v>89</v>
      </c>
      <c r="C107" s="209" t="s">
        <v>36</v>
      </c>
      <c r="D107" s="76" t="s">
        <v>73</v>
      </c>
      <c r="E107" s="101" t="s">
        <v>89</v>
      </c>
      <c r="F107" s="76" t="s">
        <v>149</v>
      </c>
      <c r="G107" s="79" t="s">
        <v>63</v>
      </c>
      <c r="H107" s="76" t="s">
        <v>64</v>
      </c>
      <c r="I107" s="83"/>
      <c r="J107" s="33">
        <f>J108</f>
        <v>82.9</v>
      </c>
      <c r="K107" s="33">
        <f t="shared" si="45"/>
        <v>83.4</v>
      </c>
      <c r="L107" s="180">
        <f t="shared" si="45"/>
        <v>86.1</v>
      </c>
    </row>
    <row r="108" spans="1:19" ht="47.25" x14ac:dyDescent="0.25">
      <c r="A108" s="214" t="s">
        <v>245</v>
      </c>
      <c r="B108" s="79">
        <v>89</v>
      </c>
      <c r="C108" s="76">
        <v>1</v>
      </c>
      <c r="D108" s="76" t="s">
        <v>73</v>
      </c>
      <c r="E108" s="101" t="s">
        <v>89</v>
      </c>
      <c r="F108" s="76" t="s">
        <v>149</v>
      </c>
      <c r="G108" s="79" t="s">
        <v>63</v>
      </c>
      <c r="H108" s="76" t="s">
        <v>64</v>
      </c>
      <c r="I108" s="76">
        <v>911</v>
      </c>
      <c r="J108" s="33">
        <f>'Прил 5'!J57</f>
        <v>82.9</v>
      </c>
      <c r="K108" s="33">
        <f>'Прил 5'!K57</f>
        <v>83.4</v>
      </c>
      <c r="L108" s="33">
        <f>'Прил 5'!L57</f>
        <v>86.1</v>
      </c>
    </row>
    <row r="109" spans="1:19" ht="78.75" x14ac:dyDescent="0.25">
      <c r="A109" s="111" t="s">
        <v>146</v>
      </c>
      <c r="B109" s="215">
        <v>89</v>
      </c>
      <c r="C109" s="209" t="s">
        <v>36</v>
      </c>
      <c r="D109" s="76" t="s">
        <v>73</v>
      </c>
      <c r="E109" s="101" t="s">
        <v>89</v>
      </c>
      <c r="F109" s="76" t="s">
        <v>144</v>
      </c>
      <c r="G109" s="79"/>
      <c r="H109" s="76"/>
      <c r="I109" s="83"/>
      <c r="J109" s="33">
        <f>J110</f>
        <v>3.9</v>
      </c>
      <c r="K109" s="33">
        <f t="shared" ref="K109:L112" si="46">K110</f>
        <v>4</v>
      </c>
      <c r="L109" s="33">
        <f t="shared" ref="L109:L110" si="47">L110</f>
        <v>4</v>
      </c>
    </row>
    <row r="110" spans="1:19" ht="31.5" x14ac:dyDescent="0.25">
      <c r="A110" s="111" t="s">
        <v>147</v>
      </c>
      <c r="B110" s="215">
        <v>89</v>
      </c>
      <c r="C110" s="209" t="s">
        <v>36</v>
      </c>
      <c r="D110" s="76" t="s">
        <v>73</v>
      </c>
      <c r="E110" s="101" t="s">
        <v>89</v>
      </c>
      <c r="F110" s="76" t="s">
        <v>145</v>
      </c>
      <c r="G110" s="79"/>
      <c r="H110" s="76"/>
      <c r="I110" s="83"/>
      <c r="J110" s="33">
        <f>J111</f>
        <v>3.9</v>
      </c>
      <c r="K110" s="33">
        <f t="shared" si="46"/>
        <v>4</v>
      </c>
      <c r="L110" s="33">
        <f t="shared" si="47"/>
        <v>4</v>
      </c>
    </row>
    <row r="111" spans="1:19" ht="15.75" x14ac:dyDescent="0.25">
      <c r="A111" s="122" t="s">
        <v>87</v>
      </c>
      <c r="B111" s="215">
        <v>89</v>
      </c>
      <c r="C111" s="209" t="s">
        <v>36</v>
      </c>
      <c r="D111" s="76" t="s">
        <v>73</v>
      </c>
      <c r="E111" s="101" t="s">
        <v>89</v>
      </c>
      <c r="F111" s="76" t="s">
        <v>145</v>
      </c>
      <c r="G111" s="79" t="s">
        <v>63</v>
      </c>
      <c r="H111" s="76"/>
      <c r="I111" s="83"/>
      <c r="J111" s="33">
        <f>J112</f>
        <v>3.9</v>
      </c>
      <c r="K111" s="33">
        <f t="shared" si="46"/>
        <v>4</v>
      </c>
      <c r="L111" s="180">
        <f t="shared" si="46"/>
        <v>4</v>
      </c>
    </row>
    <row r="112" spans="1:19" ht="21.75" customHeight="1" x14ac:dyDescent="0.25">
      <c r="A112" s="122" t="s">
        <v>88</v>
      </c>
      <c r="B112" s="215">
        <v>89</v>
      </c>
      <c r="C112" s="209" t="s">
        <v>36</v>
      </c>
      <c r="D112" s="76" t="s">
        <v>73</v>
      </c>
      <c r="E112" s="101" t="s">
        <v>89</v>
      </c>
      <c r="F112" s="76" t="s">
        <v>145</v>
      </c>
      <c r="G112" s="79" t="s">
        <v>63</v>
      </c>
      <c r="H112" s="76" t="s">
        <v>64</v>
      </c>
      <c r="I112" s="83"/>
      <c r="J112" s="33">
        <f>J113</f>
        <v>3.9</v>
      </c>
      <c r="K112" s="33">
        <f t="shared" si="46"/>
        <v>4</v>
      </c>
      <c r="L112" s="180">
        <f t="shared" si="46"/>
        <v>4</v>
      </c>
    </row>
    <row r="113" spans="1:12" ht="47.25" x14ac:dyDescent="0.25">
      <c r="A113" s="214" t="s">
        <v>245</v>
      </c>
      <c r="B113" s="79">
        <v>89</v>
      </c>
      <c r="C113" s="76">
        <v>1</v>
      </c>
      <c r="D113" s="76" t="s">
        <v>73</v>
      </c>
      <c r="E113" s="101" t="s">
        <v>89</v>
      </c>
      <c r="F113" s="76" t="s">
        <v>145</v>
      </c>
      <c r="G113" s="79" t="s">
        <v>63</v>
      </c>
      <c r="H113" s="76" t="s">
        <v>64</v>
      </c>
      <c r="I113" s="76">
        <v>911</v>
      </c>
      <c r="J113" s="33">
        <f>'Прил 5'!J59</f>
        <v>3.9</v>
      </c>
      <c r="K113" s="33">
        <f>'Прил 5'!K59</f>
        <v>4</v>
      </c>
      <c r="L113" s="33">
        <f>'Прил 5'!L59</f>
        <v>4</v>
      </c>
    </row>
    <row r="114" spans="1:12" ht="115.9" customHeight="1" x14ac:dyDescent="0.25">
      <c r="A114" s="122" t="s">
        <v>213</v>
      </c>
      <c r="B114" s="75">
        <v>89</v>
      </c>
      <c r="C114" s="76" t="s">
        <v>36</v>
      </c>
      <c r="D114" s="76" t="s">
        <v>73</v>
      </c>
      <c r="E114" s="101" t="s">
        <v>80</v>
      </c>
      <c r="F114" s="76"/>
      <c r="G114" s="79"/>
      <c r="H114" s="76"/>
      <c r="I114" s="79"/>
      <c r="J114" s="33">
        <f>J117</f>
        <v>0.1</v>
      </c>
      <c r="K114" s="33">
        <f>K117</f>
        <v>0.1</v>
      </c>
      <c r="L114" s="180">
        <f>L117</f>
        <v>0.1</v>
      </c>
    </row>
    <row r="115" spans="1:12" ht="35.450000000000003" customHeight="1" x14ac:dyDescent="0.25">
      <c r="A115" s="81" t="s">
        <v>143</v>
      </c>
      <c r="B115" s="215">
        <v>89</v>
      </c>
      <c r="C115" s="76" t="s">
        <v>36</v>
      </c>
      <c r="D115" s="76" t="s">
        <v>73</v>
      </c>
      <c r="E115" s="101" t="s">
        <v>80</v>
      </c>
      <c r="F115" s="76" t="s">
        <v>144</v>
      </c>
      <c r="G115" s="79"/>
      <c r="H115" s="76"/>
      <c r="I115" s="79"/>
      <c r="J115" s="33">
        <f>J116</f>
        <v>0.1</v>
      </c>
      <c r="K115" s="33">
        <f t="shared" ref="K115:L115" si="48">K116</f>
        <v>0.1</v>
      </c>
      <c r="L115" s="33">
        <f t="shared" si="48"/>
        <v>0.1</v>
      </c>
    </row>
    <row r="116" spans="1:12" ht="22.15" customHeight="1" x14ac:dyDescent="0.25">
      <c r="A116" s="81" t="s">
        <v>79</v>
      </c>
      <c r="B116" s="215">
        <v>89</v>
      </c>
      <c r="C116" s="76" t="s">
        <v>36</v>
      </c>
      <c r="D116" s="76" t="s">
        <v>73</v>
      </c>
      <c r="E116" s="101" t="s">
        <v>80</v>
      </c>
      <c r="F116" s="76" t="s">
        <v>145</v>
      </c>
      <c r="G116" s="79"/>
      <c r="H116" s="76"/>
      <c r="I116" s="79"/>
      <c r="J116" s="33">
        <f>J117</f>
        <v>0.1</v>
      </c>
      <c r="K116" s="33">
        <f t="shared" ref="K116:L116" si="49">K117</f>
        <v>0.1</v>
      </c>
      <c r="L116" s="33">
        <f t="shared" si="49"/>
        <v>0.1</v>
      </c>
    </row>
    <row r="117" spans="1:12" ht="15.75" x14ac:dyDescent="0.25">
      <c r="A117" s="122" t="s">
        <v>23</v>
      </c>
      <c r="B117" s="215">
        <v>89</v>
      </c>
      <c r="C117" s="76" t="s">
        <v>36</v>
      </c>
      <c r="D117" s="76" t="s">
        <v>73</v>
      </c>
      <c r="E117" s="101" t="s">
        <v>80</v>
      </c>
      <c r="F117" s="76" t="s">
        <v>145</v>
      </c>
      <c r="G117" s="79" t="s">
        <v>24</v>
      </c>
      <c r="H117" s="76"/>
      <c r="I117" s="79"/>
      <c r="J117" s="33">
        <f>J118</f>
        <v>0.1</v>
      </c>
      <c r="K117" s="33">
        <f t="shared" ref="K117:L118" si="50">K118</f>
        <v>0.1</v>
      </c>
      <c r="L117" s="180">
        <f t="shared" si="50"/>
        <v>0.1</v>
      </c>
    </row>
    <row r="118" spans="1:12" ht="63.75" customHeight="1" x14ac:dyDescent="0.25">
      <c r="A118" s="122" t="s">
        <v>104</v>
      </c>
      <c r="B118" s="215">
        <v>89</v>
      </c>
      <c r="C118" s="76" t="s">
        <v>36</v>
      </c>
      <c r="D118" s="76" t="s">
        <v>73</v>
      </c>
      <c r="E118" s="101" t="s">
        <v>80</v>
      </c>
      <c r="F118" s="76" t="s">
        <v>145</v>
      </c>
      <c r="G118" s="79" t="s">
        <v>24</v>
      </c>
      <c r="H118" s="76" t="s">
        <v>25</v>
      </c>
      <c r="I118" s="79"/>
      <c r="J118" s="33">
        <f>J119</f>
        <v>0.1</v>
      </c>
      <c r="K118" s="33">
        <f t="shared" si="50"/>
        <v>0.1</v>
      </c>
      <c r="L118" s="180">
        <f t="shared" si="50"/>
        <v>0.1</v>
      </c>
    </row>
    <row r="119" spans="1:12" ht="47.25" x14ac:dyDescent="0.25">
      <c r="A119" s="214" t="s">
        <v>245</v>
      </c>
      <c r="B119" s="215">
        <v>89</v>
      </c>
      <c r="C119" s="76" t="s">
        <v>36</v>
      </c>
      <c r="D119" s="76" t="s">
        <v>73</v>
      </c>
      <c r="E119" s="101" t="s">
        <v>80</v>
      </c>
      <c r="F119" s="76" t="s">
        <v>145</v>
      </c>
      <c r="G119" s="79" t="s">
        <v>24</v>
      </c>
      <c r="H119" s="76" t="s">
        <v>25</v>
      </c>
      <c r="I119" s="79">
        <v>911</v>
      </c>
      <c r="J119" s="33">
        <f>'Прил 5'!J36</f>
        <v>0.1</v>
      </c>
      <c r="K119" s="33">
        <f>'Прил 5'!K36</f>
        <v>0.1</v>
      </c>
      <c r="L119" s="180">
        <f>'Прил 5'!L36</f>
        <v>0.1</v>
      </c>
    </row>
  </sheetData>
  <autoFilter ref="A8:L119"/>
  <mergeCells count="14">
    <mergeCell ref="M97:S97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91:S91"/>
    <mergeCell ref="I2:L2"/>
  </mergeCells>
  <conditionalFormatting sqref="D47:D48">
    <cfRule type="expression" dxfId="4" priority="50" stopIfTrue="1">
      <formula>$D47=""</formula>
    </cfRule>
    <cfRule type="expression" dxfId="3" priority="51" stopIfTrue="1">
      <formula>$E47&lt;&gt;""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28"/>
  <sheetViews>
    <sheetView view="pageBreakPreview" topLeftCell="A4" zoomScaleNormal="55" zoomScaleSheetLayoutView="100" workbookViewId="0">
      <selection activeCell="E15" sqref="E15"/>
    </sheetView>
  </sheetViews>
  <sheetFormatPr defaultColWidth="9.140625" defaultRowHeight="15.75" x14ac:dyDescent="0.25"/>
  <cols>
    <col min="1" max="1" width="29.140625" style="11" customWidth="1"/>
    <col min="2" max="2" width="71" style="57" customWidth="1"/>
    <col min="3" max="3" width="14.85546875" style="11" customWidth="1"/>
    <col min="4" max="4" width="17.28515625" style="11" customWidth="1"/>
    <col min="5" max="5" width="16.28515625" style="11" customWidth="1"/>
    <col min="6" max="6" width="9.140625" style="11"/>
    <col min="7" max="7" width="20.28515625" style="11" customWidth="1"/>
    <col min="8" max="8" width="16.7109375" style="11" customWidth="1"/>
    <col min="9" max="9" width="21.85546875" style="11" customWidth="1"/>
    <col min="10" max="16384" width="9.140625" style="11"/>
  </cols>
  <sheetData>
    <row r="1" spans="1:6" x14ac:dyDescent="0.25">
      <c r="A1" s="155"/>
      <c r="B1" s="309"/>
      <c r="C1" s="309"/>
      <c r="D1" s="273" t="s">
        <v>265</v>
      </c>
      <c r="E1" s="273"/>
    </row>
    <row r="2" spans="1:6" ht="85.5" customHeight="1" x14ac:dyDescent="0.25">
      <c r="A2" s="157"/>
      <c r="B2" s="219"/>
      <c r="C2" s="275" t="s">
        <v>277</v>
      </c>
      <c r="D2" s="275"/>
      <c r="E2" s="275"/>
      <c r="F2" s="275"/>
    </row>
    <row r="3" spans="1:6" ht="51" customHeight="1" x14ac:dyDescent="0.25">
      <c r="A3" s="310" t="s">
        <v>275</v>
      </c>
      <c r="B3" s="310"/>
      <c r="C3" s="310"/>
      <c r="D3" s="310"/>
      <c r="E3" s="310"/>
    </row>
    <row r="4" spans="1:6" x14ac:dyDescent="0.25">
      <c r="A4" s="159"/>
      <c r="B4" s="220"/>
      <c r="C4" s="221"/>
      <c r="D4" s="155"/>
      <c r="E4" s="222" t="s">
        <v>181</v>
      </c>
    </row>
    <row r="5" spans="1:6" x14ac:dyDescent="0.25">
      <c r="A5" s="167" t="s">
        <v>167</v>
      </c>
      <c r="B5" s="223" t="s">
        <v>168</v>
      </c>
      <c r="C5" s="167" t="s">
        <v>216</v>
      </c>
      <c r="D5" s="167" t="s">
        <v>217</v>
      </c>
      <c r="E5" s="167" t="s">
        <v>268</v>
      </c>
    </row>
    <row r="6" spans="1:6" x14ac:dyDescent="0.25">
      <c r="A6" s="224" t="s">
        <v>36</v>
      </c>
      <c r="B6" s="225" t="s">
        <v>37</v>
      </c>
      <c r="C6" s="226">
        <v>3</v>
      </c>
      <c r="D6" s="226">
        <v>4</v>
      </c>
      <c r="E6" s="226">
        <v>5</v>
      </c>
    </row>
    <row r="7" spans="1:6" ht="31.5" x14ac:dyDescent="0.25">
      <c r="A7" s="227" t="s">
        <v>169</v>
      </c>
      <c r="B7" s="246" t="s">
        <v>170</v>
      </c>
      <c r="C7" s="244">
        <f>C8+C11+C15</f>
        <v>-4.0000000000190994E-2</v>
      </c>
      <c r="D7" s="244">
        <f t="shared" ref="D7:E7" si="0">D8+D11+D15</f>
        <v>0</v>
      </c>
      <c r="E7" s="244">
        <f t="shared" si="0"/>
        <v>-9.9999999999909051E-3</v>
      </c>
    </row>
    <row r="8" spans="1:6" x14ac:dyDescent="0.25">
      <c r="A8" s="39" t="s">
        <v>171</v>
      </c>
      <c r="B8" s="56" t="s">
        <v>162</v>
      </c>
      <c r="C8" s="47">
        <f t="shared" ref="C8:E9" si="1">SUM(C9)</f>
        <v>15</v>
      </c>
      <c r="D8" s="47">
        <f t="shared" si="1"/>
        <v>30.1</v>
      </c>
      <c r="E8" s="47">
        <f t="shared" si="1"/>
        <v>45.1</v>
      </c>
    </row>
    <row r="9" spans="1:6" ht="31.5" x14ac:dyDescent="0.25">
      <c r="A9" s="39" t="s">
        <v>172</v>
      </c>
      <c r="B9" s="56" t="s">
        <v>173</v>
      </c>
      <c r="C9" s="47">
        <f t="shared" si="1"/>
        <v>15</v>
      </c>
      <c r="D9" s="47">
        <f t="shared" si="1"/>
        <v>30.1</v>
      </c>
      <c r="E9" s="47">
        <f t="shared" si="1"/>
        <v>45.1</v>
      </c>
    </row>
    <row r="10" spans="1:6" ht="31.5" x14ac:dyDescent="0.25">
      <c r="A10" s="39" t="s">
        <v>182</v>
      </c>
      <c r="B10" s="245" t="s">
        <v>283</v>
      </c>
      <c r="C10" s="47">
        <v>15</v>
      </c>
      <c r="D10" s="47">
        <v>30.1</v>
      </c>
      <c r="E10" s="47">
        <v>45.1</v>
      </c>
    </row>
    <row r="11" spans="1:6" ht="31.5" x14ac:dyDescent="0.25">
      <c r="A11" s="41" t="s">
        <v>227</v>
      </c>
      <c r="B11" s="55" t="s">
        <v>166</v>
      </c>
      <c r="C11" s="47">
        <f t="shared" ref="C11:E12" si="2">C12</f>
        <v>-15</v>
      </c>
      <c r="D11" s="47">
        <f t="shared" si="2"/>
        <v>-30.1</v>
      </c>
      <c r="E11" s="47">
        <f t="shared" si="2"/>
        <v>-45.1</v>
      </c>
    </row>
    <row r="12" spans="1:6" ht="31.5" x14ac:dyDescent="0.25">
      <c r="A12" s="41" t="s">
        <v>228</v>
      </c>
      <c r="B12" s="55" t="s">
        <v>174</v>
      </c>
      <c r="C12" s="249">
        <f t="shared" si="2"/>
        <v>-15</v>
      </c>
      <c r="D12" s="47">
        <f t="shared" si="2"/>
        <v>-30.1</v>
      </c>
      <c r="E12" s="47">
        <f t="shared" si="2"/>
        <v>-45.1</v>
      </c>
    </row>
    <row r="13" spans="1:6" ht="47.25" x14ac:dyDescent="0.25">
      <c r="A13" s="41" t="s">
        <v>229</v>
      </c>
      <c r="B13" s="55" t="s">
        <v>175</v>
      </c>
      <c r="C13" s="249">
        <f>SUM(C14)</f>
        <v>-15</v>
      </c>
      <c r="D13" s="47">
        <f>SUM(D14)</f>
        <v>-30.1</v>
      </c>
      <c r="E13" s="47">
        <f>SUM(E14)</f>
        <v>-45.1</v>
      </c>
    </row>
    <row r="14" spans="1:6" ht="47.25" x14ac:dyDescent="0.25">
      <c r="A14" s="41" t="s">
        <v>230</v>
      </c>
      <c r="B14" s="247" t="s">
        <v>183</v>
      </c>
      <c r="C14" s="249">
        <v>-15</v>
      </c>
      <c r="D14" s="58">
        <v>-30.1</v>
      </c>
      <c r="E14" s="47">
        <v>-45.1</v>
      </c>
    </row>
    <row r="15" spans="1:6" ht="31.5" x14ac:dyDescent="0.25">
      <c r="A15" s="42" t="s">
        <v>231</v>
      </c>
      <c r="B15" s="248" t="s">
        <v>284</v>
      </c>
      <c r="C15" s="40">
        <f>C18+C19</f>
        <v>-4.0000000000190994E-2</v>
      </c>
      <c r="D15" s="40">
        <f>D18+D19</f>
        <v>0</v>
      </c>
      <c r="E15" s="40">
        <f>E18+E19</f>
        <v>-9.9999999999909051E-3</v>
      </c>
    </row>
    <row r="16" spans="1:6" s="45" customFormat="1" x14ac:dyDescent="0.25">
      <c r="A16" s="43" t="s">
        <v>232</v>
      </c>
      <c r="B16" s="44" t="s">
        <v>176</v>
      </c>
      <c r="C16" s="40">
        <f t="shared" ref="C16:E17" si="3">SUM(C17)</f>
        <v>-1433</v>
      </c>
      <c r="D16" s="40">
        <f t="shared" si="3"/>
        <v>-1048.0999999999999</v>
      </c>
      <c r="E16" s="40">
        <f t="shared" si="3"/>
        <v>-1072.0999999999999</v>
      </c>
    </row>
    <row r="17" spans="1:10" x14ac:dyDescent="0.25">
      <c r="A17" s="41" t="s">
        <v>233</v>
      </c>
      <c r="B17" s="46" t="s">
        <v>177</v>
      </c>
      <c r="C17" s="47">
        <f t="shared" si="3"/>
        <v>-1433</v>
      </c>
      <c r="D17" s="47">
        <f t="shared" si="3"/>
        <v>-1048.0999999999999</v>
      </c>
      <c r="E17" s="47">
        <f t="shared" si="3"/>
        <v>-1072.0999999999999</v>
      </c>
    </row>
    <row r="18" spans="1:10" ht="31.5" x14ac:dyDescent="0.25">
      <c r="A18" s="41" t="s">
        <v>234</v>
      </c>
      <c r="B18" s="245" t="s">
        <v>285</v>
      </c>
      <c r="C18" s="47">
        <f>-'Прил 3'!C9-C10</f>
        <v>-1433</v>
      </c>
      <c r="D18" s="47">
        <f>-'Прил 3'!D9-D10</f>
        <v>-1048.0999999999999</v>
      </c>
      <c r="E18" s="47">
        <f>-'Прил 3'!E9-E10</f>
        <v>-1072.0999999999999</v>
      </c>
    </row>
    <row r="19" spans="1:10" s="45" customFormat="1" x14ac:dyDescent="0.25">
      <c r="A19" s="43" t="s">
        <v>235</v>
      </c>
      <c r="B19" s="48" t="s">
        <v>178</v>
      </c>
      <c r="C19" s="40">
        <f>SUM(C20)</f>
        <v>1432.9599999999998</v>
      </c>
      <c r="D19" s="40">
        <f t="shared" ref="C19:E20" si="4">SUM(D20)</f>
        <v>1048.0999999999999</v>
      </c>
      <c r="E19" s="40">
        <f t="shared" si="4"/>
        <v>1072.0899999999999</v>
      </c>
    </row>
    <row r="20" spans="1:10" x14ac:dyDescent="0.25">
      <c r="A20" s="49" t="s">
        <v>236</v>
      </c>
      <c r="B20" s="50" t="s">
        <v>179</v>
      </c>
      <c r="C20" s="47">
        <f t="shared" si="4"/>
        <v>1432.9599999999998</v>
      </c>
      <c r="D20" s="47">
        <f t="shared" si="4"/>
        <v>1048.0999999999999</v>
      </c>
      <c r="E20" s="47">
        <f t="shared" si="4"/>
        <v>1072.0899999999999</v>
      </c>
    </row>
    <row r="21" spans="1:10" ht="31.5" x14ac:dyDescent="0.25">
      <c r="A21" s="51" t="s">
        <v>237</v>
      </c>
      <c r="B21" s="52" t="s">
        <v>286</v>
      </c>
      <c r="C21" s="47">
        <f>'Прил 4 '!I8-C14</f>
        <v>1432.9599999999998</v>
      </c>
      <c r="D21" s="47">
        <f>'Прил 4 '!J8-D14</f>
        <v>1048.0999999999999</v>
      </c>
      <c r="E21" s="47">
        <f>'Прил 4 '!K8-E14</f>
        <v>1072.0899999999999</v>
      </c>
      <c r="G21" s="53"/>
      <c r="H21" s="53"/>
      <c r="I21" s="53"/>
    </row>
    <row r="22" spans="1:10" x14ac:dyDescent="0.25">
      <c r="A22" s="54"/>
      <c r="B22" s="56" t="s">
        <v>180</v>
      </c>
      <c r="C22" s="250">
        <v>15</v>
      </c>
      <c r="D22" s="47">
        <v>30.1</v>
      </c>
      <c r="E22" s="47">
        <v>45.1</v>
      </c>
      <c r="G22" s="53"/>
      <c r="H22" s="53"/>
      <c r="I22" s="53"/>
      <c r="J22" s="53"/>
    </row>
    <row r="25" spans="1:10" ht="28.15" customHeight="1" x14ac:dyDescent="0.25"/>
    <row r="28" spans="1:10" x14ac:dyDescent="0.25">
      <c r="C28" s="53"/>
      <c r="D28" s="53"/>
      <c r="E28" s="53"/>
    </row>
  </sheetData>
  <mergeCells count="4">
    <mergeCell ref="B1:C1"/>
    <mergeCell ref="D1:E1"/>
    <mergeCell ref="A3:E3"/>
    <mergeCell ref="C2:F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 x14ac:dyDescent="0.25"/>
  <cols>
    <col min="1" max="1" width="15.140625" style="3" customWidth="1"/>
    <col min="2" max="2" width="56.5703125" style="3" customWidth="1"/>
    <col min="3" max="3" width="15" style="3" customWidth="1"/>
    <col min="4" max="4" width="12.85546875" style="3" customWidth="1"/>
    <col min="5" max="5" width="13.85546875" style="3" customWidth="1"/>
    <col min="6" max="16384" width="8" style="3"/>
  </cols>
  <sheetData>
    <row r="1" spans="1:5" x14ac:dyDescent="0.25">
      <c r="A1" s="228"/>
      <c r="B1" s="311"/>
      <c r="C1" s="311"/>
      <c r="D1" s="312" t="s">
        <v>264</v>
      </c>
      <c r="E1" s="312"/>
    </row>
    <row r="2" spans="1:5" ht="123.75" customHeight="1" x14ac:dyDescent="0.25">
      <c r="A2" s="229"/>
      <c r="B2" s="135"/>
      <c r="C2" s="275" t="s">
        <v>277</v>
      </c>
      <c r="D2" s="275"/>
      <c r="E2" s="275"/>
    </row>
    <row r="3" spans="1:5" x14ac:dyDescent="0.25">
      <c r="A3" s="313" t="s">
        <v>276</v>
      </c>
      <c r="B3" s="313"/>
      <c r="C3" s="313"/>
      <c r="D3" s="313"/>
      <c r="E3" s="313"/>
    </row>
    <row r="4" spans="1:5" x14ac:dyDescent="0.25">
      <c r="A4" s="313"/>
      <c r="B4" s="313"/>
      <c r="C4" s="313"/>
      <c r="D4" s="313"/>
      <c r="E4" s="313"/>
    </row>
    <row r="5" spans="1:5" ht="53.25" customHeight="1" x14ac:dyDescent="0.25">
      <c r="A5" s="313"/>
      <c r="B5" s="313"/>
      <c r="C5" s="313"/>
      <c r="D5" s="313"/>
      <c r="E5" s="313"/>
    </row>
    <row r="6" spans="1:5" x14ac:dyDescent="0.25">
      <c r="A6" s="230"/>
      <c r="B6" s="230"/>
      <c r="C6" s="231"/>
      <c r="D6" s="228"/>
      <c r="E6" s="232" t="s">
        <v>158</v>
      </c>
    </row>
    <row r="7" spans="1:5" x14ac:dyDescent="0.25">
      <c r="A7" s="314" t="s">
        <v>159</v>
      </c>
      <c r="B7" s="315" t="s">
        <v>160</v>
      </c>
      <c r="C7" s="316" t="s">
        <v>103</v>
      </c>
      <c r="D7" s="316"/>
      <c r="E7" s="316"/>
    </row>
    <row r="8" spans="1:5" x14ac:dyDescent="0.25">
      <c r="A8" s="314"/>
      <c r="B8" s="315"/>
      <c r="C8" s="132" t="s">
        <v>216</v>
      </c>
      <c r="D8" s="233" t="s">
        <v>217</v>
      </c>
      <c r="E8" s="233" t="s">
        <v>268</v>
      </c>
    </row>
    <row r="9" spans="1:5" x14ac:dyDescent="0.25">
      <c r="A9" s="234">
        <v>1</v>
      </c>
      <c r="B9" s="235">
        <v>2</v>
      </c>
      <c r="C9" s="236">
        <v>3</v>
      </c>
      <c r="D9" s="233">
        <v>4</v>
      </c>
      <c r="E9" s="233">
        <v>5</v>
      </c>
    </row>
    <row r="10" spans="1:5" ht="31.5" x14ac:dyDescent="0.25">
      <c r="A10" s="61" t="s">
        <v>161</v>
      </c>
      <c r="B10" s="62" t="s">
        <v>162</v>
      </c>
      <c r="C10" s="59">
        <f>C12</f>
        <v>15</v>
      </c>
      <c r="D10" s="59">
        <f>D12</f>
        <v>30.1</v>
      </c>
      <c r="E10" s="59">
        <f>E12</f>
        <v>45.1</v>
      </c>
    </row>
    <row r="11" spans="1:5" x14ac:dyDescent="0.25">
      <c r="A11" s="63"/>
      <c r="B11" s="64" t="s">
        <v>239</v>
      </c>
      <c r="C11" s="65"/>
      <c r="D11" s="60"/>
      <c r="E11" s="60"/>
    </row>
    <row r="12" spans="1:5" x14ac:dyDescent="0.25">
      <c r="A12" s="63">
        <v>1</v>
      </c>
      <c r="B12" s="64" t="s">
        <v>164</v>
      </c>
      <c r="C12" s="67">
        <v>15</v>
      </c>
      <c r="D12" s="67">
        <v>30.1</v>
      </c>
      <c r="E12" s="67">
        <v>45.1</v>
      </c>
    </row>
    <row r="13" spans="1:5" ht="31.5" x14ac:dyDescent="0.25">
      <c r="A13" s="63">
        <v>2</v>
      </c>
      <c r="B13" s="68" t="s">
        <v>165</v>
      </c>
      <c r="C13" s="66"/>
      <c r="D13" s="66"/>
      <c r="E13" s="66"/>
    </row>
    <row r="14" spans="1:5" ht="31.5" x14ac:dyDescent="0.25">
      <c r="A14" s="72" t="s">
        <v>238</v>
      </c>
      <c r="B14" s="69" t="s">
        <v>166</v>
      </c>
      <c r="C14" s="59">
        <f>C17</f>
        <v>-15</v>
      </c>
      <c r="D14" s="59">
        <f>D17</f>
        <v>-30.1</v>
      </c>
      <c r="E14" s="59">
        <f>E17</f>
        <v>-45.1</v>
      </c>
    </row>
    <row r="15" spans="1:5" x14ac:dyDescent="0.25">
      <c r="A15" s="61"/>
      <c r="B15" s="64" t="s">
        <v>163</v>
      </c>
      <c r="C15" s="59"/>
      <c r="D15" s="59"/>
      <c r="E15" s="59"/>
    </row>
    <row r="16" spans="1:5" x14ac:dyDescent="0.25">
      <c r="A16" s="63">
        <v>1</v>
      </c>
      <c r="B16" s="64" t="s">
        <v>164</v>
      </c>
      <c r="C16" s="59"/>
      <c r="D16" s="59"/>
      <c r="E16" s="59"/>
    </row>
    <row r="17" spans="1:5" ht="31.5" x14ac:dyDescent="0.25">
      <c r="A17" s="63">
        <v>2</v>
      </c>
      <c r="B17" s="68" t="s">
        <v>165</v>
      </c>
      <c r="C17" s="60">
        <v>-15</v>
      </c>
      <c r="D17" s="70">
        <v>-30.1</v>
      </c>
      <c r="E17" s="70">
        <v>-45.1</v>
      </c>
    </row>
    <row r="18" spans="1:5" x14ac:dyDescent="0.25">
      <c r="A18" s="63"/>
      <c r="B18" s="71" t="s">
        <v>31</v>
      </c>
      <c r="C18" s="66">
        <f>C12+C17</f>
        <v>0</v>
      </c>
      <c r="D18" s="66">
        <f>D12+D17</f>
        <v>0</v>
      </c>
      <c r="E18" s="66">
        <f>E12+E17</f>
        <v>0</v>
      </c>
    </row>
    <row r="23" spans="1:5" x14ac:dyDescent="0.25">
      <c r="D23" s="4"/>
    </row>
    <row r="24" spans="1:5" x14ac:dyDescent="0.25">
      <c r="D24" s="4"/>
    </row>
    <row r="25" spans="1:5" x14ac:dyDescent="0.25">
      <c r="D25" s="4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User</cp:lastModifiedBy>
  <cp:lastPrinted>2020-12-22T13:14:36Z</cp:lastPrinted>
  <dcterms:created xsi:type="dcterms:W3CDTF">2007-12-21T10:22:00Z</dcterms:created>
  <dcterms:modified xsi:type="dcterms:W3CDTF">2021-11-24T07:42:19Z</dcterms:modified>
</cp:coreProperties>
</file>