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латышовка администрация\мои документы\Решения 2021 год\2021 год\Ноябрь\Четвертая внеочередная сессия\"/>
    </mc:Choice>
  </mc:AlternateContent>
  <bookViews>
    <workbookView xWindow="0" yWindow="0" windowWidth="15450" windowHeight="8190" tabRatio="865" activeTab="2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'!$A$7:$K$113</definedName>
    <definedName name="_xlnm._FilterDatabase" localSheetId="4" hidden="1">'Прил 5'!$A$7:$L$114</definedName>
    <definedName name="_xlnm._FilterDatabase" localSheetId="5" hidden="1">'Прил 6'!$A$8:$L$140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'!$A$1:$I$45</definedName>
    <definedName name="Excel_BuiltIn_Print_Area_5">#REF!</definedName>
    <definedName name="Excel_BuiltIn_Print_Area_5_1" localSheetId="3">'Прил 4 '!$A$1:$I$45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'!$A$1:$K$113</definedName>
    <definedName name="_xlnm.Print_Area" localSheetId="4">'Прил 5'!$A$1:$L$114</definedName>
    <definedName name="_xlnm.Print_Area" localSheetId="5">'Прил 6'!$A$1:$L$140</definedName>
  </definedNames>
  <calcPr calcId="152511"/>
  <fileRecoveryPr autoRecover="0"/>
</workbook>
</file>

<file path=xl/calcChain.xml><?xml version="1.0" encoding="utf-8"?>
<calcChain xmlns="http://schemas.openxmlformats.org/spreadsheetml/2006/main">
  <c r="K57" i="9" l="1"/>
  <c r="K56" i="9" s="1"/>
  <c r="K55" i="9" s="1"/>
  <c r="K54" i="9" s="1"/>
  <c r="K53" i="9" s="1"/>
  <c r="L57" i="9"/>
  <c r="L56" i="9" s="1"/>
  <c r="L55" i="9" s="1"/>
  <c r="L54" i="9" s="1"/>
  <c r="L53" i="9" s="1"/>
  <c r="J57" i="9"/>
  <c r="J27" i="18"/>
  <c r="J26" i="18" s="1"/>
  <c r="K27" i="18"/>
  <c r="K26" i="18" s="1"/>
  <c r="I26" i="18"/>
  <c r="I27" i="18"/>
  <c r="K27" i="6"/>
  <c r="L27" i="6"/>
  <c r="J27" i="6"/>
  <c r="J93" i="6"/>
  <c r="J25" i="6"/>
  <c r="J30" i="6"/>
  <c r="J16" i="6"/>
  <c r="J100" i="6"/>
  <c r="E33" i="1"/>
  <c r="D33" i="1"/>
  <c r="C33" i="1"/>
  <c r="J56" i="9" l="1"/>
  <c r="J55" i="9" s="1"/>
  <c r="J54" i="9" s="1"/>
  <c r="J53" i="9" s="1"/>
  <c r="C32" i="1"/>
  <c r="K30" i="9"/>
  <c r="K29" i="9" s="1"/>
  <c r="K28" i="9" s="1"/>
  <c r="K27" i="9" s="1"/>
  <c r="K26" i="9" s="1"/>
  <c r="K25" i="9" s="1"/>
  <c r="K24" i="9" s="1"/>
  <c r="K23" i="9" s="1"/>
  <c r="L30" i="9"/>
  <c r="L29" i="9" s="1"/>
  <c r="L28" i="9" s="1"/>
  <c r="L27" i="9" s="1"/>
  <c r="L26" i="9" s="1"/>
  <c r="L25" i="9" s="1"/>
  <c r="L24" i="9" s="1"/>
  <c r="L23" i="9" s="1"/>
  <c r="J30" i="9"/>
  <c r="J29" i="9" s="1"/>
  <c r="J28" i="9" s="1"/>
  <c r="J27" i="9" s="1"/>
  <c r="J26" i="9" s="1"/>
  <c r="J25" i="9" s="1"/>
  <c r="J24" i="9" s="1"/>
  <c r="J23" i="9" s="1"/>
  <c r="J84" i="18"/>
  <c r="J83" i="18" s="1"/>
  <c r="J82" i="18" s="1"/>
  <c r="J81" i="18" s="1"/>
  <c r="K84" i="18"/>
  <c r="K83" i="18" s="1"/>
  <c r="K82" i="18" s="1"/>
  <c r="K81" i="18" s="1"/>
  <c r="I84" i="18"/>
  <c r="I83" i="18" s="1"/>
  <c r="I82" i="18" s="1"/>
  <c r="I81" i="18" s="1"/>
  <c r="L83" i="6"/>
  <c r="L82" i="6" s="1"/>
  <c r="K84" i="6"/>
  <c r="K83" i="6" s="1"/>
  <c r="K82" i="6" s="1"/>
  <c r="L84" i="6"/>
  <c r="D22" i="1"/>
  <c r="E22" i="1"/>
  <c r="J84" i="6"/>
  <c r="J83" i="6" s="1"/>
  <c r="J82" i="6" s="1"/>
  <c r="C25" i="1"/>
  <c r="K100" i="6"/>
  <c r="E32" i="1"/>
  <c r="D32" i="1"/>
  <c r="L99" i="9"/>
  <c r="L98" i="9" s="1"/>
  <c r="L97" i="9" s="1"/>
  <c r="L96" i="9" s="1"/>
  <c r="L95" i="9" s="1"/>
  <c r="L94" i="9" s="1"/>
  <c r="K99" i="9"/>
  <c r="K98" i="9" s="1"/>
  <c r="K97" i="9" s="1"/>
  <c r="K96" i="9" s="1"/>
  <c r="K95" i="9" s="1"/>
  <c r="K94" i="9" s="1"/>
  <c r="L100" i="6"/>
  <c r="C18" i="12" l="1"/>
  <c r="C14" i="12"/>
  <c r="J59" i="6"/>
  <c r="C22" i="1" l="1"/>
  <c r="J92" i="6" l="1"/>
  <c r="J91" i="6" s="1"/>
  <c r="K92" i="6"/>
  <c r="K91" i="6" s="1"/>
  <c r="L92" i="6"/>
  <c r="L91" i="6" s="1"/>
  <c r="J29" i="6"/>
  <c r="K113" i="18"/>
  <c r="K112" i="18" s="1"/>
  <c r="K111" i="18" s="1"/>
  <c r="K110" i="18" s="1"/>
  <c r="K109" i="18" s="1"/>
  <c r="K108" i="18" s="1"/>
  <c r="K107" i="18" s="1"/>
  <c r="J113" i="18"/>
  <c r="J112" i="18" s="1"/>
  <c r="J111" i="18" s="1"/>
  <c r="J110" i="18" s="1"/>
  <c r="J109" i="18" s="1"/>
  <c r="J108" i="18" s="1"/>
  <c r="J107" i="18" s="1"/>
  <c r="L113" i="6"/>
  <c r="L112" i="6" s="1"/>
  <c r="L111" i="6" s="1"/>
  <c r="L110" i="6" s="1"/>
  <c r="L109" i="6" s="1"/>
  <c r="L108" i="6" s="1"/>
  <c r="K113" i="6"/>
  <c r="K112" i="6" s="1"/>
  <c r="K111" i="6" s="1"/>
  <c r="K110" i="6" s="1"/>
  <c r="K109" i="6" s="1"/>
  <c r="K108" i="6" s="1"/>
  <c r="L31" i="6"/>
  <c r="J15" i="6"/>
  <c r="J14" i="6" s="1"/>
  <c r="K22" i="9"/>
  <c r="K21" i="9" s="1"/>
  <c r="K20" i="9" s="1"/>
  <c r="K19" i="9" s="1"/>
  <c r="K18" i="9" s="1"/>
  <c r="K17" i="9" s="1"/>
  <c r="K16" i="9" s="1"/>
  <c r="L22" i="9"/>
  <c r="L21" i="9" s="1"/>
  <c r="L20" i="9" s="1"/>
  <c r="L19" i="9" s="1"/>
  <c r="L18" i="9" s="1"/>
  <c r="L17" i="9" s="1"/>
  <c r="L16" i="9" s="1"/>
  <c r="J22" i="9"/>
  <c r="J21" i="9" s="1"/>
  <c r="J20" i="9" s="1"/>
  <c r="J19" i="9" s="1"/>
  <c r="J18" i="9" s="1"/>
  <c r="J17" i="9" s="1"/>
  <c r="J16" i="9" s="1"/>
  <c r="K15" i="9"/>
  <c r="K14" i="9" s="1"/>
  <c r="K13" i="9" s="1"/>
  <c r="K12" i="9" s="1"/>
  <c r="K11" i="9" s="1"/>
  <c r="K10" i="9" s="1"/>
  <c r="K9" i="9" s="1"/>
  <c r="L15" i="9"/>
  <c r="L14" i="9" s="1"/>
  <c r="L13" i="9" s="1"/>
  <c r="L12" i="9" s="1"/>
  <c r="L11" i="9" s="1"/>
  <c r="L10" i="9" s="1"/>
  <c r="L9" i="9" s="1"/>
  <c r="J15" i="9"/>
  <c r="J14" i="9" s="1"/>
  <c r="J13" i="9" s="1"/>
  <c r="J12" i="9" s="1"/>
  <c r="J11" i="9" s="1"/>
  <c r="J10" i="9" s="1"/>
  <c r="J9" i="9" s="1"/>
  <c r="J65" i="18" l="1"/>
  <c r="J64" i="18" s="1"/>
  <c r="J63" i="18" s="1"/>
  <c r="J62" i="18" s="1"/>
  <c r="J61" i="18" s="1"/>
  <c r="J60" i="18" s="1"/>
  <c r="K65" i="18"/>
  <c r="K64" i="18" s="1"/>
  <c r="K63" i="18" s="1"/>
  <c r="K62" i="18" s="1"/>
  <c r="K61" i="18" s="1"/>
  <c r="K60" i="18" s="1"/>
  <c r="I65" i="18"/>
  <c r="I64" i="18" s="1"/>
  <c r="I63" i="18" s="1"/>
  <c r="I62" i="18" s="1"/>
  <c r="I61" i="18" s="1"/>
  <c r="I60" i="18" s="1"/>
  <c r="J50" i="18"/>
  <c r="J49" i="18" s="1"/>
  <c r="J48" i="18" s="1"/>
  <c r="J47" i="18" s="1"/>
  <c r="J46" i="18" s="1"/>
  <c r="K50" i="18"/>
  <c r="K49" i="18" s="1"/>
  <c r="K48" i="18" s="1"/>
  <c r="K47" i="18" s="1"/>
  <c r="K46" i="18" s="1"/>
  <c r="I50" i="18"/>
  <c r="I49" i="18" s="1"/>
  <c r="I48" i="18" s="1"/>
  <c r="I47" i="18" s="1"/>
  <c r="I46" i="18" s="1"/>
  <c r="K65" i="6"/>
  <c r="K64" i="6" s="1"/>
  <c r="K63" i="6" s="1"/>
  <c r="K62" i="6" s="1"/>
  <c r="K61" i="6" s="1"/>
  <c r="L65" i="6"/>
  <c r="L64" i="6" s="1"/>
  <c r="L63" i="6" s="1"/>
  <c r="L62" i="6" s="1"/>
  <c r="L61" i="6" s="1"/>
  <c r="J65" i="6"/>
  <c r="J64" i="6" s="1"/>
  <c r="J63" i="6" s="1"/>
  <c r="J62" i="6" s="1"/>
  <c r="J61" i="6" s="1"/>
  <c r="K50" i="6"/>
  <c r="K49" i="6" s="1"/>
  <c r="K48" i="6" s="1"/>
  <c r="K47" i="6" s="1"/>
  <c r="L50" i="6"/>
  <c r="L49" i="6" s="1"/>
  <c r="L48" i="6" s="1"/>
  <c r="L47" i="6" s="1"/>
  <c r="J50" i="6"/>
  <c r="J49" i="6" s="1"/>
  <c r="J48" i="6" s="1"/>
  <c r="J47" i="6" s="1"/>
  <c r="K73" i="9" l="1"/>
  <c r="K72" i="9" s="1"/>
  <c r="K71" i="9" s="1"/>
  <c r="K70" i="9" s="1"/>
  <c r="K69" i="9" s="1"/>
  <c r="K68" i="9" s="1"/>
  <c r="L73" i="9"/>
  <c r="L72" i="9" s="1"/>
  <c r="L71" i="9" s="1"/>
  <c r="L70" i="9" s="1"/>
  <c r="L69" i="9" s="1"/>
  <c r="L68" i="9" s="1"/>
  <c r="J73" i="9"/>
  <c r="J72" i="9" s="1"/>
  <c r="J71" i="9" s="1"/>
  <c r="J70" i="9" s="1"/>
  <c r="J69" i="9" s="1"/>
  <c r="J68" i="9" s="1"/>
  <c r="K44" i="9"/>
  <c r="K43" i="9" s="1"/>
  <c r="K42" i="9" s="1"/>
  <c r="K41" i="9" s="1"/>
  <c r="K40" i="9" s="1"/>
  <c r="K39" i="9" s="1"/>
  <c r="L44" i="9"/>
  <c r="L43" i="9" s="1"/>
  <c r="L42" i="9" s="1"/>
  <c r="L41" i="9" s="1"/>
  <c r="L40" i="9" s="1"/>
  <c r="L39" i="9" s="1"/>
  <c r="J44" i="9"/>
  <c r="J43" i="9" s="1"/>
  <c r="J34" i="18"/>
  <c r="J33" i="18" s="1"/>
  <c r="J32" i="18" s="1"/>
  <c r="K34" i="18"/>
  <c r="K33" i="18" s="1"/>
  <c r="K32" i="18" s="1"/>
  <c r="I34" i="18"/>
  <c r="I33" i="18" s="1"/>
  <c r="I32" i="18" s="1"/>
  <c r="J18" i="18"/>
  <c r="J17" i="18" s="1"/>
  <c r="J16" i="18" s="1"/>
  <c r="K18" i="18"/>
  <c r="K17" i="18" s="1"/>
  <c r="K16" i="18" s="1"/>
  <c r="I18" i="18"/>
  <c r="I17" i="18" s="1"/>
  <c r="I16" i="18" s="1"/>
  <c r="K18" i="6"/>
  <c r="K17" i="6" s="1"/>
  <c r="L18" i="6"/>
  <c r="L17" i="6" s="1"/>
  <c r="J18" i="6"/>
  <c r="J17" i="6" s="1"/>
  <c r="K34" i="6"/>
  <c r="K33" i="6" s="1"/>
  <c r="L34" i="6"/>
  <c r="L33" i="6" s="1"/>
  <c r="J34" i="6"/>
  <c r="J33" i="6" s="1"/>
  <c r="D25" i="1"/>
  <c r="E25" i="1"/>
  <c r="L89" i="6" l="1"/>
  <c r="L88" i="6" s="1"/>
  <c r="K89" i="6"/>
  <c r="K88" i="6" s="1"/>
  <c r="J89" i="6"/>
  <c r="J88" i="6" s="1"/>
  <c r="J99" i="18"/>
  <c r="J98" i="18" s="1"/>
  <c r="J97" i="18" s="1"/>
  <c r="J96" i="18" s="1"/>
  <c r="J95" i="18" s="1"/>
  <c r="J94" i="18" s="1"/>
  <c r="J93" i="18" s="1"/>
  <c r="K99" i="18"/>
  <c r="I99" i="18"/>
  <c r="I98" i="18" s="1"/>
  <c r="I97" i="18" s="1"/>
  <c r="I96" i="18" s="1"/>
  <c r="I95" i="18" s="1"/>
  <c r="I94" i="18" s="1"/>
  <c r="J92" i="18"/>
  <c r="J91" i="18" s="1"/>
  <c r="J90" i="18" s="1"/>
  <c r="K92" i="18"/>
  <c r="K91" i="18" s="1"/>
  <c r="K90" i="18" s="1"/>
  <c r="I92" i="18"/>
  <c r="I91" i="18" s="1"/>
  <c r="I90" i="18" s="1"/>
  <c r="J89" i="18"/>
  <c r="J88" i="18" s="1"/>
  <c r="J87" i="18" s="1"/>
  <c r="K89" i="18"/>
  <c r="K88" i="18" s="1"/>
  <c r="K87" i="18" s="1"/>
  <c r="I89" i="18"/>
  <c r="I88" i="18" s="1"/>
  <c r="I87" i="18" s="1"/>
  <c r="J79" i="18"/>
  <c r="J78" i="18" s="1"/>
  <c r="J77" i="18" s="1"/>
  <c r="J76" i="18" s="1"/>
  <c r="J75" i="18" s="1"/>
  <c r="J74" i="18" s="1"/>
  <c r="K79" i="18"/>
  <c r="K78" i="18" s="1"/>
  <c r="K77" i="18" s="1"/>
  <c r="K76" i="18" s="1"/>
  <c r="K75" i="18" s="1"/>
  <c r="K74" i="18" s="1"/>
  <c r="I79" i="18"/>
  <c r="I78" i="18" s="1"/>
  <c r="I77" i="18" s="1"/>
  <c r="I76" i="18" s="1"/>
  <c r="J72" i="18"/>
  <c r="J71" i="18" s="1"/>
  <c r="J70" i="18" s="1"/>
  <c r="J68" i="18" s="1"/>
  <c r="J67" i="18" s="1"/>
  <c r="J66" i="18" s="1"/>
  <c r="K72" i="18"/>
  <c r="K71" i="18" s="1"/>
  <c r="K70" i="18" s="1"/>
  <c r="K68" i="18" s="1"/>
  <c r="K67" i="18" s="1"/>
  <c r="K66" i="18" s="1"/>
  <c r="I72" i="18"/>
  <c r="I71" i="18" s="1"/>
  <c r="I70" i="18" s="1"/>
  <c r="I69" i="18" s="1"/>
  <c r="I68" i="18" s="1"/>
  <c r="J59" i="18"/>
  <c r="J58" i="18" s="1"/>
  <c r="K59" i="18"/>
  <c r="K58" i="18" s="1"/>
  <c r="I59" i="18"/>
  <c r="I58" i="18" s="1"/>
  <c r="J57" i="18"/>
  <c r="K57" i="18"/>
  <c r="I57" i="18"/>
  <c r="J57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31" i="18"/>
  <c r="K31" i="18"/>
  <c r="I31" i="18"/>
  <c r="J29" i="18"/>
  <c r="J28" i="18" s="1"/>
  <c r="K29" i="18"/>
  <c r="K28" i="18" s="1"/>
  <c r="I29" i="18"/>
  <c r="J24" i="18"/>
  <c r="K24" i="18"/>
  <c r="I24" i="18"/>
  <c r="J15" i="18"/>
  <c r="K15" i="18"/>
  <c r="I15" i="18"/>
  <c r="K38" i="9"/>
  <c r="L38" i="9"/>
  <c r="K93" i="9"/>
  <c r="L93" i="9"/>
  <c r="J93" i="9"/>
  <c r="K87" i="9"/>
  <c r="L87" i="9"/>
  <c r="J87" i="9"/>
  <c r="J38" i="9"/>
  <c r="K106" i="18"/>
  <c r="K105" i="18" s="1"/>
  <c r="K104" i="18" s="1"/>
  <c r="K103" i="18" s="1"/>
  <c r="K102" i="18" s="1"/>
  <c r="K101" i="18" s="1"/>
  <c r="K100" i="18" s="1"/>
  <c r="J106" i="18"/>
  <c r="J105" i="18" s="1"/>
  <c r="J104" i="18" s="1"/>
  <c r="J103" i="18" s="1"/>
  <c r="J102" i="18" s="1"/>
  <c r="J101" i="18" s="1"/>
  <c r="J100" i="18" s="1"/>
  <c r="I106" i="18"/>
  <c r="I105" i="18" s="1"/>
  <c r="I104" i="18" s="1"/>
  <c r="I103" i="18" s="1"/>
  <c r="I102" i="18" s="1"/>
  <c r="I101" i="18" s="1"/>
  <c r="I100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62" i="9"/>
  <c r="C28" i="1"/>
  <c r="D28" i="1"/>
  <c r="E28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E10" i="12"/>
  <c r="D10" i="12"/>
  <c r="C10" i="12"/>
  <c r="K29" i="6"/>
  <c r="L29" i="6"/>
  <c r="L26" i="6" s="1"/>
  <c r="L24" i="6"/>
  <c r="K24" i="6"/>
  <c r="J24" i="6"/>
  <c r="J23" i="6" s="1"/>
  <c r="L15" i="6"/>
  <c r="L14" i="6" s="1"/>
  <c r="L13" i="6" s="1"/>
  <c r="K15" i="6"/>
  <c r="K14" i="6" s="1"/>
  <c r="K13" i="6" s="1"/>
  <c r="J13" i="6"/>
  <c r="K31" i="6"/>
  <c r="K67" i="9" s="1"/>
  <c r="K66" i="9" s="1"/>
  <c r="K65" i="9" s="1"/>
  <c r="K64" i="9" s="1"/>
  <c r="K63" i="9" s="1"/>
  <c r="L39" i="6"/>
  <c r="L38" i="6" s="1"/>
  <c r="K39" i="6"/>
  <c r="K38" i="6" s="1"/>
  <c r="J39" i="6"/>
  <c r="J38" i="6" s="1"/>
  <c r="J31" i="6"/>
  <c r="L45" i="6"/>
  <c r="L44" i="6" s="1"/>
  <c r="K45" i="6"/>
  <c r="K44" i="6" s="1"/>
  <c r="J45" i="6"/>
  <c r="J44" i="6" s="1"/>
  <c r="L59" i="6"/>
  <c r="K59" i="6"/>
  <c r="L57" i="6"/>
  <c r="K57" i="6"/>
  <c r="K72" i="6"/>
  <c r="K71" i="6" s="1"/>
  <c r="L72" i="6"/>
  <c r="L71" i="6" s="1"/>
  <c r="J72" i="6"/>
  <c r="J71" i="6" s="1"/>
  <c r="K79" i="6"/>
  <c r="K78" i="6" s="1"/>
  <c r="K77" i="6" s="1"/>
  <c r="K76" i="6" s="1"/>
  <c r="K75" i="6" s="1"/>
  <c r="L79" i="6"/>
  <c r="L78" i="6" s="1"/>
  <c r="L77" i="6" s="1"/>
  <c r="L76" i="6" s="1"/>
  <c r="L75" i="6" s="1"/>
  <c r="J79" i="6"/>
  <c r="J78" i="6" s="1"/>
  <c r="J77" i="6" s="1"/>
  <c r="J76" i="6" s="1"/>
  <c r="J75" i="6" s="1"/>
  <c r="K99" i="6"/>
  <c r="K98" i="6" s="1"/>
  <c r="L99" i="6"/>
  <c r="L98" i="6" s="1"/>
  <c r="J99" i="6"/>
  <c r="J98" i="6" s="1"/>
  <c r="J97" i="6" s="1"/>
  <c r="J96" i="6" s="1"/>
  <c r="J95" i="6" s="1"/>
  <c r="J94" i="6" s="1"/>
  <c r="K106" i="6"/>
  <c r="K105" i="6" s="1"/>
  <c r="L106" i="6"/>
  <c r="L105" i="6" s="1"/>
  <c r="J106" i="6"/>
  <c r="J105" i="6" s="1"/>
  <c r="D12" i="1"/>
  <c r="D11" i="1" s="1"/>
  <c r="E12" i="1"/>
  <c r="E11" i="1" s="1"/>
  <c r="D14" i="1"/>
  <c r="E14" i="1"/>
  <c r="D16" i="1"/>
  <c r="E16" i="1"/>
  <c r="D18" i="1"/>
  <c r="E18" i="1"/>
  <c r="C18" i="1"/>
  <c r="C16" i="1"/>
  <c r="C14" i="1"/>
  <c r="C12" i="1"/>
  <c r="C11" i="1" s="1"/>
  <c r="C10" i="1" s="1"/>
  <c r="E10" i="1" l="1"/>
  <c r="D10" i="1"/>
  <c r="J67" i="9"/>
  <c r="J66" i="9" s="1"/>
  <c r="J65" i="9" s="1"/>
  <c r="J64" i="9" s="1"/>
  <c r="J63" i="9" s="1"/>
  <c r="J26" i="6"/>
  <c r="K26" i="6"/>
  <c r="K25" i="18"/>
  <c r="J86" i="18"/>
  <c r="J85" i="18" s="1"/>
  <c r="J80" i="18" s="1"/>
  <c r="K86" i="18"/>
  <c r="K85" i="18" s="1"/>
  <c r="K80" i="18" s="1"/>
  <c r="I86" i="18"/>
  <c r="I85" i="18" s="1"/>
  <c r="I80" i="18" s="1"/>
  <c r="L87" i="6"/>
  <c r="L86" i="6" s="1"/>
  <c r="L81" i="6" s="1"/>
  <c r="K87" i="6"/>
  <c r="K86" i="6" s="1"/>
  <c r="K81" i="6" s="1"/>
  <c r="J87" i="6"/>
  <c r="J86" i="6" s="1"/>
  <c r="J81" i="6" s="1"/>
  <c r="L62" i="9"/>
  <c r="K62" i="9"/>
  <c r="K98" i="18"/>
  <c r="K97" i="18" s="1"/>
  <c r="K96" i="18" s="1"/>
  <c r="K95" i="18" s="1"/>
  <c r="K94" i="18" s="1"/>
  <c r="K93" i="18" s="1"/>
  <c r="K38" i="18"/>
  <c r="K37" i="18" s="1"/>
  <c r="K36" i="18" s="1"/>
  <c r="K35" i="18" s="1"/>
  <c r="K92" i="9"/>
  <c r="K91" i="9" s="1"/>
  <c r="K88" i="9" s="1"/>
  <c r="K86" i="9"/>
  <c r="K85" i="9" s="1"/>
  <c r="K82" i="9" s="1"/>
  <c r="K51" i="9"/>
  <c r="K50" i="9" s="1"/>
  <c r="K49" i="9" s="1"/>
  <c r="K105" i="9"/>
  <c r="K104" i="9" s="1"/>
  <c r="K103" i="9" s="1"/>
  <c r="K100" i="9" s="1"/>
  <c r="J117" i="9"/>
  <c r="J116" i="9" s="1"/>
  <c r="J115" i="9" s="1"/>
  <c r="L123" i="9"/>
  <c r="L129" i="9"/>
  <c r="L128" i="9" s="1"/>
  <c r="L127" i="9" s="1"/>
  <c r="K134" i="9"/>
  <c r="K133" i="9" s="1"/>
  <c r="K132" i="9" s="1"/>
  <c r="K131" i="9" s="1"/>
  <c r="K130" i="9" s="1"/>
  <c r="L67" i="9"/>
  <c r="L66" i="9" s="1"/>
  <c r="L65" i="9" s="1"/>
  <c r="L64" i="9" s="1"/>
  <c r="L63" i="9" s="1"/>
  <c r="L51" i="9"/>
  <c r="L50" i="9" s="1"/>
  <c r="L49" i="9" s="1"/>
  <c r="K81" i="9"/>
  <c r="L105" i="9"/>
  <c r="L104" i="9" s="1"/>
  <c r="L103" i="9" s="1"/>
  <c r="L100" i="9" s="1"/>
  <c r="K111" i="9"/>
  <c r="K110" i="9" s="1"/>
  <c r="K109" i="9" s="1"/>
  <c r="K106" i="9" s="1"/>
  <c r="J123" i="9"/>
  <c r="J129" i="9"/>
  <c r="J128" i="9" s="1"/>
  <c r="J127" i="9" s="1"/>
  <c r="L134" i="9"/>
  <c r="L133" i="9" s="1"/>
  <c r="L132" i="9" s="1"/>
  <c r="L131" i="9" s="1"/>
  <c r="L130" i="9" s="1"/>
  <c r="J51" i="9"/>
  <c r="J50" i="9" s="1"/>
  <c r="J49" i="9" s="1"/>
  <c r="J48" i="9" s="1"/>
  <c r="J47" i="9" s="1"/>
  <c r="J46" i="9" s="1"/>
  <c r="L81" i="9"/>
  <c r="J105" i="9"/>
  <c r="J104" i="9" s="1"/>
  <c r="J103" i="9" s="1"/>
  <c r="J100" i="9" s="1"/>
  <c r="L111" i="9"/>
  <c r="L110" i="9" s="1"/>
  <c r="L109" i="9" s="1"/>
  <c r="L106" i="9" s="1"/>
  <c r="K117" i="9"/>
  <c r="K116" i="9" s="1"/>
  <c r="K115" i="9" s="1"/>
  <c r="J134" i="9"/>
  <c r="J133" i="9" s="1"/>
  <c r="J132" i="9" s="1"/>
  <c r="J131" i="9" s="1"/>
  <c r="J130" i="9" s="1"/>
  <c r="I28" i="18"/>
  <c r="J81" i="9"/>
  <c r="J111" i="9"/>
  <c r="L117" i="9"/>
  <c r="L116" i="9" s="1"/>
  <c r="L115" i="9" s="1"/>
  <c r="K123" i="9"/>
  <c r="K129" i="9"/>
  <c r="K128" i="9" s="1"/>
  <c r="K127" i="9" s="1"/>
  <c r="L37" i="9"/>
  <c r="L36" i="9" s="1"/>
  <c r="L33" i="9" s="1"/>
  <c r="L32" i="9" s="1"/>
  <c r="J92" i="9"/>
  <c r="J91" i="9" s="1"/>
  <c r="J88" i="9" s="1"/>
  <c r="I75" i="18"/>
  <c r="I74" i="18" s="1"/>
  <c r="I93" i="18"/>
  <c r="I56" i="18"/>
  <c r="I55" i="18" s="1"/>
  <c r="I67" i="18"/>
  <c r="I66" i="18" s="1"/>
  <c r="I14" i="18"/>
  <c r="I13" i="18" s="1"/>
  <c r="I30" i="18"/>
  <c r="K56" i="18"/>
  <c r="K55" i="18" s="1"/>
  <c r="K54" i="18" s="1"/>
  <c r="K53" i="18" s="1"/>
  <c r="K52" i="18" s="1"/>
  <c r="K51" i="18" s="1"/>
  <c r="I23" i="18"/>
  <c r="I22" i="18" s="1"/>
  <c r="K14" i="18"/>
  <c r="K13" i="18" s="1"/>
  <c r="K30" i="18"/>
  <c r="J23" i="18"/>
  <c r="J22" i="18" s="1"/>
  <c r="J14" i="18"/>
  <c r="J13" i="18" s="1"/>
  <c r="J30" i="18"/>
  <c r="J25" i="18" s="1"/>
  <c r="J56" i="18"/>
  <c r="J55" i="18" s="1"/>
  <c r="J54" i="18" s="1"/>
  <c r="J53" i="18" s="1"/>
  <c r="J52" i="18" s="1"/>
  <c r="J51" i="18" s="1"/>
  <c r="K23" i="18"/>
  <c r="K22" i="18" s="1"/>
  <c r="L56" i="6"/>
  <c r="L55" i="6" s="1"/>
  <c r="L54" i="6" s="1"/>
  <c r="K23" i="6"/>
  <c r="K56" i="6"/>
  <c r="K55" i="6" s="1"/>
  <c r="K54" i="6" s="1"/>
  <c r="E11" i="13"/>
  <c r="D11" i="13"/>
  <c r="L23" i="6"/>
  <c r="J104" i="6"/>
  <c r="J103" i="6" s="1"/>
  <c r="J102" i="6" s="1"/>
  <c r="J101" i="6" s="1"/>
  <c r="J56" i="6"/>
  <c r="J55" i="6" s="1"/>
  <c r="J54" i="6" s="1"/>
  <c r="L69" i="6"/>
  <c r="L68" i="6" s="1"/>
  <c r="L67" i="6" s="1"/>
  <c r="L37" i="6"/>
  <c r="L36" i="6" s="1"/>
  <c r="L140" i="9"/>
  <c r="L139" i="9" s="1"/>
  <c r="L138" i="9" s="1"/>
  <c r="J37" i="9"/>
  <c r="J36" i="9" s="1"/>
  <c r="J12" i="6"/>
  <c r="J11" i="6" s="1"/>
  <c r="L104" i="6"/>
  <c r="L103" i="6" s="1"/>
  <c r="L102" i="6" s="1"/>
  <c r="L101" i="6" s="1"/>
  <c r="K97" i="6"/>
  <c r="K96" i="6" s="1"/>
  <c r="K95" i="6" s="1"/>
  <c r="K94" i="6" s="1"/>
  <c r="J69" i="6"/>
  <c r="J68" i="6" s="1"/>
  <c r="J67" i="6" s="1"/>
  <c r="K69" i="6"/>
  <c r="K68" i="6" s="1"/>
  <c r="K67" i="6" s="1"/>
  <c r="L43" i="6"/>
  <c r="L42" i="6" s="1"/>
  <c r="L41" i="6" s="1"/>
  <c r="L86" i="9"/>
  <c r="L85" i="9" s="1"/>
  <c r="J37" i="6"/>
  <c r="J36" i="6" s="1"/>
  <c r="J140" i="9"/>
  <c r="J139" i="9" s="1"/>
  <c r="J138" i="9" s="1"/>
  <c r="K140" i="9"/>
  <c r="K139" i="9" s="1"/>
  <c r="K138" i="9" s="1"/>
  <c r="K37" i="6"/>
  <c r="K36" i="6" s="1"/>
  <c r="K37" i="9"/>
  <c r="K36" i="9" s="1"/>
  <c r="K12" i="6"/>
  <c r="K11" i="6" s="1"/>
  <c r="J22" i="6"/>
  <c r="L97" i="6"/>
  <c r="L96" i="6" s="1"/>
  <c r="L95" i="6" s="1"/>
  <c r="L94" i="6" s="1"/>
  <c r="J86" i="9"/>
  <c r="J85" i="9" s="1"/>
  <c r="J43" i="6"/>
  <c r="J42" i="6" s="1"/>
  <c r="J41" i="6" s="1"/>
  <c r="K43" i="6"/>
  <c r="K42" i="6" s="1"/>
  <c r="K41" i="6" s="1"/>
  <c r="L12" i="6"/>
  <c r="L11" i="6" s="1"/>
  <c r="K104" i="6"/>
  <c r="K103" i="6" s="1"/>
  <c r="K102" i="6" s="1"/>
  <c r="K101" i="6" s="1"/>
  <c r="I25" i="18" l="1"/>
  <c r="J110" i="9"/>
  <c r="J109" i="9" s="1"/>
  <c r="J106" i="9" s="1"/>
  <c r="J75" i="9"/>
  <c r="K75" i="9"/>
  <c r="K74" i="9" s="1"/>
  <c r="L75" i="9"/>
  <c r="L74" i="9" s="1"/>
  <c r="L22" i="6"/>
  <c r="L21" i="6" s="1"/>
  <c r="L20" i="6" s="1"/>
  <c r="L10" i="6" s="1"/>
  <c r="J73" i="18"/>
  <c r="K73" i="18"/>
  <c r="K74" i="6"/>
  <c r="K21" i="18"/>
  <c r="K20" i="18" s="1"/>
  <c r="K19" i="18" s="1"/>
  <c r="K22" i="6"/>
  <c r="K21" i="6" s="1"/>
  <c r="K20" i="6" s="1"/>
  <c r="K10" i="6" s="1"/>
  <c r="J21" i="18"/>
  <c r="J20" i="18" s="1"/>
  <c r="J19" i="18" s="1"/>
  <c r="J12" i="18"/>
  <c r="J11" i="18" s="1"/>
  <c r="J10" i="18" s="1"/>
  <c r="K12" i="18"/>
  <c r="K11" i="18" s="1"/>
  <c r="K10" i="18" s="1"/>
  <c r="I12" i="18"/>
  <c r="I11" i="18" s="1"/>
  <c r="I10" i="18" s="1"/>
  <c r="K108" i="9"/>
  <c r="K107" i="9" s="1"/>
  <c r="J80" i="9"/>
  <c r="J79" i="9" s="1"/>
  <c r="J78" i="9" s="1"/>
  <c r="J77" i="9" s="1"/>
  <c r="L80" i="9"/>
  <c r="L79" i="9" s="1"/>
  <c r="L76" i="9" s="1"/>
  <c r="L124" i="9"/>
  <c r="J102" i="9"/>
  <c r="J101" i="9" s="1"/>
  <c r="L53" i="6"/>
  <c r="L52" i="6" s="1"/>
  <c r="L108" i="9"/>
  <c r="L107" i="9" s="1"/>
  <c r="J124" i="9"/>
  <c r="K124" i="9"/>
  <c r="K53" i="6"/>
  <c r="K52" i="6" s="1"/>
  <c r="K90" i="9"/>
  <c r="K89" i="9" s="1"/>
  <c r="K102" i="9"/>
  <c r="K101" i="9" s="1"/>
  <c r="I21" i="18"/>
  <c r="K112" i="9"/>
  <c r="K114" i="9"/>
  <c r="K113" i="9" s="1"/>
  <c r="K84" i="9"/>
  <c r="K83" i="9" s="1"/>
  <c r="L112" i="9"/>
  <c r="L114" i="9"/>
  <c r="L113" i="9" s="1"/>
  <c r="J112" i="9"/>
  <c r="J114" i="9"/>
  <c r="J113" i="9" s="1"/>
  <c r="I73" i="18"/>
  <c r="J90" i="9"/>
  <c r="J89" i="9" s="1"/>
  <c r="L102" i="9"/>
  <c r="L101" i="9" s="1"/>
  <c r="L35" i="9"/>
  <c r="L34" i="9" s="1"/>
  <c r="K33" i="9"/>
  <c r="K32" i="9" s="1"/>
  <c r="K35" i="9"/>
  <c r="K34" i="9" s="1"/>
  <c r="K135" i="9"/>
  <c r="K137" i="9"/>
  <c r="K136" i="9" s="1"/>
  <c r="J33" i="9"/>
  <c r="J35" i="9"/>
  <c r="J34" i="9" s="1"/>
  <c r="J135" i="9"/>
  <c r="J137" i="9"/>
  <c r="J136" i="9" s="1"/>
  <c r="L135" i="9"/>
  <c r="L137" i="9"/>
  <c r="L136" i="9" s="1"/>
  <c r="K126" i="9"/>
  <c r="K125" i="9" s="1"/>
  <c r="L126" i="9"/>
  <c r="L125" i="9" s="1"/>
  <c r="J126" i="9"/>
  <c r="J125" i="9" s="1"/>
  <c r="J82" i="9"/>
  <c r="J84" i="9"/>
  <c r="J83" i="9" s="1"/>
  <c r="L82" i="9"/>
  <c r="L84" i="9"/>
  <c r="L83" i="9" s="1"/>
  <c r="L46" i="9"/>
  <c r="L48" i="9"/>
  <c r="L47" i="9" s="1"/>
  <c r="K46" i="9"/>
  <c r="K48" i="9"/>
  <c r="K47" i="9" s="1"/>
  <c r="K80" i="9"/>
  <c r="K79" i="9" s="1"/>
  <c r="I54" i="18"/>
  <c r="I53" i="18" s="1"/>
  <c r="I52" i="18" s="1"/>
  <c r="I51" i="18" s="1"/>
  <c r="L74" i="6"/>
  <c r="C31" i="1"/>
  <c r="C21" i="1" s="1"/>
  <c r="J122" i="9"/>
  <c r="J121" i="9" s="1"/>
  <c r="D31" i="1"/>
  <c r="D21" i="1" s="1"/>
  <c r="K122" i="9"/>
  <c r="K121" i="9" s="1"/>
  <c r="E31" i="1"/>
  <c r="E21" i="1" s="1"/>
  <c r="L122" i="9"/>
  <c r="L121" i="9" s="1"/>
  <c r="L92" i="9"/>
  <c r="L91" i="9" s="1"/>
  <c r="J53" i="6"/>
  <c r="J52" i="6" s="1"/>
  <c r="J74" i="6"/>
  <c r="K61" i="9"/>
  <c r="K60" i="9" s="1"/>
  <c r="K52" i="9" s="1"/>
  <c r="J21" i="6"/>
  <c r="J20" i="6" s="1"/>
  <c r="J10" i="6" s="1"/>
  <c r="J61" i="9"/>
  <c r="J60" i="9" s="1"/>
  <c r="L61" i="9"/>
  <c r="L60" i="9" s="1"/>
  <c r="L52" i="9" s="1"/>
  <c r="J52" i="9" l="1"/>
  <c r="J45" i="9" s="1"/>
  <c r="K9" i="18"/>
  <c r="K8" i="18" s="1"/>
  <c r="J108" i="9"/>
  <c r="J107" i="9" s="1"/>
  <c r="J9" i="18"/>
  <c r="J8" i="18" s="1"/>
  <c r="K9" i="6"/>
  <c r="L9" i="6"/>
  <c r="L8" i="6" s="1"/>
  <c r="L45" i="9"/>
  <c r="L31" i="9" s="1"/>
  <c r="L8" i="9" s="1"/>
  <c r="K45" i="9"/>
  <c r="K31" i="9" s="1"/>
  <c r="K8" i="9" s="1"/>
  <c r="K8" i="6"/>
  <c r="J9" i="6"/>
  <c r="J8" i="6" s="1"/>
  <c r="I20" i="18"/>
  <c r="I19" i="18" s="1"/>
  <c r="I9" i="18" s="1"/>
  <c r="L78" i="9"/>
  <c r="L77" i="9" s="1"/>
  <c r="J76" i="9"/>
  <c r="E9" i="1"/>
  <c r="D9" i="1"/>
  <c r="C9" i="1"/>
  <c r="K118" i="9"/>
  <c r="K120" i="9"/>
  <c r="K119" i="9" s="1"/>
  <c r="L118" i="9"/>
  <c r="L120" i="9"/>
  <c r="L119" i="9" s="1"/>
  <c r="J118" i="9"/>
  <c r="J120" i="9"/>
  <c r="J119" i="9" s="1"/>
  <c r="L88" i="9"/>
  <c r="L90" i="9"/>
  <c r="L89" i="9" s="1"/>
  <c r="K76" i="9"/>
  <c r="K78" i="9"/>
  <c r="K77" i="9" s="1"/>
  <c r="L59" i="9"/>
  <c r="L58" i="9" s="1"/>
  <c r="J59" i="9"/>
  <c r="J58" i="9" s="1"/>
  <c r="K59" i="9"/>
  <c r="K58" i="9" s="1"/>
  <c r="J74" i="9"/>
  <c r="I8" i="18" l="1"/>
  <c r="C21" i="13" s="1"/>
  <c r="C20" i="13" s="1"/>
  <c r="E18" i="13"/>
  <c r="D18" i="13"/>
  <c r="D17" i="13" s="1"/>
  <c r="D16" i="13" s="1"/>
  <c r="C18" i="13"/>
  <c r="C17" i="13" s="1"/>
  <c r="C16" i="13" s="1"/>
  <c r="D21" i="13"/>
  <c r="E21" i="13"/>
  <c r="E17" i="13" l="1"/>
  <c r="E16" i="13" s="1"/>
  <c r="E20" i="13"/>
  <c r="E19" i="13" s="1"/>
  <c r="E15" i="13" s="1"/>
  <c r="D20" i="13"/>
  <c r="D19" i="13" s="1"/>
  <c r="C19" i="13"/>
  <c r="C15" i="13" s="1"/>
  <c r="C7" i="13" s="1"/>
  <c r="J42" i="9"/>
  <c r="J41" i="9" s="1"/>
  <c r="J40" i="9" s="1"/>
  <c r="J39" i="9" s="1"/>
  <c r="J32" i="9" s="1"/>
  <c r="J31" i="9" s="1"/>
  <c r="J8" i="9" s="1"/>
  <c r="D15" i="13" l="1"/>
  <c r="D7" i="13" s="1"/>
  <c r="E7" i="13"/>
</calcChain>
</file>

<file path=xl/sharedStrings.xml><?xml version="1.0" encoding="utf-8"?>
<sst xmlns="http://schemas.openxmlformats.org/spreadsheetml/2006/main" count="2075" uniqueCount="303">
  <si>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</si>
  <si>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</si>
  <si>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</si>
  <si>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</si>
  <si>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</si>
  <si>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</si>
  <si>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</si>
  <si>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</si>
  <si>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</si>
  <si>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</si>
  <si>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</si>
  <si>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</si>
  <si>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</si>
  <si>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</si>
  <si>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</si>
  <si>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</si>
  <si>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</si>
  <si>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</si>
  <si>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</si>
  <si>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</si>
  <si>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</si>
  <si>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</si>
  <si>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</si>
  <si>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</si>
  <si>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</si>
  <si>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</si>
  <si>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</si>
  <si>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</si>
  <si>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</si>
  <si>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</si>
  <si>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</si>
  <si>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</si>
  <si>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</si>
  <si>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</si>
  <si>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</si>
  <si>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</si>
  <si>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</si>
  <si>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</si>
  <si>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</si>
  <si>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</si>
  <si>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</si>
  <si>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</si>
  <si>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</si>
  <si>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</si>
  <si>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</si>
  <si>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</si>
  <si>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</si>
  <si>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</si>
  <si>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</si>
  <si>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</si>
  <si>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</si>
  <si>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</si>
  <si>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</si>
  <si>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</si>
  <si>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</si>
  <si>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</si>
  <si>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</si>
  <si>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</si>
  <si>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</si>
  <si>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</si>
  <si>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</si>
  <si>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</si>
  <si>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</si>
  <si>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</si>
  <si>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</si>
  <si>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</si>
  <si>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</si>
  <si>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</si>
  <si>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</si>
  <si>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</si>
  <si>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</si>
  <si>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</si>
  <si>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</si>
  <si>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</si>
  <si>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</si>
  <si>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</si>
  <si>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</si>
  <si>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</si>
  <si>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</si>
  <si>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</si>
  <si>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</si>
  <si>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</si>
  <si>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</si>
  <si>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</si>
  <si>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</si>
  <si>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</si>
  <si>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</si>
  <si>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</si>
  <si>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</si>
  <si>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</si>
  <si>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</si>
  <si>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</si>
  <si>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</si>
  <si>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</si>
  <si>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</si>
  <si>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</si>
  <si>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</si>
  <si>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</si>
  <si>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</si>
  <si>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</si>
  <si>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</si>
  <si>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</si>
  <si>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</si>
  <si>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</si>
  <si>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</si>
  <si>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</si>
  <si>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</si>
  <si>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</si>
  <si>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</si>
  <si>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</si>
  <si>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</si>
  <si>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</si>
  <si>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</si>
  <si>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</si>
  <si>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</si>
  <si>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</si>
  <si>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</si>
  <si>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</si>
  <si>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</si>
  <si>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</si>
  <si>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</si>
  <si>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</si>
  <si>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</si>
  <si>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</si>
  <si>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</si>
  <si>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</si>
  <si>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</si>
  <si>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</si>
  <si>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</si>
  <si>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</si>
  <si>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</si>
  <si>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</si>
  <si>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</si>
  <si>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</si>
  <si>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</si>
  <si>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</si>
  <si>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</si>
  <si>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</si>
  <si>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</si>
  <si>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</si>
  <si>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</si>
  <si>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</si>
  <si>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</si>
  <si>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</si>
  <si>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</si>
  <si>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</si>
  <si>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</si>
  <si>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</si>
  <si>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</si>
  <si>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</si>
  <si>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</si>
  <si>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</si>
  <si>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</si>
  <si>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</si>
  <si>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</si>
  <si>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</si>
  <si>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</si>
  <si>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</si>
  <si>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</si>
  <si>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</si>
  <si>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</si>
  <si>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</si>
  <si>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</si>
  <si>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</si>
  <si>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</si>
  <si>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</si>
  <si>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</si>
  <si>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</si>
  <si>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</si>
  <si>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</si>
  <si>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</si>
  <si>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</si>
  <si>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</si>
  <si>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</si>
  <si>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</si>
  <si>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</si>
  <si>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</si>
  <si>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</si>
  <si>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</si>
  <si>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</si>
  <si>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</si>
  <si>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</si>
  <si>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</si>
  <si>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</si>
  <si>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</si>
  <si>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</si>
  <si>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</si>
  <si>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</si>
  <si>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</si>
  <si>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</si>
  <si>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</si>
  <si>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</si>
  <si>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</si>
  <si>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</si>
  <si>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</si>
  <si>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</si>
  <si>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</si>
  <si>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</si>
  <si>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</si>
  <si>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</si>
  <si>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</si>
  <si>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</si>
  <si>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</si>
  <si>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</si>
  <si>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</si>
  <si>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</si>
  <si>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</si>
  <si>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</si>
  <si>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</si>
  <si>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</si>
  <si>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</si>
  <si>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</si>
  <si>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</si>
  <si>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</si>
  <si>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</si>
  <si>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</si>
  <si>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</si>
  <si>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</si>
  <si>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</si>
  <si>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</si>
  <si>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</si>
  <si>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</si>
  <si>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</si>
  <si>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</si>
  <si>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</si>
  <si>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</si>
  <si>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</si>
  <si>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</si>
  <si>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</si>
  <si>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</si>
  <si>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</si>
  <si>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</si>
  <si>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</si>
  <si>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</si>
  <si>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</si>
  <si>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</si>
  <si>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</si>
  <si>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</si>
  <si>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</si>
  <si>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</si>
  <si>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</si>
  <si>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</si>
  <si>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</t>
  </si>
  <si>
    <t>91620215001100000150</t>
  </si>
  <si>
    <t>91620230024100000150</t>
  </si>
  <si>
    <t>91620235118100000150</t>
  </si>
  <si>
    <t>91620240014100000150</t>
  </si>
  <si>
    <t xml:space="preserve"> ДОХОДЫ 
БЮДЖЕТА ЛАТЫШОВСКОГО СЕЛЬСКОГО ПОСЕЛЕНИЯ КАДОШКИНСКОГО МУНИЦИПАЛЬНОГО РАЙОНА РЕСПУБЛИКИ МОРДОВИЯ </t>
  </si>
  <si>
    <t>Непрограммные расходы главных распорядителей средств бюджета Латышовского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</si>
  <si>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Латышовского сельского поселения Кадошкинского муниципального района Республики Мордовия</t>
  </si>
  <si>
    <t>Резервный фонд администрации Латышовского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</si>
  <si>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</si>
  <si>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</si>
  <si>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91620229999100000150</t>
  </si>
  <si>
    <t>916</t>
  </si>
  <si>
    <t>Другие общегосударственные вопросы</t>
  </si>
  <si>
    <t>Подготовка, переподготовка и повышение квалификации кадров</t>
  </si>
  <si>
    <t>0</t>
  </si>
  <si>
    <t>41250</t>
  </si>
  <si>
    <t>Программа "Развитие муниципальной службы в Латышовском сельском поселении на 2019-2022 годы"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</si>
  <si>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</si>
  <si>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</si>
  <si>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</si>
  <si>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</si>
  <si>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</si>
  <si>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</si>
  <si>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Латышовского сельского поселения на 2019-2021 годы"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</si>
  <si>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</si>
  <si>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</si>
  <si>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</si>
  <si>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</si>
  <si>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</si>
  <si>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</si>
  <si>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</si>
  <si>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</si>
  <si>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91620215002100000150</t>
  </si>
  <si>
    <t>2023 год</t>
  </si>
  <si>
    <t xml:space="preserve">ВЕДОМСТВЕННАЯ СТРУКТУРА
РАСХОДОВ БЮДЖЕТА ЛАТЫШОВСКОГО СЕЛЬСКОГО ПОСЕЛЕНИЯ КАДОШКИНСКОГО МУНИЦИПАЛЬНОГО РАЙОНА РЕСПУБЛИКИ МОРДОВИЯ НА 2021 ГОД И НА ПЛАНОВЫЙ ПЕРИОД 2022 И 2023 ГОДОВ </t>
  </si>
  <si>
    <t>РАСПРЕДЕЛЕНИЕ  
БЮДЖЕТНЫХ АССИГНОВАНИЙ БЮДЖЕТА ЛАТЫШОВСКОГО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</si>
  <si>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ЛАТЫШОВСКОГО СЕЛЬСКОГО ПОСЕЛЕНИЯ КАДОШКИНСКОГО МУНИЦИПАЛЬНОГО РАЙОНА РЕСПУБЛИКИ МОРДОВИЯ НА 2021 ГОД И НА ПЛАНОВЫЙ ПЕРИОД 2022 И 2023 ГОДОВ</t>
  </si>
  <si>
    <t>Приложение 8</t>
  </si>
  <si>
    <t xml:space="preserve">         Приложение 7</t>
  </si>
  <si>
    <t>ПРОГРАММА 
МУНИЦИПАЛЬНЫХ ВНУТРЕННИХ ЗАИМСТВОВАНИЙ ЛАТЫШОВСКОГО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</si>
  <si>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</si>
  <si>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ЛАТЫШОВСКОГО СЕЛЬСКОГО ПОСЕЛЕНИЯ КАДОШКИНСКОГО МУНИЦИПАЛЬНОГО РАЙОНА РЕСПУБЛИКИ МОРДОВИЯ ПО РАЗДЕЛАМ, ПОДРАЗДЕЛАМ, ЦЕЛЕВЫМ СТАТЬЯМ,
ГРУППАМ (ГРУППАМ И ПОДГРУППАМ) ВИДОВ РАСХОДОВ
КЛАССИФИКАЦИИ РАСХОДОВ БЮДЖЕТОВ НА 2021 ГОД И НА ПЛАНОВЫЙ ПЕРИОД 2022 И 2023 ГОДОВ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</si>
  <si>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</si>
  <si>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</si>
  <si>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</si>
  <si>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</si>
  <si>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</si>
  <si>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22</t>
  </si>
  <si>
    <t>L5764</t>
  </si>
  <si>
    <t>91620225576100000150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</si>
  <si>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</si>
  <si>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</si>
  <si>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Программа "Комплексное развитие Латышовского сельского поселения Кадошкинского муниципального района Республики Мордовия на 2021-2025 гг."</t>
  </si>
  <si>
    <t>Мероприятия по благоустройству сельских территорий</t>
  </si>
  <si>
    <t>Благоустройство сельских территорий</t>
  </si>
  <si>
    <t>33+0,923</t>
  </si>
  <si>
    <t>-3-26,1</t>
  </si>
  <si>
    <t>00020700000000000000</t>
  </si>
  <si>
    <t>ПРОЧИЕ БЕЗВОЗМЕЗДНЫЕ ПОСТУПЛЕНИЯ</t>
  </si>
  <si>
    <t>91620705030100000150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</si>
</sst>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1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53">
    <xf numFmtId="0" fontId="0" fillId="0" borderId="0" xfId="0"/>
    <xf numFmtId="49" fontId="3" fillId="0" borderId="1" xfId="0" applyNumberFormat="1" applyFont="1" applyFill="1" applyBorder="1" applyAlignment="1">
      <alignment horizontal="center"/>
    </xf>
    <xf numFmtId="0" fontId="3" fillId="0" borderId="0" xfId="3" applyFont="1" applyBorder="1"/>
    <xf numFmtId="4" fontId="3" fillId="0" borderId="0" xfId="3" applyNumberFormat="1" applyFont="1" applyBorder="1"/>
    <xf numFmtId="0" fontId="3" fillId="0" borderId="1" xfId="0" applyFont="1" applyFill="1" applyBorder="1" applyAlignment="1">
      <alignment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0" xfId="4" applyFont="1" applyBorder="1"/>
    <xf numFmtId="0" fontId="3" fillId="0" borderId="12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 applyFill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49" fontId="3" fillId="0" borderId="12" xfId="2" applyNumberFormat="1" applyFont="1" applyFill="1" applyBorder="1" applyAlignment="1" applyProtection="1">
      <alignment horizontal="center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7" xfId="1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49" fontId="3" fillId="2" borderId="8" xfId="0" applyNumberFormat="1" applyFont="1" applyFill="1" applyBorder="1" applyAlignment="1">
      <alignment horizontal="center"/>
    </xf>
    <xf numFmtId="164" fontId="3" fillId="2" borderId="7" xfId="0" applyNumberFormat="1" applyFont="1" applyFill="1" applyBorder="1"/>
    <xf numFmtId="2" fontId="3" fillId="2" borderId="1" xfId="0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2" fillId="2" borderId="0" xfId="0" applyFont="1" applyFill="1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0" xfId="4" applyFont="1" applyFill="1" applyBorder="1"/>
    <xf numFmtId="0" fontId="13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5" fillId="2" borderId="0" xfId="4" applyFont="1" applyFill="1" applyBorder="1" applyAlignment="1"/>
    <xf numFmtId="0" fontId="3" fillId="2" borderId="0" xfId="4" applyFont="1" applyFill="1" applyBorder="1" applyAlignment="1"/>
    <xf numFmtId="0" fontId="3" fillId="2" borderId="0" xfId="4" applyFont="1" applyFill="1" applyBorder="1" applyAlignment="1">
      <alignment horizontal="left" vertical="top" wrapText="1"/>
    </xf>
    <xf numFmtId="0" fontId="3" fillId="2" borderId="20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top" wrapText="1"/>
    </xf>
    <xf numFmtId="49" fontId="3" fillId="2" borderId="1" xfId="4" applyNumberFormat="1" applyFont="1" applyFill="1" applyBorder="1" applyAlignment="1">
      <alignment horizontal="center" vertical="center"/>
    </xf>
    <xf numFmtId="49" fontId="3" fillId="2" borderId="1" xfId="4" applyNumberFormat="1" applyFont="1" applyFill="1" applyBorder="1" applyAlignment="1">
      <alignment horizontal="center" vertical="center" wrapText="1"/>
    </xf>
    <xf numFmtId="1" fontId="3" fillId="2" borderId="1" xfId="4" applyNumberFormat="1" applyFont="1" applyFill="1" applyBorder="1" applyAlignment="1">
      <alignment horizontal="center" vertic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1" xfId="3" applyFont="1" applyFill="1" applyBorder="1" applyAlignment="1">
      <alignment horizontal="center" vertical="top"/>
    </xf>
    <xf numFmtId="0" fontId="3" fillId="2" borderId="6" xfId="3" applyFont="1" applyFill="1" applyBorder="1" applyAlignment="1">
      <alignment horizontal="center"/>
    </xf>
    <xf numFmtId="3" fontId="3" fillId="2" borderId="1" xfId="3" applyNumberFormat="1" applyFont="1" applyFill="1" applyBorder="1" applyAlignment="1">
      <alignment horizontal="center"/>
    </xf>
    <xf numFmtId="0" fontId="4" fillId="2" borderId="3" xfId="3" applyFont="1" applyFill="1" applyBorder="1" applyAlignment="1">
      <alignment horizontal="center" vertical="top"/>
    </xf>
    <xf numFmtId="0" fontId="4" fillId="2" borderId="19" xfId="3" applyFont="1" applyFill="1" applyBorder="1" applyAlignment="1">
      <alignment wrapText="1"/>
    </xf>
    <xf numFmtId="164" fontId="4" fillId="2" borderId="1" xfId="3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3" fillId="2" borderId="0" xfId="0" applyFont="1" applyFill="1"/>
    <xf numFmtId="49" fontId="3" fillId="2" borderId="1" xfId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 wrapText="1"/>
    </xf>
    <xf numFmtId="2" fontId="4" fillId="2" borderId="1" xfId="1" applyNumberFormat="1" applyFont="1" applyFill="1" applyBorder="1" applyAlignment="1"/>
    <xf numFmtId="164" fontId="4" fillId="2" borderId="1" xfId="0" applyNumberFormat="1" applyFont="1" applyFill="1" applyBorder="1"/>
    <xf numFmtId="0" fontId="4" fillId="2" borderId="0" xfId="0" applyFont="1" applyFill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/>
    <xf numFmtId="164" fontId="3" fillId="2" borderId="1" xfId="0" applyNumberFormat="1" applyFont="1" applyFill="1" applyBorder="1" applyAlignment="1"/>
    <xf numFmtId="0" fontId="4" fillId="2" borderId="1" xfId="1" applyFont="1" applyFill="1" applyBorder="1" applyAlignment="1">
      <alignment horizontal="left" vertical="top" wrapText="1"/>
    </xf>
    <xf numFmtId="49" fontId="3" fillId="2" borderId="8" xfId="1" applyNumberFormat="1" applyFont="1" applyFill="1" applyBorder="1" applyAlignment="1">
      <alignment horizontal="center" wrapText="1"/>
    </xf>
    <xf numFmtId="0" fontId="4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11" fillId="2" borderId="1" xfId="1" applyNumberFormat="1" applyFont="1" applyFill="1" applyBorder="1" applyAlignment="1">
      <alignment horizontal="center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right"/>
    </xf>
    <xf numFmtId="165" fontId="3" fillId="2" borderId="0" xfId="0" applyNumberFormat="1" applyFont="1" applyFill="1"/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19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left" vertical="top"/>
    </xf>
    <xf numFmtId="164" fontId="4" fillId="2" borderId="7" xfId="0" applyNumberFormat="1" applyFont="1" applyFill="1" applyBorder="1"/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49" fontId="4" fillId="2" borderId="2" xfId="0" applyNumberFormat="1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wrapText="1"/>
    </xf>
    <xf numFmtId="0" fontId="16" fillId="2" borderId="0" xfId="0" applyFont="1" applyFill="1"/>
    <xf numFmtId="0" fontId="15" fillId="2" borderId="0" xfId="0" applyFont="1" applyFill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justify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vertical="top" wrapText="1"/>
    </xf>
    <xf numFmtId="0" fontId="18" fillId="2" borderId="0" xfId="0" applyFont="1" applyFill="1" applyAlignment="1">
      <alignment horizontal="justify"/>
    </xf>
    <xf numFmtId="0" fontId="3" fillId="2" borderId="2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3" fillId="2" borderId="2" xfId="4" applyFont="1" applyFill="1" applyBorder="1" applyAlignment="1">
      <alignment horizontal="center" vertical="center"/>
    </xf>
    <xf numFmtId="49" fontId="3" fillId="2" borderId="11" xfId="4" applyNumberFormat="1" applyFont="1" applyFill="1" applyBorder="1" applyAlignment="1">
      <alignment horizontal="center" vertical="center"/>
    </xf>
    <xf numFmtId="49" fontId="3" fillId="2" borderId="4" xfId="4" applyNumberFormat="1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justify"/>
    </xf>
    <xf numFmtId="0" fontId="4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6" xfId="0" applyFont="1" applyFill="1" applyBorder="1"/>
    <xf numFmtId="0" fontId="3" fillId="2" borderId="0" xfId="0" applyFont="1" applyFill="1" applyAlignment="1">
      <alignment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justify" vertical="top" wrapText="1"/>
    </xf>
    <xf numFmtId="0" fontId="3" fillId="2" borderId="26" xfId="0" applyFont="1" applyFill="1" applyBorder="1" applyAlignment="1">
      <alignment vertical="top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right"/>
    </xf>
    <xf numFmtId="165" fontId="3" fillId="2" borderId="1" xfId="0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0" borderId="26" xfId="0" applyFont="1" applyBorder="1" applyAlignment="1">
      <alignment horizontal="justify" vertical="top"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/>
    <xf numFmtId="0" fontId="3" fillId="0" borderId="1" xfId="0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166" fontId="3" fillId="0" borderId="35" xfId="0" applyNumberFormat="1" applyFont="1" applyFill="1" applyBorder="1" applyAlignment="1">
      <alignment horizontal="right" wrapText="1"/>
    </xf>
    <xf numFmtId="0" fontId="10" fillId="0" borderId="0" xfId="0" applyFont="1" applyAlignment="1">
      <alignment wrapText="1"/>
    </xf>
    <xf numFmtId="164" fontId="4" fillId="2" borderId="14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31" xfId="2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/>
    </xf>
    <xf numFmtId="49" fontId="4" fillId="0" borderId="16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left"/>
    </xf>
    <xf numFmtId="0" fontId="3" fillId="0" borderId="1" xfId="2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9" fontId="3" fillId="0" borderId="15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64" fontId="3" fillId="0" borderId="7" xfId="0" applyNumberFormat="1" applyFont="1" applyFill="1" applyBorder="1"/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center"/>
    </xf>
    <xf numFmtId="164" fontId="3" fillId="0" borderId="5" xfId="0" applyNumberFormat="1" applyFont="1" applyFill="1" applyBorder="1"/>
    <xf numFmtId="164" fontId="3" fillId="0" borderId="9" xfId="0" applyNumberFormat="1" applyFont="1" applyFill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0" fontId="20" fillId="2" borderId="1" xfId="0" applyFont="1" applyFill="1" applyBorder="1"/>
    <xf numFmtId="49" fontId="3" fillId="2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/>
    <xf numFmtId="165" fontId="4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>
      <alignment horizontal="left"/>
    </xf>
    <xf numFmtId="0" fontId="4" fillId="0" borderId="3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51"/>
  <sheetViews>
    <sheetView view="pageBreakPreview" topLeftCell="A34" zoomScaleNormal="100" zoomScaleSheetLayoutView="100" workbookViewId="0">
      <selection activeCell="A39" sqref="A39"/>
    </sheetView>
  </sheetViews>
  <sheetFormatPr defaultColWidth="9.28515625" defaultRowHeight="15.75" x14ac:dyDescent="0.25"/>
  <cols>
    <col min="1" max="1" width="17" style="125" customWidth="1"/>
    <col min="2" max="2" width="28.5703125" style="95" customWidth="1"/>
    <col min="3" max="3" width="81.7109375" style="125" customWidth="1"/>
    <col min="4" max="16384" width="9.28515625" style="127"/>
  </cols>
  <sheetData>
    <row r="1" spans="1:5" x14ac:dyDescent="0.25">
      <c r="A1" s="201"/>
      <c r="B1" s="201"/>
      <c r="C1" s="112" t="s">
        <v>182</v>
      </c>
    </row>
    <row r="2" spans="1:5" ht="63" x14ac:dyDescent="0.25">
      <c r="A2" s="201"/>
      <c r="B2" s="201"/>
      <c r="C2" s="228" t="s">
        <v>283</v>
      </c>
    </row>
    <row r="3" spans="1:5" ht="57" customHeight="1" x14ac:dyDescent="0.25">
      <c r="A3" s="293" t="s">
        <v>239</v>
      </c>
      <c r="B3" s="293"/>
      <c r="C3" s="293"/>
    </row>
    <row r="4" spans="1:5" ht="20.45" customHeight="1" thickBot="1" x14ac:dyDescent="0.3">
      <c r="A4" s="201"/>
      <c r="B4" s="201"/>
      <c r="C4" s="112"/>
    </row>
    <row r="5" spans="1:5" ht="16.5" thickBot="1" x14ac:dyDescent="0.3">
      <c r="A5" s="294" t="s">
        <v>11</v>
      </c>
      <c r="B5" s="294"/>
      <c r="C5" s="295" t="s">
        <v>214</v>
      </c>
      <c r="E5" s="95"/>
    </row>
    <row r="6" spans="1:5" ht="47.25" x14ac:dyDescent="0.25">
      <c r="A6" s="202" t="s">
        <v>12</v>
      </c>
      <c r="B6" s="203" t="s">
        <v>215</v>
      </c>
      <c r="C6" s="295"/>
      <c r="E6" s="125"/>
    </row>
    <row r="7" spans="1:5" ht="19.149999999999999" customHeight="1" x14ac:dyDescent="0.25">
      <c r="A7" s="204">
        <v>1</v>
      </c>
      <c r="B7" s="205">
        <v>2</v>
      </c>
      <c r="C7" s="206">
        <v>3</v>
      </c>
    </row>
    <row r="8" spans="1:5" ht="15" customHeight="1" x14ac:dyDescent="0.25">
      <c r="A8" s="207"/>
      <c r="B8" s="208"/>
      <c r="C8" s="209"/>
    </row>
    <row r="9" spans="1:5" ht="42" customHeight="1" x14ac:dyDescent="0.25">
      <c r="A9" s="210">
        <v>916</v>
      </c>
      <c r="B9" s="296" t="s">
        <v>240</v>
      </c>
      <c r="C9" s="296"/>
    </row>
    <row r="10" spans="1:5" s="214" customFormat="1" ht="12.75" customHeight="1" x14ac:dyDescent="0.25">
      <c r="A10" s="211"/>
      <c r="B10" s="212"/>
      <c r="C10" s="213"/>
    </row>
    <row r="11" spans="1:5" s="214" customFormat="1" ht="75.599999999999994" customHeight="1" x14ac:dyDescent="0.25">
      <c r="A11" s="215">
        <v>916</v>
      </c>
      <c r="B11" s="203" t="s">
        <v>30</v>
      </c>
      <c r="C11" s="216" t="s">
        <v>31</v>
      </c>
    </row>
    <row r="12" spans="1:5" s="214" customFormat="1" ht="63" x14ac:dyDescent="0.25">
      <c r="A12" s="215">
        <v>916</v>
      </c>
      <c r="B12" s="203" t="s">
        <v>60</v>
      </c>
      <c r="C12" s="216" t="s">
        <v>183</v>
      </c>
    </row>
    <row r="13" spans="1:5" s="214" customFormat="1" ht="41.45" customHeight="1" x14ac:dyDescent="0.25">
      <c r="A13" s="215">
        <v>916</v>
      </c>
      <c r="B13" s="203" t="s">
        <v>32</v>
      </c>
      <c r="C13" s="216" t="s">
        <v>184</v>
      </c>
    </row>
    <row r="14" spans="1:5" s="214" customFormat="1" ht="73.900000000000006" customHeight="1" x14ac:dyDescent="0.25">
      <c r="A14" s="215">
        <v>916</v>
      </c>
      <c r="B14" s="203" t="s">
        <v>13</v>
      </c>
      <c r="C14" s="216" t="s">
        <v>185</v>
      </c>
    </row>
    <row r="15" spans="1:5" s="214" customFormat="1" ht="91.9" customHeight="1" x14ac:dyDescent="0.25">
      <c r="A15" s="215">
        <v>916</v>
      </c>
      <c r="B15" s="203" t="s">
        <v>33</v>
      </c>
      <c r="C15" s="216" t="s">
        <v>45</v>
      </c>
    </row>
    <row r="16" spans="1:5" s="214" customFormat="1" ht="48.6" customHeight="1" x14ac:dyDescent="0.25">
      <c r="A16" s="215">
        <v>916</v>
      </c>
      <c r="B16" s="203" t="s">
        <v>38</v>
      </c>
      <c r="C16" s="216" t="s">
        <v>186</v>
      </c>
    </row>
    <row r="17" spans="1:3" s="214" customFormat="1" ht="27.6" customHeight="1" x14ac:dyDescent="0.25">
      <c r="A17" s="215">
        <v>916</v>
      </c>
      <c r="B17" s="203" t="s">
        <v>39</v>
      </c>
      <c r="C17" s="216" t="s">
        <v>46</v>
      </c>
    </row>
    <row r="18" spans="1:3" s="214" customFormat="1" ht="93" customHeight="1" x14ac:dyDescent="0.25">
      <c r="A18" s="215">
        <v>916</v>
      </c>
      <c r="B18" s="203" t="s">
        <v>40</v>
      </c>
      <c r="C18" s="216" t="s">
        <v>47</v>
      </c>
    </row>
    <row r="19" spans="1:3" s="214" customFormat="1" ht="94.5" customHeight="1" x14ac:dyDescent="0.25">
      <c r="A19" s="215">
        <v>916</v>
      </c>
      <c r="B19" s="203" t="s">
        <v>41</v>
      </c>
      <c r="C19" s="216" t="s">
        <v>187</v>
      </c>
    </row>
    <row r="20" spans="1:3" s="214" customFormat="1" ht="90.6" customHeight="1" x14ac:dyDescent="0.25">
      <c r="A20" s="215">
        <v>916</v>
      </c>
      <c r="B20" s="203" t="s">
        <v>42</v>
      </c>
      <c r="C20" s="216" t="s">
        <v>48</v>
      </c>
    </row>
    <row r="21" spans="1:3" s="214" customFormat="1" ht="36.6" customHeight="1" x14ac:dyDescent="0.25">
      <c r="A21" s="215">
        <v>916</v>
      </c>
      <c r="B21" s="203" t="s">
        <v>43</v>
      </c>
      <c r="C21" s="216" t="s">
        <v>49</v>
      </c>
    </row>
    <row r="22" spans="1:3" s="214" customFormat="1" ht="61.15" customHeight="1" x14ac:dyDescent="0.25">
      <c r="A22" s="215">
        <v>916</v>
      </c>
      <c r="B22" s="203" t="s">
        <v>59</v>
      </c>
      <c r="C22" s="217" t="s">
        <v>121</v>
      </c>
    </row>
    <row r="23" spans="1:3" s="214" customFormat="1" ht="22.9" customHeight="1" x14ac:dyDescent="0.25">
      <c r="A23" s="215">
        <v>916</v>
      </c>
      <c r="B23" s="203" t="s">
        <v>14</v>
      </c>
      <c r="C23" s="216" t="s">
        <v>188</v>
      </c>
    </row>
    <row r="24" spans="1:3" s="214" customFormat="1" ht="27.6" customHeight="1" x14ac:dyDescent="0.25">
      <c r="A24" s="215">
        <v>916</v>
      </c>
      <c r="B24" s="203" t="s">
        <v>15</v>
      </c>
      <c r="C24" s="216" t="s">
        <v>50</v>
      </c>
    </row>
    <row r="25" spans="1:3" s="214" customFormat="1" ht="58.9" customHeight="1" x14ac:dyDescent="0.25">
      <c r="A25" s="215">
        <v>916</v>
      </c>
      <c r="B25" s="203" t="s">
        <v>189</v>
      </c>
      <c r="C25" s="216" t="s">
        <v>51</v>
      </c>
    </row>
    <row r="26" spans="1:3" s="214" customFormat="1" ht="56.45" customHeight="1" x14ac:dyDescent="0.25">
      <c r="A26" s="215">
        <v>916</v>
      </c>
      <c r="B26" s="203" t="s">
        <v>190</v>
      </c>
      <c r="C26" s="216" t="s">
        <v>191</v>
      </c>
    </row>
    <row r="27" spans="1:3" s="214" customFormat="1" ht="35.450000000000003" customHeight="1" x14ac:dyDescent="0.25">
      <c r="A27" s="215">
        <v>916</v>
      </c>
      <c r="B27" s="203" t="s">
        <v>192</v>
      </c>
      <c r="C27" s="216" t="s">
        <v>193</v>
      </c>
    </row>
    <row r="28" spans="1:3" s="214" customFormat="1" ht="35.450000000000003" customHeight="1" x14ac:dyDescent="0.25">
      <c r="A28" s="215">
        <v>916</v>
      </c>
      <c r="B28" s="203" t="s">
        <v>272</v>
      </c>
      <c r="C28" s="227" t="s">
        <v>273</v>
      </c>
    </row>
    <row r="29" spans="1:3" s="214" customFormat="1" ht="21.6" customHeight="1" x14ac:dyDescent="0.25">
      <c r="A29" s="215">
        <v>916</v>
      </c>
      <c r="B29" s="203" t="s">
        <v>194</v>
      </c>
      <c r="C29" s="216" t="s">
        <v>52</v>
      </c>
    </row>
    <row r="30" spans="1:3" s="214" customFormat="1" ht="25.9" customHeight="1" x14ac:dyDescent="0.25">
      <c r="A30" s="215">
        <v>916</v>
      </c>
      <c r="B30" s="203" t="s">
        <v>195</v>
      </c>
      <c r="C30" s="216" t="s">
        <v>53</v>
      </c>
    </row>
    <row r="31" spans="1:3" s="214" customFormat="1" ht="38.25" customHeight="1" x14ac:dyDescent="0.25">
      <c r="A31" s="215">
        <v>916</v>
      </c>
      <c r="B31" s="282" t="s">
        <v>294</v>
      </c>
      <c r="C31" s="216" t="s">
        <v>293</v>
      </c>
    </row>
    <row r="32" spans="1:3" s="214" customFormat="1" ht="37.15" customHeight="1" x14ac:dyDescent="0.25">
      <c r="A32" s="215">
        <v>916</v>
      </c>
      <c r="B32" s="203" t="s">
        <v>196</v>
      </c>
      <c r="C32" s="216" t="s">
        <v>197</v>
      </c>
    </row>
    <row r="33" spans="1:3" s="214" customFormat="1" ht="40.15" customHeight="1" x14ac:dyDescent="0.25">
      <c r="A33" s="215">
        <v>916</v>
      </c>
      <c r="B33" s="203" t="s">
        <v>198</v>
      </c>
      <c r="C33" s="216" t="s">
        <v>54</v>
      </c>
    </row>
    <row r="34" spans="1:3" s="214" customFormat="1" ht="29.45" customHeight="1" x14ac:dyDescent="0.25">
      <c r="A34" s="215">
        <v>916</v>
      </c>
      <c r="B34" s="203" t="s">
        <v>199</v>
      </c>
      <c r="C34" s="216" t="s">
        <v>55</v>
      </c>
    </row>
    <row r="35" spans="1:3" s="214" customFormat="1" ht="65.25" customHeight="1" x14ac:dyDescent="0.25">
      <c r="A35" s="215">
        <v>916</v>
      </c>
      <c r="B35" s="203" t="s">
        <v>200</v>
      </c>
      <c r="C35" s="216" t="s">
        <v>129</v>
      </c>
    </row>
    <row r="36" spans="1:3" ht="48.75" customHeight="1" x14ac:dyDescent="0.25">
      <c r="A36" s="215">
        <v>916</v>
      </c>
      <c r="B36" s="203" t="s">
        <v>201</v>
      </c>
      <c r="C36" s="216" t="s">
        <v>202</v>
      </c>
    </row>
    <row r="37" spans="1:3" ht="38.450000000000003" customHeight="1" x14ac:dyDescent="0.25">
      <c r="A37" s="215">
        <v>916</v>
      </c>
      <c r="B37" s="203" t="s">
        <v>203</v>
      </c>
      <c r="C37" s="216" t="s">
        <v>56</v>
      </c>
    </row>
    <row r="38" spans="1:3" ht="23.25" customHeight="1" x14ac:dyDescent="0.25">
      <c r="A38" s="215">
        <v>916</v>
      </c>
      <c r="B38" s="203" t="s">
        <v>204</v>
      </c>
      <c r="C38" s="216" t="s">
        <v>57</v>
      </c>
    </row>
    <row r="39" spans="1:3" ht="79.5" thickBot="1" x14ac:dyDescent="0.3">
      <c r="A39" s="218">
        <v>916</v>
      </c>
      <c r="B39" s="219" t="s">
        <v>205</v>
      </c>
      <c r="C39" s="220" t="s">
        <v>206</v>
      </c>
    </row>
    <row r="40" spans="1:3" ht="32.450000000000003" customHeight="1" x14ac:dyDescent="0.25"/>
    <row r="41" spans="1:3" ht="26.1" customHeight="1" x14ac:dyDescent="0.25"/>
    <row r="42" spans="1:3" ht="25.35" customHeight="1" x14ac:dyDescent="0.25"/>
    <row r="43" spans="1:3" ht="40.35" customHeight="1" x14ac:dyDescent="0.25"/>
    <row r="44" spans="1:3" ht="45.75" customHeight="1" x14ac:dyDescent="0.25"/>
    <row r="45" spans="1:3" ht="28.5" customHeight="1" x14ac:dyDescent="0.25"/>
    <row r="46" spans="1:3" ht="15.75" customHeight="1" x14ac:dyDescent="0.25"/>
    <row r="47" spans="1:3" ht="36" customHeight="1" x14ac:dyDescent="0.25"/>
    <row r="48" spans="1:3" ht="75.400000000000006" customHeight="1" x14ac:dyDescent="0.25"/>
    <row r="49" ht="15.2" customHeight="1" x14ac:dyDescent="0.25"/>
    <row r="50" ht="36.6" customHeight="1" x14ac:dyDescent="0.25"/>
    <row r="51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topLeftCell="A2" zoomScaleNormal="55" zoomScaleSheetLayoutView="100" workbookViewId="0">
      <selection activeCell="A29" sqref="A29"/>
    </sheetView>
  </sheetViews>
  <sheetFormatPr defaultColWidth="9.140625" defaultRowHeight="15.75" x14ac:dyDescent="0.25"/>
  <cols>
    <col min="1" max="1" width="18.5703125" style="97" customWidth="1"/>
    <col min="2" max="2" width="51.28515625" style="97" customWidth="1"/>
    <col min="3" max="3" width="106.7109375" style="97" customWidth="1"/>
    <col min="4" max="4" width="20.28515625" style="97" customWidth="1"/>
    <col min="5" max="5" width="16.7109375" style="97" customWidth="1"/>
    <col min="6" max="6" width="21.85546875" style="97" customWidth="1"/>
    <col min="7" max="16384" width="9.140625" style="97"/>
  </cols>
  <sheetData>
    <row r="1" spans="1:5" x14ac:dyDescent="0.25">
      <c r="B1" s="184"/>
      <c r="C1" s="112" t="s">
        <v>179</v>
      </c>
    </row>
    <row r="2" spans="1:5" ht="47.25" x14ac:dyDescent="0.25">
      <c r="A2" s="98"/>
      <c r="B2" s="100"/>
      <c r="C2" s="228" t="s">
        <v>283</v>
      </c>
    </row>
    <row r="3" spans="1:5" ht="26.45" customHeight="1" x14ac:dyDescent="0.25">
      <c r="A3" s="297" t="s">
        <v>241</v>
      </c>
      <c r="B3" s="297"/>
      <c r="C3" s="297"/>
      <c r="D3" s="185"/>
      <c r="E3" s="185"/>
    </row>
    <row r="4" spans="1:5" ht="36.75" customHeight="1" x14ac:dyDescent="0.25">
      <c r="A4" s="297"/>
      <c r="B4" s="297"/>
      <c r="C4" s="297"/>
      <c r="D4" s="185"/>
      <c r="E4" s="185"/>
    </row>
    <row r="5" spans="1:5" x14ac:dyDescent="0.25">
      <c r="A5" s="101"/>
      <c r="B5" s="101"/>
    </row>
    <row r="6" spans="1:5" s="187" customFormat="1" x14ac:dyDescent="0.25">
      <c r="A6" s="298" t="s">
        <v>11</v>
      </c>
      <c r="B6" s="298"/>
      <c r="C6" s="299" t="s">
        <v>217</v>
      </c>
      <c r="D6" s="186"/>
    </row>
    <row r="7" spans="1:5" s="187" customFormat="1" ht="44.25" customHeight="1" x14ac:dyDescent="0.25">
      <c r="A7" s="188" t="s">
        <v>216</v>
      </c>
      <c r="B7" s="189" t="s">
        <v>213</v>
      </c>
      <c r="C7" s="300"/>
      <c r="D7" s="190"/>
    </row>
    <row r="8" spans="1:5" s="187" customFormat="1" x14ac:dyDescent="0.25">
      <c r="A8" s="191">
        <v>1</v>
      </c>
      <c r="B8" s="191">
        <v>2</v>
      </c>
      <c r="C8" s="191">
        <v>3</v>
      </c>
      <c r="D8" s="190"/>
    </row>
    <row r="9" spans="1:5" s="187" customFormat="1" x14ac:dyDescent="0.25">
      <c r="A9" s="192">
        <v>916</v>
      </c>
      <c r="B9" s="193"/>
      <c r="C9" s="194" t="s">
        <v>242</v>
      </c>
      <c r="D9" s="195"/>
    </row>
    <row r="10" spans="1:5" ht="31.5" x14ac:dyDescent="0.25">
      <c r="A10" s="196">
        <v>916</v>
      </c>
      <c r="B10" s="105" t="s">
        <v>180</v>
      </c>
      <c r="C10" s="197" t="s">
        <v>58</v>
      </c>
    </row>
    <row r="11" spans="1:5" ht="31.5" x14ac:dyDescent="0.25">
      <c r="A11" s="198">
        <v>916</v>
      </c>
      <c r="B11" s="199" t="s">
        <v>181</v>
      </c>
      <c r="C11" s="200" t="s">
        <v>178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63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4"/>
  <sheetViews>
    <sheetView tabSelected="1" view="pageBreakPreview" zoomScaleNormal="75" zoomScaleSheetLayoutView="100" workbookViewId="0">
      <selection activeCell="C22" sqref="C22"/>
    </sheetView>
  </sheetViews>
  <sheetFormatPr defaultColWidth="8.5703125" defaultRowHeight="15.75" x14ac:dyDescent="0.25"/>
  <cols>
    <col min="1" max="1" width="35.7109375" style="161" customWidth="1"/>
    <col min="2" max="2" width="76.5703125" style="161" customWidth="1"/>
    <col min="3" max="3" width="17.28515625" style="161" customWidth="1"/>
    <col min="4" max="4" width="13.28515625" style="92" customWidth="1"/>
    <col min="5" max="5" width="14.85546875" style="92" customWidth="1"/>
    <col min="6" max="6" width="43.28515625" style="170" customWidth="1"/>
    <col min="7" max="16384" width="8.5703125" style="92"/>
  </cols>
  <sheetData>
    <row r="1" spans="1:5" x14ac:dyDescent="0.25">
      <c r="A1" s="127"/>
      <c r="B1" s="127"/>
      <c r="C1" s="112"/>
      <c r="D1" s="307" t="s">
        <v>44</v>
      </c>
      <c r="E1" s="307"/>
    </row>
    <row r="2" spans="1:5" ht="93.75" customHeight="1" x14ac:dyDescent="0.25">
      <c r="A2" s="127"/>
      <c r="B2" s="127"/>
      <c r="C2" s="309" t="s">
        <v>283</v>
      </c>
      <c r="D2" s="309"/>
      <c r="E2" s="309"/>
    </row>
    <row r="3" spans="1:5" ht="66" customHeight="1" x14ac:dyDescent="0.25">
      <c r="A3" s="306" t="s">
        <v>247</v>
      </c>
      <c r="B3" s="306"/>
      <c r="C3" s="306"/>
      <c r="D3" s="306"/>
      <c r="E3" s="306"/>
    </row>
    <row r="4" spans="1:5" x14ac:dyDescent="0.25">
      <c r="A4" s="171"/>
      <c r="B4" s="171"/>
      <c r="C4" s="171"/>
    </row>
    <row r="5" spans="1:5" x14ac:dyDescent="0.25">
      <c r="A5" s="127"/>
      <c r="B5" s="127"/>
      <c r="C5" s="308" t="s">
        <v>0</v>
      </c>
      <c r="D5" s="308"/>
      <c r="E5" s="308"/>
    </row>
    <row r="6" spans="1:5" ht="32.25" customHeight="1" x14ac:dyDescent="0.25">
      <c r="A6" s="302" t="s">
        <v>1</v>
      </c>
      <c r="B6" s="304" t="s">
        <v>2</v>
      </c>
      <c r="C6" s="301" t="s">
        <v>3</v>
      </c>
      <c r="D6" s="301"/>
      <c r="E6" s="301"/>
    </row>
    <row r="7" spans="1:5" x14ac:dyDescent="0.25">
      <c r="A7" s="303"/>
      <c r="B7" s="305"/>
      <c r="C7" s="223" t="s">
        <v>211</v>
      </c>
      <c r="D7" s="223" t="s">
        <v>212</v>
      </c>
      <c r="E7" s="223" t="s">
        <v>276</v>
      </c>
    </row>
    <row r="8" spans="1:5" x14ac:dyDescent="0.25">
      <c r="A8" s="172">
        <v>1</v>
      </c>
      <c r="B8" s="172">
        <v>2</v>
      </c>
      <c r="C8" s="173">
        <v>3</v>
      </c>
      <c r="D8" s="173">
        <v>4</v>
      </c>
      <c r="E8" s="173">
        <v>5</v>
      </c>
    </row>
    <row r="9" spans="1:5" x14ac:dyDescent="0.25">
      <c r="A9" s="174"/>
      <c r="B9" s="136" t="s">
        <v>4</v>
      </c>
      <c r="C9" s="175">
        <f>SUM(C10+C21)</f>
        <v>2032.223</v>
      </c>
      <c r="D9" s="175">
        <f>SUM(D10+D21)</f>
        <v>1205.8000000000002</v>
      </c>
      <c r="E9" s="175">
        <f>SUM(E10+E21)</f>
        <v>1198.9000000000001</v>
      </c>
    </row>
    <row r="10" spans="1:5" x14ac:dyDescent="0.25">
      <c r="A10" s="176" t="s">
        <v>105</v>
      </c>
      <c r="B10" s="136" t="s">
        <v>110</v>
      </c>
      <c r="C10" s="175">
        <f>SUM(C11+C14+C16+C18)</f>
        <v>694</v>
      </c>
      <c r="D10" s="175">
        <f t="shared" ref="D10:E10" si="0">SUM(D11+D14+D16+D18)</f>
        <v>669.7</v>
      </c>
      <c r="E10" s="175">
        <f t="shared" si="0"/>
        <v>646.5</v>
      </c>
    </row>
    <row r="11" spans="1:5" x14ac:dyDescent="0.25">
      <c r="A11" s="176" t="s">
        <v>106</v>
      </c>
      <c r="B11" s="136" t="s">
        <v>5</v>
      </c>
      <c r="C11" s="175">
        <f t="shared" ref="C11:E12" si="1">SUM(C12)</f>
        <v>34.700000000000003</v>
      </c>
      <c r="D11" s="175">
        <f t="shared" si="1"/>
        <v>36</v>
      </c>
      <c r="E11" s="175">
        <f t="shared" si="1"/>
        <v>37.5</v>
      </c>
    </row>
    <row r="12" spans="1:5" x14ac:dyDescent="0.25">
      <c r="A12" s="176" t="s">
        <v>6</v>
      </c>
      <c r="B12" s="136" t="s">
        <v>7</v>
      </c>
      <c r="C12" s="237">
        <f t="shared" si="1"/>
        <v>34.700000000000003</v>
      </c>
      <c r="D12" s="237">
        <f t="shared" si="1"/>
        <v>36</v>
      </c>
      <c r="E12" s="237">
        <f t="shared" si="1"/>
        <v>37.5</v>
      </c>
    </row>
    <row r="13" spans="1:5" ht="63" x14ac:dyDescent="0.25">
      <c r="A13" s="177" t="s">
        <v>111</v>
      </c>
      <c r="B13" s="78" t="s">
        <v>112</v>
      </c>
      <c r="C13" s="232">
        <v>34.700000000000003</v>
      </c>
      <c r="D13" s="238">
        <v>36</v>
      </c>
      <c r="E13" s="233">
        <v>37.5</v>
      </c>
    </row>
    <row r="14" spans="1:5" ht="17.25" customHeight="1" x14ac:dyDescent="0.25">
      <c r="A14" s="176" t="s">
        <v>107</v>
      </c>
      <c r="B14" s="136" t="s">
        <v>8</v>
      </c>
      <c r="C14" s="175">
        <f>SUM(C15)</f>
        <v>8.3000000000000007</v>
      </c>
      <c r="D14" s="175">
        <f>SUM(D15)</f>
        <v>8.6999999999999993</v>
      </c>
      <c r="E14" s="175">
        <f>SUM(E15)</f>
        <v>9</v>
      </c>
    </row>
    <row r="15" spans="1:5" ht="24" customHeight="1" x14ac:dyDescent="0.25">
      <c r="A15" s="177" t="s">
        <v>113</v>
      </c>
      <c r="B15" s="78" t="s">
        <v>9</v>
      </c>
      <c r="C15" s="232">
        <v>8.3000000000000007</v>
      </c>
      <c r="D15" s="232">
        <v>8.6999999999999993</v>
      </c>
      <c r="E15" s="235">
        <v>9</v>
      </c>
    </row>
    <row r="16" spans="1:5" x14ac:dyDescent="0.25">
      <c r="A16" s="176" t="s">
        <v>108</v>
      </c>
      <c r="B16" s="136" t="s">
        <v>114</v>
      </c>
      <c r="C16" s="175">
        <f>SUM(C17)</f>
        <v>66</v>
      </c>
      <c r="D16" s="175">
        <f>SUM(D17)</f>
        <v>65</v>
      </c>
      <c r="E16" s="175">
        <f>SUM(E17)</f>
        <v>63</v>
      </c>
    </row>
    <row r="17" spans="1:6" ht="33" customHeight="1" x14ac:dyDescent="0.25">
      <c r="A17" s="177" t="s">
        <v>115</v>
      </c>
      <c r="B17" s="178" t="s">
        <v>116</v>
      </c>
      <c r="C17" s="232">
        <v>66</v>
      </c>
      <c r="D17" s="233">
        <v>65</v>
      </c>
      <c r="E17" s="234">
        <v>63</v>
      </c>
    </row>
    <row r="18" spans="1:6" x14ac:dyDescent="0.25">
      <c r="A18" s="176" t="s">
        <v>109</v>
      </c>
      <c r="B18" s="179" t="s">
        <v>10</v>
      </c>
      <c r="C18" s="175">
        <f>SUM(C19+C20)</f>
        <v>585</v>
      </c>
      <c r="D18" s="175">
        <f>SUM(D19+D20)</f>
        <v>560</v>
      </c>
      <c r="E18" s="175">
        <f>SUM(E19+E20)</f>
        <v>537</v>
      </c>
    </row>
    <row r="19" spans="1:6" ht="31.5" x14ac:dyDescent="0.25">
      <c r="A19" s="177" t="s">
        <v>117</v>
      </c>
      <c r="B19" s="178" t="s">
        <v>118</v>
      </c>
      <c r="C19" s="232">
        <v>410</v>
      </c>
      <c r="D19" s="233">
        <v>410</v>
      </c>
      <c r="E19" s="234">
        <v>387</v>
      </c>
    </row>
    <row r="20" spans="1:6" s="125" customFormat="1" ht="31.5" x14ac:dyDescent="0.25">
      <c r="A20" s="177" t="s">
        <v>119</v>
      </c>
      <c r="B20" s="178" t="s">
        <v>120</v>
      </c>
      <c r="C20" s="232">
        <v>175</v>
      </c>
      <c r="D20" s="233">
        <v>150</v>
      </c>
      <c r="E20" s="234">
        <v>150</v>
      </c>
      <c r="F20" s="141"/>
    </row>
    <row r="21" spans="1:6" ht="38.450000000000003" customHeight="1" x14ac:dyDescent="0.25">
      <c r="A21" s="181" t="s">
        <v>122</v>
      </c>
      <c r="B21" s="182" t="s">
        <v>123</v>
      </c>
      <c r="C21" s="175">
        <f>SUM(C28+C31+C22+C25+C33)</f>
        <v>1338.223</v>
      </c>
      <c r="D21" s="175">
        <f t="shared" ref="D21:E21" si="2">SUM(D28+D31+D22+D25)</f>
        <v>536.1</v>
      </c>
      <c r="E21" s="175">
        <f t="shared" si="2"/>
        <v>552.4</v>
      </c>
    </row>
    <row r="22" spans="1:6" ht="17.25" customHeight="1" x14ac:dyDescent="0.25">
      <c r="A22" s="176" t="s">
        <v>237</v>
      </c>
      <c r="B22" s="182" t="s">
        <v>238</v>
      </c>
      <c r="C22" s="175">
        <f>C23+C24</f>
        <v>244</v>
      </c>
      <c r="D22" s="175">
        <f t="shared" ref="D22:E22" si="3">D23+D24</f>
        <v>0</v>
      </c>
      <c r="E22" s="175">
        <f t="shared" si="3"/>
        <v>0</v>
      </c>
    </row>
    <row r="23" spans="1:6" ht="31.5" customHeight="1" x14ac:dyDescent="0.25">
      <c r="A23" s="177" t="s">
        <v>243</v>
      </c>
      <c r="B23" s="180" t="s">
        <v>193</v>
      </c>
      <c r="C23" s="88">
        <v>0</v>
      </c>
      <c r="D23" s="88">
        <v>0</v>
      </c>
      <c r="E23" s="88">
        <v>0</v>
      </c>
    </row>
    <row r="24" spans="1:6" ht="31.5" customHeight="1" x14ac:dyDescent="0.25">
      <c r="A24" s="177" t="s">
        <v>275</v>
      </c>
      <c r="B24" s="227" t="s">
        <v>273</v>
      </c>
      <c r="C24" s="88">
        <v>244</v>
      </c>
      <c r="D24" s="88">
        <v>0</v>
      </c>
      <c r="E24" s="88">
        <v>0</v>
      </c>
    </row>
    <row r="25" spans="1:6" ht="31.5" customHeight="1" x14ac:dyDescent="0.25">
      <c r="A25" s="176" t="s">
        <v>251</v>
      </c>
      <c r="B25" s="183" t="s">
        <v>252</v>
      </c>
      <c r="C25" s="175">
        <f>C26+C27</f>
        <v>532.79999999999995</v>
      </c>
      <c r="D25" s="88">
        <f t="shared" ref="D25:E25" si="4">D26</f>
        <v>0</v>
      </c>
      <c r="E25" s="88">
        <f t="shared" si="4"/>
        <v>0</v>
      </c>
    </row>
    <row r="26" spans="1:6" ht="31.5" customHeight="1" x14ac:dyDescent="0.25">
      <c r="A26" s="177" t="s">
        <v>253</v>
      </c>
      <c r="B26" s="180" t="s">
        <v>53</v>
      </c>
      <c r="C26" s="88">
        <v>183</v>
      </c>
      <c r="D26" s="88">
        <v>0</v>
      </c>
      <c r="E26" s="88">
        <v>0</v>
      </c>
    </row>
    <row r="27" spans="1:6" ht="31.5" customHeight="1" x14ac:dyDescent="0.25">
      <c r="A27" s="177" t="s">
        <v>292</v>
      </c>
      <c r="B27" s="180" t="s">
        <v>293</v>
      </c>
      <c r="C27" s="88">
        <v>349.8</v>
      </c>
      <c r="D27" s="88">
        <v>0</v>
      </c>
      <c r="E27" s="88">
        <v>0</v>
      </c>
    </row>
    <row r="28" spans="1:6" x14ac:dyDescent="0.25">
      <c r="A28" s="176" t="s">
        <v>124</v>
      </c>
      <c r="B28" s="183" t="s">
        <v>125</v>
      </c>
      <c r="C28" s="175">
        <f>SUM(C29+C30)</f>
        <v>87</v>
      </c>
      <c r="D28" s="175">
        <f>SUM(D29+D30)</f>
        <v>87.600000000000009</v>
      </c>
      <c r="E28" s="175">
        <f>SUM(E29+E30)</f>
        <v>90.3</v>
      </c>
    </row>
    <row r="29" spans="1:6" ht="94.5" x14ac:dyDescent="0.25">
      <c r="A29" s="177" t="s">
        <v>244</v>
      </c>
      <c r="B29" s="180" t="s">
        <v>235</v>
      </c>
      <c r="C29" s="88">
        <v>0.2</v>
      </c>
      <c r="D29" s="88">
        <v>0.2</v>
      </c>
      <c r="E29" s="88">
        <v>0.2</v>
      </c>
    </row>
    <row r="30" spans="1:6" ht="33" customHeight="1" x14ac:dyDescent="0.25">
      <c r="A30" s="177" t="s">
        <v>245</v>
      </c>
      <c r="B30" s="78" t="s">
        <v>126</v>
      </c>
      <c r="C30" s="88">
        <v>86.8</v>
      </c>
      <c r="D30" s="88">
        <v>87.4</v>
      </c>
      <c r="E30" s="88">
        <v>90.1</v>
      </c>
    </row>
    <row r="31" spans="1:6" ht="21" customHeight="1" x14ac:dyDescent="0.25">
      <c r="A31" s="176" t="s">
        <v>127</v>
      </c>
      <c r="B31" s="136" t="s">
        <v>128</v>
      </c>
      <c r="C31" s="175">
        <f>SUM(C32)</f>
        <v>454.423</v>
      </c>
      <c r="D31" s="175">
        <f>SUM(D32)</f>
        <v>448.5</v>
      </c>
      <c r="E31" s="175">
        <f>SUM(E32)</f>
        <v>462.09999999999997</v>
      </c>
    </row>
    <row r="32" spans="1:6" ht="66" customHeight="1" x14ac:dyDescent="0.25">
      <c r="A32" s="177" t="s">
        <v>246</v>
      </c>
      <c r="B32" s="180" t="s">
        <v>129</v>
      </c>
      <c r="C32" s="232">
        <f>420.1+0.4+33+0.923</f>
        <v>454.423</v>
      </c>
      <c r="D32" s="233">
        <f>448.1+0.4</f>
        <v>448.5</v>
      </c>
      <c r="E32" s="234">
        <f>461.7+0.4</f>
        <v>462.09999999999997</v>
      </c>
    </row>
    <row r="33" spans="1:5" x14ac:dyDescent="0.25">
      <c r="A33" s="287" t="s">
        <v>300</v>
      </c>
      <c r="B33" s="288" t="s">
        <v>301</v>
      </c>
      <c r="C33" s="289">
        <f>C34</f>
        <v>20</v>
      </c>
      <c r="D33" s="289">
        <f t="shared" ref="D33:E33" si="5">D34</f>
        <v>0</v>
      </c>
      <c r="E33" s="289">
        <f t="shared" si="5"/>
        <v>0</v>
      </c>
    </row>
    <row r="34" spans="1:5" x14ac:dyDescent="0.25">
      <c r="A34" s="290" t="s">
        <v>302</v>
      </c>
      <c r="B34" s="291" t="s">
        <v>57</v>
      </c>
      <c r="C34" s="292">
        <v>20</v>
      </c>
      <c r="D34" s="292">
        <v>0</v>
      </c>
      <c r="E34" s="29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3"/>
  <sheetViews>
    <sheetView view="pageBreakPreview" zoomScaleNormal="75" zoomScaleSheetLayoutView="100" workbookViewId="0">
      <selection activeCell="I25" sqref="I25:K27"/>
    </sheetView>
  </sheetViews>
  <sheetFormatPr defaultColWidth="8.5703125" defaultRowHeight="15.75" x14ac:dyDescent="0.2"/>
  <cols>
    <col min="1" max="1" width="73.5703125" style="124" customWidth="1"/>
    <col min="2" max="2" width="6.7109375" style="161" customWidth="1"/>
    <col min="3" max="3" width="6.28515625" style="161" customWidth="1"/>
    <col min="4" max="4" width="6.5703125" style="161" customWidth="1"/>
    <col min="5" max="5" width="5.140625" style="161" customWidth="1"/>
    <col min="6" max="6" width="6" style="161" customWidth="1"/>
    <col min="7" max="7" width="10" style="161" customWidth="1"/>
    <col min="8" max="8" width="6" style="161" customWidth="1"/>
    <col min="9" max="9" width="16.28515625" style="161" customWidth="1"/>
    <col min="10" max="10" width="12" style="92" customWidth="1"/>
    <col min="11" max="11" width="13.5703125" style="92" customWidth="1"/>
    <col min="12" max="12" width="61.85546875" style="162" customWidth="1"/>
    <col min="13" max="13" width="11" style="92" customWidth="1"/>
    <col min="14" max="16384" width="8.5703125" style="92"/>
  </cols>
  <sheetData>
    <row r="1" spans="1:11" x14ac:dyDescent="0.25">
      <c r="C1" s="126"/>
      <c r="D1" s="126"/>
      <c r="E1" s="126"/>
      <c r="F1" s="126"/>
      <c r="G1" s="126"/>
      <c r="I1" s="310" t="s">
        <v>63</v>
      </c>
      <c r="J1" s="310"/>
      <c r="K1" s="310"/>
    </row>
    <row r="2" spans="1:11" ht="119.25" customHeight="1" x14ac:dyDescent="0.25">
      <c r="H2" s="229"/>
      <c r="I2" s="309" t="s">
        <v>283</v>
      </c>
      <c r="J2" s="309"/>
      <c r="K2" s="309"/>
    </row>
    <row r="3" spans="1:11" ht="100.5" customHeight="1" x14ac:dyDescent="0.2">
      <c r="A3" s="311" t="s">
        <v>284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1" x14ac:dyDescent="0.2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</row>
    <row r="5" spans="1:11" ht="31.5" customHeight="1" x14ac:dyDescent="0.2">
      <c r="A5" s="312" t="s">
        <v>16</v>
      </c>
      <c r="B5" s="312" t="s">
        <v>17</v>
      </c>
      <c r="C5" s="312" t="s">
        <v>18</v>
      </c>
      <c r="D5" s="312" t="s">
        <v>19</v>
      </c>
      <c r="E5" s="312"/>
      <c r="F5" s="312"/>
      <c r="G5" s="312"/>
      <c r="H5" s="312" t="s">
        <v>20</v>
      </c>
      <c r="I5" s="301" t="s">
        <v>67</v>
      </c>
      <c r="J5" s="301"/>
      <c r="K5" s="301"/>
    </row>
    <row r="6" spans="1:11" ht="31.5" customHeight="1" x14ac:dyDescent="0.2">
      <c r="A6" s="312"/>
      <c r="B6" s="312"/>
      <c r="C6" s="312"/>
      <c r="D6" s="312"/>
      <c r="E6" s="312"/>
      <c r="F6" s="312"/>
      <c r="G6" s="312"/>
      <c r="H6" s="312"/>
      <c r="I6" s="225" t="s">
        <v>211</v>
      </c>
      <c r="J6" s="225" t="s">
        <v>212</v>
      </c>
      <c r="K6" s="225" t="s">
        <v>276</v>
      </c>
    </row>
    <row r="7" spans="1:11" ht="14.25" customHeight="1" x14ac:dyDescent="0.2">
      <c r="A7" s="94">
        <v>1</v>
      </c>
      <c r="B7" s="94">
        <v>2</v>
      </c>
      <c r="C7" s="94">
        <v>3</v>
      </c>
      <c r="D7" s="94">
        <v>4</v>
      </c>
      <c r="E7" s="94">
        <v>5</v>
      </c>
      <c r="F7" s="94">
        <v>6</v>
      </c>
      <c r="G7" s="94">
        <v>7</v>
      </c>
      <c r="H7" s="94">
        <v>8</v>
      </c>
      <c r="I7" s="116">
        <v>9</v>
      </c>
      <c r="J7" s="116">
        <v>10</v>
      </c>
      <c r="K7" s="116">
        <v>11</v>
      </c>
    </row>
    <row r="8" spans="1:11" ht="18" customHeight="1" x14ac:dyDescent="0.2">
      <c r="A8" s="164" t="s">
        <v>29</v>
      </c>
      <c r="B8" s="165"/>
      <c r="C8" s="165"/>
      <c r="D8" s="165"/>
      <c r="E8" s="165"/>
      <c r="F8" s="165"/>
      <c r="G8" s="165"/>
      <c r="H8" s="165"/>
      <c r="I8" s="166">
        <f>I9+I51+I66+I73+I93+I100+I60</f>
        <v>2173.89714</v>
      </c>
      <c r="J8" s="166">
        <f>J9+J51+J66+J73+J93+J100+J60+J107</f>
        <v>1205.8</v>
      </c>
      <c r="K8" s="166">
        <f>K9+K51+K66+K73+K93+K100+K60+K107</f>
        <v>1198.9000000000003</v>
      </c>
    </row>
    <row r="9" spans="1:11" ht="18" customHeight="1" x14ac:dyDescent="0.25">
      <c r="A9" s="129" t="s">
        <v>21</v>
      </c>
      <c r="B9" s="79" t="s">
        <v>22</v>
      </c>
      <c r="C9" s="79"/>
      <c r="D9" s="90"/>
      <c r="E9" s="90"/>
      <c r="F9" s="90"/>
      <c r="G9" s="90"/>
      <c r="H9" s="130"/>
      <c r="I9" s="137">
        <f>I10+I19+I46+I40</f>
        <v>1022.4</v>
      </c>
      <c r="J9" s="137">
        <f>J10+J19+J46+J40</f>
        <v>477.3</v>
      </c>
      <c r="K9" s="137">
        <f>K10+K19+K46+K40</f>
        <v>419.9</v>
      </c>
    </row>
    <row r="10" spans="1:11" ht="31.5" x14ac:dyDescent="0.25">
      <c r="A10" s="136" t="s">
        <v>68</v>
      </c>
      <c r="B10" s="90" t="s">
        <v>22</v>
      </c>
      <c r="C10" s="90" t="s">
        <v>61</v>
      </c>
      <c r="D10" s="90"/>
      <c r="E10" s="90"/>
      <c r="F10" s="90"/>
      <c r="G10" s="90"/>
      <c r="H10" s="91"/>
      <c r="I10" s="137">
        <f t="shared" ref="I10:K14" si="0">I11</f>
        <v>380.6</v>
      </c>
      <c r="J10" s="137">
        <f t="shared" si="0"/>
        <v>134.5</v>
      </c>
      <c r="K10" s="137">
        <f t="shared" si="0"/>
        <v>135.19999999999999</v>
      </c>
    </row>
    <row r="11" spans="1:11" x14ac:dyDescent="0.25">
      <c r="A11" s="86" t="s">
        <v>209</v>
      </c>
      <c r="B11" s="5" t="s">
        <v>22</v>
      </c>
      <c r="C11" s="5" t="s">
        <v>61</v>
      </c>
      <c r="D11" s="5" t="s">
        <v>69</v>
      </c>
      <c r="E11" s="5"/>
      <c r="F11" s="5"/>
      <c r="G11" s="5"/>
      <c r="H11" s="76"/>
      <c r="I11" s="138">
        <f t="shared" si="0"/>
        <v>380.6</v>
      </c>
      <c r="J11" s="138">
        <f t="shared" si="0"/>
        <v>134.5</v>
      </c>
      <c r="K11" s="138">
        <f t="shared" si="0"/>
        <v>135.19999999999999</v>
      </c>
    </row>
    <row r="12" spans="1:11" x14ac:dyDescent="0.25">
      <c r="A12" s="78" t="s">
        <v>207</v>
      </c>
      <c r="B12" s="5" t="s">
        <v>22</v>
      </c>
      <c r="C12" s="5" t="s">
        <v>61</v>
      </c>
      <c r="D12" s="5">
        <v>65</v>
      </c>
      <c r="E12" s="5">
        <v>1</v>
      </c>
      <c r="F12" s="90"/>
      <c r="G12" s="90"/>
      <c r="H12" s="91"/>
      <c r="I12" s="138">
        <f>I13+I16</f>
        <v>380.6</v>
      </c>
      <c r="J12" s="138">
        <f t="shared" ref="J12:K12" si="1">J13+J16</f>
        <v>134.5</v>
      </c>
      <c r="K12" s="138">
        <f t="shared" si="1"/>
        <v>135.19999999999999</v>
      </c>
    </row>
    <row r="13" spans="1:11" x14ac:dyDescent="0.25">
      <c r="A13" s="89" t="s">
        <v>149</v>
      </c>
      <c r="B13" s="74" t="s">
        <v>22</v>
      </c>
      <c r="C13" s="74" t="s">
        <v>61</v>
      </c>
      <c r="D13" s="74" t="s">
        <v>69</v>
      </c>
      <c r="E13" s="74" t="s">
        <v>34</v>
      </c>
      <c r="F13" s="74" t="s">
        <v>71</v>
      </c>
      <c r="G13" s="74" t="s">
        <v>72</v>
      </c>
      <c r="H13" s="91"/>
      <c r="I13" s="138">
        <f t="shared" si="0"/>
        <v>297.60000000000002</v>
      </c>
      <c r="J13" s="138">
        <f t="shared" si="0"/>
        <v>134.5</v>
      </c>
      <c r="K13" s="138">
        <f t="shared" si="0"/>
        <v>135.19999999999999</v>
      </c>
    </row>
    <row r="14" spans="1:11" ht="63" x14ac:dyDescent="0.25">
      <c r="A14" s="89" t="s">
        <v>141</v>
      </c>
      <c r="B14" s="74" t="s">
        <v>22</v>
      </c>
      <c r="C14" s="74" t="s">
        <v>61</v>
      </c>
      <c r="D14" s="74" t="s">
        <v>69</v>
      </c>
      <c r="E14" s="74" t="s">
        <v>34</v>
      </c>
      <c r="F14" s="74" t="s">
        <v>71</v>
      </c>
      <c r="G14" s="74" t="s">
        <v>72</v>
      </c>
      <c r="H14" s="76" t="s">
        <v>143</v>
      </c>
      <c r="I14" s="138">
        <f t="shared" si="0"/>
        <v>297.60000000000002</v>
      </c>
      <c r="J14" s="138">
        <f t="shared" si="0"/>
        <v>134.5</v>
      </c>
      <c r="K14" s="138">
        <f t="shared" si="0"/>
        <v>135.19999999999999</v>
      </c>
    </row>
    <row r="15" spans="1:11" ht="36" customHeight="1" x14ac:dyDescent="0.25">
      <c r="A15" s="89" t="s">
        <v>142</v>
      </c>
      <c r="B15" s="74" t="s">
        <v>22</v>
      </c>
      <c r="C15" s="74" t="s">
        <v>61</v>
      </c>
      <c r="D15" s="74" t="s">
        <v>69</v>
      </c>
      <c r="E15" s="74" t="s">
        <v>34</v>
      </c>
      <c r="F15" s="74" t="s">
        <v>71</v>
      </c>
      <c r="G15" s="74" t="s">
        <v>72</v>
      </c>
      <c r="H15" s="76" t="s">
        <v>144</v>
      </c>
      <c r="I15" s="138">
        <f>'Прил 5'!J16</f>
        <v>297.60000000000002</v>
      </c>
      <c r="J15" s="138">
        <f>'Прил 5'!K16</f>
        <v>134.5</v>
      </c>
      <c r="K15" s="138">
        <f>'Прил 5'!L16</f>
        <v>135.19999999999999</v>
      </c>
    </row>
    <row r="16" spans="1:11" ht="36" customHeight="1" x14ac:dyDescent="0.25">
      <c r="A16" s="78" t="s">
        <v>271</v>
      </c>
      <c r="B16" s="74" t="s">
        <v>22</v>
      </c>
      <c r="C16" s="74" t="s">
        <v>61</v>
      </c>
      <c r="D16" s="74" t="s">
        <v>69</v>
      </c>
      <c r="E16" s="74" t="s">
        <v>34</v>
      </c>
      <c r="F16" s="74" t="s">
        <v>71</v>
      </c>
      <c r="G16" s="74" t="s">
        <v>270</v>
      </c>
      <c r="H16" s="76"/>
      <c r="I16" s="138">
        <f>I17</f>
        <v>83</v>
      </c>
      <c r="J16" s="138">
        <f t="shared" ref="J16:K17" si="2">J17</f>
        <v>0</v>
      </c>
      <c r="K16" s="138">
        <f t="shared" si="2"/>
        <v>0</v>
      </c>
    </row>
    <row r="17" spans="1:12" ht="36" customHeight="1" x14ac:dyDescent="0.25">
      <c r="A17" s="89" t="s">
        <v>141</v>
      </c>
      <c r="B17" s="74" t="s">
        <v>22</v>
      </c>
      <c r="C17" s="74" t="s">
        <v>61</v>
      </c>
      <c r="D17" s="74" t="s">
        <v>69</v>
      </c>
      <c r="E17" s="74" t="s">
        <v>34</v>
      </c>
      <c r="F17" s="74" t="s">
        <v>71</v>
      </c>
      <c r="G17" s="74" t="s">
        <v>270</v>
      </c>
      <c r="H17" s="76" t="s">
        <v>143</v>
      </c>
      <c r="I17" s="138">
        <f>I18</f>
        <v>83</v>
      </c>
      <c r="J17" s="138">
        <f t="shared" si="2"/>
        <v>0</v>
      </c>
      <c r="K17" s="138">
        <f t="shared" si="2"/>
        <v>0</v>
      </c>
    </row>
    <row r="18" spans="1:12" ht="36" customHeight="1" x14ac:dyDescent="0.25">
      <c r="A18" s="89" t="s">
        <v>142</v>
      </c>
      <c r="B18" s="74" t="s">
        <v>22</v>
      </c>
      <c r="C18" s="74" t="s">
        <v>61</v>
      </c>
      <c r="D18" s="74" t="s">
        <v>69</v>
      </c>
      <c r="E18" s="74" t="s">
        <v>34</v>
      </c>
      <c r="F18" s="74" t="s">
        <v>71</v>
      </c>
      <c r="G18" s="74" t="s">
        <v>270</v>
      </c>
      <c r="H18" s="76" t="s">
        <v>144</v>
      </c>
      <c r="I18" s="138">
        <f>'Прил 5'!J19</f>
        <v>83</v>
      </c>
      <c r="J18" s="138">
        <f>'Прил 5'!K19</f>
        <v>0</v>
      </c>
      <c r="K18" s="138">
        <f>'Прил 5'!L19</f>
        <v>0</v>
      </c>
    </row>
    <row r="19" spans="1:12" ht="47.25" x14ac:dyDescent="0.25">
      <c r="A19" s="139" t="s">
        <v>102</v>
      </c>
      <c r="B19" s="90" t="s">
        <v>22</v>
      </c>
      <c r="C19" s="90" t="s">
        <v>23</v>
      </c>
      <c r="D19" s="90"/>
      <c r="E19" s="90"/>
      <c r="F19" s="90"/>
      <c r="G19" s="90"/>
      <c r="H19" s="91"/>
      <c r="I19" s="137">
        <f>I20+I35</f>
        <v>639.79999999999995</v>
      </c>
      <c r="J19" s="137">
        <f>J20+J35</f>
        <v>340.8</v>
      </c>
      <c r="K19" s="137">
        <f>K20+K35</f>
        <v>283.7</v>
      </c>
    </row>
    <row r="20" spans="1:12" x14ac:dyDescent="0.25">
      <c r="A20" s="86" t="s">
        <v>209</v>
      </c>
      <c r="B20" s="5" t="s">
        <v>22</v>
      </c>
      <c r="C20" s="5" t="s">
        <v>23</v>
      </c>
      <c r="D20" s="5" t="s">
        <v>69</v>
      </c>
      <c r="E20" s="5"/>
      <c r="F20" s="5"/>
      <c r="G20" s="5"/>
      <c r="H20" s="76"/>
      <c r="I20" s="138">
        <f>I21</f>
        <v>639.59999999999991</v>
      </c>
      <c r="J20" s="138">
        <f>J21</f>
        <v>340.6</v>
      </c>
      <c r="K20" s="138">
        <f>K21</f>
        <v>283.5</v>
      </c>
    </row>
    <row r="21" spans="1:12" ht="31.5" x14ac:dyDescent="0.25">
      <c r="A21" s="86" t="s">
        <v>210</v>
      </c>
      <c r="B21" s="74" t="s">
        <v>22</v>
      </c>
      <c r="C21" s="74" t="s">
        <v>23</v>
      </c>
      <c r="D21" s="74" t="s">
        <v>69</v>
      </c>
      <c r="E21" s="74" t="s">
        <v>35</v>
      </c>
      <c r="F21" s="90"/>
      <c r="G21" s="90"/>
      <c r="H21" s="91"/>
      <c r="I21" s="138">
        <f>I22+I25+I32</f>
        <v>639.59999999999991</v>
      </c>
      <c r="J21" s="138">
        <f t="shared" ref="J21:K21" si="3">J22+J25+J32</f>
        <v>340.6</v>
      </c>
      <c r="K21" s="138">
        <f t="shared" si="3"/>
        <v>283.5</v>
      </c>
    </row>
    <row r="22" spans="1:12" ht="33" customHeight="1" x14ac:dyDescent="0.25">
      <c r="A22" s="89" t="s">
        <v>73</v>
      </c>
      <c r="B22" s="74" t="s">
        <v>22</v>
      </c>
      <c r="C22" s="74" t="s">
        <v>23</v>
      </c>
      <c r="D22" s="74" t="s">
        <v>69</v>
      </c>
      <c r="E22" s="74" t="s">
        <v>35</v>
      </c>
      <c r="F22" s="74" t="s">
        <v>71</v>
      </c>
      <c r="G22" s="74" t="s">
        <v>74</v>
      </c>
      <c r="H22" s="91"/>
      <c r="I22" s="138">
        <f t="shared" ref="I22:K23" si="4">I23</f>
        <v>289</v>
      </c>
      <c r="J22" s="138">
        <f t="shared" si="4"/>
        <v>260.5</v>
      </c>
      <c r="K22" s="138">
        <f t="shared" si="4"/>
        <v>145.69999999999999</v>
      </c>
    </row>
    <row r="23" spans="1:12" ht="63" x14ac:dyDescent="0.25">
      <c r="A23" s="89" t="s">
        <v>141</v>
      </c>
      <c r="B23" s="74" t="s">
        <v>22</v>
      </c>
      <c r="C23" s="74" t="s">
        <v>23</v>
      </c>
      <c r="D23" s="74" t="s">
        <v>69</v>
      </c>
      <c r="E23" s="74" t="s">
        <v>35</v>
      </c>
      <c r="F23" s="74" t="s">
        <v>71</v>
      </c>
      <c r="G23" s="74" t="s">
        <v>74</v>
      </c>
      <c r="H23" s="76" t="s">
        <v>143</v>
      </c>
      <c r="I23" s="138">
        <f t="shared" si="4"/>
        <v>289</v>
      </c>
      <c r="J23" s="138">
        <f t="shared" si="4"/>
        <v>260.5</v>
      </c>
      <c r="K23" s="138">
        <f t="shared" si="4"/>
        <v>145.69999999999999</v>
      </c>
    </row>
    <row r="24" spans="1:12" ht="31.5" x14ac:dyDescent="0.25">
      <c r="A24" s="89" t="s">
        <v>142</v>
      </c>
      <c r="B24" s="74" t="s">
        <v>22</v>
      </c>
      <c r="C24" s="74" t="s">
        <v>23</v>
      </c>
      <c r="D24" s="74" t="s">
        <v>69</v>
      </c>
      <c r="E24" s="74" t="s">
        <v>35</v>
      </c>
      <c r="F24" s="74" t="s">
        <v>71</v>
      </c>
      <c r="G24" s="74" t="s">
        <v>74</v>
      </c>
      <c r="H24" s="76" t="s">
        <v>144</v>
      </c>
      <c r="I24" s="138">
        <f>'Прил 5'!J25</f>
        <v>289</v>
      </c>
      <c r="J24" s="138">
        <f>'Прил 5'!K25</f>
        <v>260.5</v>
      </c>
      <c r="K24" s="138">
        <f>'Прил 5'!L25</f>
        <v>145.69999999999999</v>
      </c>
    </row>
    <row r="25" spans="1:12" s="161" customFormat="1" x14ac:dyDescent="0.25">
      <c r="A25" s="78" t="s">
        <v>75</v>
      </c>
      <c r="B25" s="74" t="s">
        <v>22</v>
      </c>
      <c r="C25" s="74" t="s">
        <v>23</v>
      </c>
      <c r="D25" s="74" t="s">
        <v>69</v>
      </c>
      <c r="E25" s="74" t="s">
        <v>35</v>
      </c>
      <c r="F25" s="74" t="s">
        <v>71</v>
      </c>
      <c r="G25" s="74" t="s">
        <v>76</v>
      </c>
      <c r="H25" s="76"/>
      <c r="I25" s="138">
        <f>I28+I30+I26</f>
        <v>250.59999999999997</v>
      </c>
      <c r="J25" s="138">
        <f t="shared" ref="J25:K25" si="5">J28+J30+J26</f>
        <v>80.099999999999994</v>
      </c>
      <c r="K25" s="138">
        <f t="shared" si="5"/>
        <v>137.80000000000001</v>
      </c>
      <c r="L25" s="167"/>
    </row>
    <row r="26" spans="1:12" s="161" customFormat="1" ht="63" x14ac:dyDescent="0.25">
      <c r="A26" s="89" t="s">
        <v>141</v>
      </c>
      <c r="B26" s="74" t="s">
        <v>22</v>
      </c>
      <c r="C26" s="74" t="s">
        <v>23</v>
      </c>
      <c r="D26" s="74" t="s">
        <v>69</v>
      </c>
      <c r="E26" s="74" t="s">
        <v>35</v>
      </c>
      <c r="F26" s="74" t="s">
        <v>71</v>
      </c>
      <c r="G26" s="74" t="s">
        <v>76</v>
      </c>
      <c r="H26" s="76" t="s">
        <v>143</v>
      </c>
      <c r="I26" s="138">
        <f>I27</f>
        <v>2</v>
      </c>
      <c r="J26" s="138">
        <f t="shared" ref="J26:K26" si="6">J27</f>
        <v>0</v>
      </c>
      <c r="K26" s="138">
        <f t="shared" si="6"/>
        <v>0</v>
      </c>
      <c r="L26" s="167"/>
    </row>
    <row r="27" spans="1:12" s="161" customFormat="1" ht="31.5" x14ac:dyDescent="0.25">
      <c r="A27" s="89" t="s">
        <v>142</v>
      </c>
      <c r="B27" s="74" t="s">
        <v>22</v>
      </c>
      <c r="C27" s="74" t="s">
        <v>23</v>
      </c>
      <c r="D27" s="74" t="s">
        <v>69</v>
      </c>
      <c r="E27" s="74" t="s">
        <v>35</v>
      </c>
      <c r="F27" s="74" t="s">
        <v>71</v>
      </c>
      <c r="G27" s="74" t="s">
        <v>76</v>
      </c>
      <c r="H27" s="76" t="s">
        <v>144</v>
      </c>
      <c r="I27" s="138">
        <f>'Прил 5'!J28</f>
        <v>2</v>
      </c>
      <c r="J27" s="138">
        <f>'Прил 5'!K28</f>
        <v>0</v>
      </c>
      <c r="K27" s="138">
        <f>'Прил 5'!L28</f>
        <v>0</v>
      </c>
      <c r="L27" s="167"/>
    </row>
    <row r="28" spans="1:12" s="127" customFormat="1" ht="31.5" x14ac:dyDescent="0.25">
      <c r="A28" s="78" t="s">
        <v>137</v>
      </c>
      <c r="B28" s="74" t="s">
        <v>22</v>
      </c>
      <c r="C28" s="74" t="s">
        <v>23</v>
      </c>
      <c r="D28" s="74" t="s">
        <v>69</v>
      </c>
      <c r="E28" s="74" t="s">
        <v>35</v>
      </c>
      <c r="F28" s="74" t="s">
        <v>71</v>
      </c>
      <c r="G28" s="74" t="s">
        <v>76</v>
      </c>
      <c r="H28" s="76" t="s">
        <v>139</v>
      </c>
      <c r="I28" s="25">
        <f t="shared" ref="I28:K28" si="7">I29</f>
        <v>182.79999999999998</v>
      </c>
      <c r="J28" s="25">
        <f t="shared" si="7"/>
        <v>15</v>
      </c>
      <c r="K28" s="25">
        <f t="shared" si="7"/>
        <v>72</v>
      </c>
      <c r="L28" s="162"/>
    </row>
    <row r="29" spans="1:12" s="127" customFormat="1" ht="31.5" x14ac:dyDescent="0.25">
      <c r="A29" s="78" t="s">
        <v>138</v>
      </c>
      <c r="B29" s="74" t="s">
        <v>22</v>
      </c>
      <c r="C29" s="74" t="s">
        <v>23</v>
      </c>
      <c r="D29" s="74" t="s">
        <v>69</v>
      </c>
      <c r="E29" s="74" t="s">
        <v>35</v>
      </c>
      <c r="F29" s="74" t="s">
        <v>71</v>
      </c>
      <c r="G29" s="74" t="s">
        <v>76</v>
      </c>
      <c r="H29" s="5" t="s">
        <v>140</v>
      </c>
      <c r="I29" s="159">
        <f>'Прил 5'!J30</f>
        <v>182.79999999999998</v>
      </c>
      <c r="J29" s="159">
        <f>'Прил 5'!K30</f>
        <v>15</v>
      </c>
      <c r="K29" s="159">
        <f>'Прил 5'!L30</f>
        <v>72</v>
      </c>
      <c r="L29" s="162"/>
    </row>
    <row r="30" spans="1:12" s="127" customFormat="1" x14ac:dyDescent="0.25">
      <c r="A30" s="85" t="s">
        <v>145</v>
      </c>
      <c r="B30" s="5" t="s">
        <v>22</v>
      </c>
      <c r="C30" s="5" t="s">
        <v>23</v>
      </c>
      <c r="D30" s="74" t="s">
        <v>69</v>
      </c>
      <c r="E30" s="74" t="s">
        <v>35</v>
      </c>
      <c r="F30" s="74" t="s">
        <v>71</v>
      </c>
      <c r="G30" s="74" t="s">
        <v>76</v>
      </c>
      <c r="H30" s="82" t="s">
        <v>146</v>
      </c>
      <c r="I30" s="159">
        <f>I31</f>
        <v>65.8</v>
      </c>
      <c r="J30" s="159">
        <f>J31</f>
        <v>65.099999999999994</v>
      </c>
      <c r="K30" s="159">
        <f>K31</f>
        <v>65.8</v>
      </c>
      <c r="L30" s="162" t="s">
        <v>36</v>
      </c>
    </row>
    <row r="31" spans="1:12" s="127" customFormat="1" x14ac:dyDescent="0.25">
      <c r="A31" s="85" t="s">
        <v>147</v>
      </c>
      <c r="B31" s="5" t="s">
        <v>22</v>
      </c>
      <c r="C31" s="5" t="s">
        <v>23</v>
      </c>
      <c r="D31" s="5" t="s">
        <v>69</v>
      </c>
      <c r="E31" s="74" t="s">
        <v>35</v>
      </c>
      <c r="F31" s="74" t="s">
        <v>71</v>
      </c>
      <c r="G31" s="74" t="s">
        <v>76</v>
      </c>
      <c r="H31" s="82" t="s">
        <v>148</v>
      </c>
      <c r="I31" s="159">
        <f>'Прил 5'!J32</f>
        <v>65.8</v>
      </c>
      <c r="J31" s="159">
        <f>'Прил 5'!K32</f>
        <v>65.099999999999994</v>
      </c>
      <c r="K31" s="159">
        <f>'Прил 5'!L32</f>
        <v>65.8</v>
      </c>
      <c r="L31" s="162"/>
    </row>
    <row r="32" spans="1:12" s="127" customFormat="1" ht="47.25" x14ac:dyDescent="0.25">
      <c r="A32" s="78" t="s">
        <v>271</v>
      </c>
      <c r="B32" s="5" t="s">
        <v>22</v>
      </c>
      <c r="C32" s="5" t="s">
        <v>23</v>
      </c>
      <c r="D32" s="76" t="s">
        <v>69</v>
      </c>
      <c r="E32" s="74" t="s">
        <v>35</v>
      </c>
      <c r="F32" s="74" t="s">
        <v>71</v>
      </c>
      <c r="G32" s="74" t="s">
        <v>270</v>
      </c>
      <c r="H32" s="140"/>
      <c r="I32" s="159">
        <f>I33</f>
        <v>100</v>
      </c>
      <c r="J32" s="159">
        <f t="shared" ref="J32:K32" si="8">J33</f>
        <v>0</v>
      </c>
      <c r="K32" s="159">
        <f t="shared" si="8"/>
        <v>0</v>
      </c>
      <c r="L32" s="162"/>
    </row>
    <row r="33" spans="1:12" s="127" customFormat="1" ht="63" x14ac:dyDescent="0.25">
      <c r="A33" s="89" t="s">
        <v>141</v>
      </c>
      <c r="B33" s="5" t="s">
        <v>22</v>
      </c>
      <c r="C33" s="5" t="s">
        <v>23</v>
      </c>
      <c r="D33" s="76" t="s">
        <v>69</v>
      </c>
      <c r="E33" s="74" t="s">
        <v>35</v>
      </c>
      <c r="F33" s="74" t="s">
        <v>71</v>
      </c>
      <c r="G33" s="74" t="s">
        <v>270</v>
      </c>
      <c r="H33" s="140" t="s">
        <v>143</v>
      </c>
      <c r="I33" s="159">
        <f>I34</f>
        <v>100</v>
      </c>
      <c r="J33" s="159">
        <f t="shared" ref="J33:K33" si="9">J34</f>
        <v>0</v>
      </c>
      <c r="K33" s="159">
        <f t="shared" si="9"/>
        <v>0</v>
      </c>
      <c r="L33" s="162"/>
    </row>
    <row r="34" spans="1:12" s="127" customFormat="1" ht="31.5" x14ac:dyDescent="0.25">
      <c r="A34" s="89" t="s">
        <v>142</v>
      </c>
      <c r="B34" s="5" t="s">
        <v>22</v>
      </c>
      <c r="C34" s="5" t="s">
        <v>23</v>
      </c>
      <c r="D34" s="76" t="s">
        <v>69</v>
      </c>
      <c r="E34" s="74" t="s">
        <v>35</v>
      </c>
      <c r="F34" s="74" t="s">
        <v>71</v>
      </c>
      <c r="G34" s="74" t="s">
        <v>270</v>
      </c>
      <c r="H34" s="140" t="s">
        <v>144</v>
      </c>
      <c r="I34" s="159">
        <f>'Прил 5'!J35</f>
        <v>100</v>
      </c>
      <c r="J34" s="159">
        <f>'Прил 5'!K35</f>
        <v>0</v>
      </c>
      <c r="K34" s="159">
        <f>'Прил 5'!L35</f>
        <v>0</v>
      </c>
      <c r="L34" s="162"/>
    </row>
    <row r="35" spans="1:12" s="125" customFormat="1" ht="47.25" x14ac:dyDescent="0.25">
      <c r="A35" s="86" t="s">
        <v>248</v>
      </c>
      <c r="B35" s="5" t="s">
        <v>22</v>
      </c>
      <c r="C35" s="5" t="s">
        <v>23</v>
      </c>
      <c r="D35" s="76">
        <v>89</v>
      </c>
      <c r="E35" s="74"/>
      <c r="F35" s="74"/>
      <c r="G35" s="74"/>
      <c r="H35" s="140"/>
      <c r="I35" s="159">
        <f>I36</f>
        <v>0.2</v>
      </c>
      <c r="J35" s="159">
        <f t="shared" ref="J35:K38" si="10">J36</f>
        <v>0.2</v>
      </c>
      <c r="K35" s="159">
        <f t="shared" si="10"/>
        <v>0.2</v>
      </c>
      <c r="L35" s="167"/>
    </row>
    <row r="36" spans="1:12" s="125" customFormat="1" ht="47.25" x14ac:dyDescent="0.25">
      <c r="A36" s="86" t="s">
        <v>249</v>
      </c>
      <c r="B36" s="5" t="s">
        <v>22</v>
      </c>
      <c r="C36" s="5" t="s">
        <v>23</v>
      </c>
      <c r="D36" s="76">
        <v>89</v>
      </c>
      <c r="E36" s="74" t="s">
        <v>34</v>
      </c>
      <c r="F36" s="74"/>
      <c r="G36" s="74"/>
      <c r="H36" s="140"/>
      <c r="I36" s="25">
        <f>I37</f>
        <v>0.2</v>
      </c>
      <c r="J36" s="25">
        <f t="shared" si="10"/>
        <v>0.2</v>
      </c>
      <c r="K36" s="25">
        <f t="shared" si="10"/>
        <v>0.2</v>
      </c>
      <c r="L36" s="167"/>
    </row>
    <row r="37" spans="1:12" ht="94.5" x14ac:dyDescent="0.25">
      <c r="A37" s="142" t="s">
        <v>208</v>
      </c>
      <c r="B37" s="5" t="s">
        <v>22</v>
      </c>
      <c r="C37" s="5" t="s">
        <v>23</v>
      </c>
      <c r="D37" s="76">
        <v>89</v>
      </c>
      <c r="E37" s="74" t="s">
        <v>34</v>
      </c>
      <c r="F37" s="74" t="s">
        <v>71</v>
      </c>
      <c r="G37" s="74" t="s">
        <v>77</v>
      </c>
      <c r="H37" s="140"/>
      <c r="I37" s="25">
        <f>I38</f>
        <v>0.2</v>
      </c>
      <c r="J37" s="25">
        <f t="shared" si="10"/>
        <v>0.2</v>
      </c>
      <c r="K37" s="25">
        <f t="shared" si="10"/>
        <v>0.2</v>
      </c>
    </row>
    <row r="38" spans="1:12" ht="31.5" x14ac:dyDescent="0.25">
      <c r="A38" s="78" t="s">
        <v>137</v>
      </c>
      <c r="B38" s="5" t="s">
        <v>22</v>
      </c>
      <c r="C38" s="5" t="s">
        <v>23</v>
      </c>
      <c r="D38" s="76" t="s">
        <v>82</v>
      </c>
      <c r="E38" s="5" t="s">
        <v>34</v>
      </c>
      <c r="F38" s="74" t="s">
        <v>71</v>
      </c>
      <c r="G38" s="74" t="s">
        <v>77</v>
      </c>
      <c r="H38" s="140" t="s">
        <v>139</v>
      </c>
      <c r="I38" s="25">
        <f>I39</f>
        <v>0.2</v>
      </c>
      <c r="J38" s="25">
        <f t="shared" si="10"/>
        <v>0.2</v>
      </c>
      <c r="K38" s="25">
        <f t="shared" si="10"/>
        <v>0.2</v>
      </c>
    </row>
    <row r="39" spans="1:12" ht="31.5" x14ac:dyDescent="0.25">
      <c r="A39" s="78" t="s">
        <v>138</v>
      </c>
      <c r="B39" s="5" t="s">
        <v>22</v>
      </c>
      <c r="C39" s="5" t="s">
        <v>23</v>
      </c>
      <c r="D39" s="76" t="s">
        <v>82</v>
      </c>
      <c r="E39" s="74" t="s">
        <v>34</v>
      </c>
      <c r="F39" s="74" t="s">
        <v>71</v>
      </c>
      <c r="G39" s="74" t="s">
        <v>77</v>
      </c>
      <c r="H39" s="140" t="s">
        <v>140</v>
      </c>
      <c r="I39" s="25">
        <f>'Прил 5'!J40</f>
        <v>0.2</v>
      </c>
      <c r="J39" s="25">
        <f>'Прил 5'!K40</f>
        <v>0.2</v>
      </c>
      <c r="K39" s="25">
        <f>'Прил 5'!L40</f>
        <v>0.2</v>
      </c>
    </row>
    <row r="40" spans="1:12" x14ac:dyDescent="0.25">
      <c r="A40" s="136" t="s">
        <v>78</v>
      </c>
      <c r="B40" s="90" t="s">
        <v>22</v>
      </c>
      <c r="C40" s="90" t="s">
        <v>79</v>
      </c>
      <c r="D40" s="91"/>
      <c r="E40" s="81"/>
      <c r="F40" s="81"/>
      <c r="G40" s="77"/>
      <c r="H40" s="77"/>
      <c r="I40" s="154">
        <f>I41</f>
        <v>1</v>
      </c>
      <c r="J40" s="154">
        <f t="shared" ref="J40:K40" si="11">J41</f>
        <v>1</v>
      </c>
      <c r="K40" s="154">
        <f t="shared" si="11"/>
        <v>1</v>
      </c>
    </row>
    <row r="41" spans="1:12" ht="47.25" x14ac:dyDescent="0.25">
      <c r="A41" s="86" t="s">
        <v>248</v>
      </c>
      <c r="B41" s="74" t="s">
        <v>22</v>
      </c>
      <c r="C41" s="74" t="s">
        <v>79</v>
      </c>
      <c r="D41" s="76">
        <v>89</v>
      </c>
      <c r="E41" s="74"/>
      <c r="F41" s="74"/>
      <c r="G41" s="77"/>
      <c r="H41" s="77"/>
      <c r="I41" s="25">
        <f>I42</f>
        <v>1</v>
      </c>
      <c r="J41" s="25">
        <f t="shared" ref="J41:K44" si="12">J42</f>
        <v>1</v>
      </c>
      <c r="K41" s="25">
        <f t="shared" si="12"/>
        <v>1</v>
      </c>
      <c r="L41" s="167"/>
    </row>
    <row r="42" spans="1:12" s="127" customFormat="1" ht="47.25" x14ac:dyDescent="0.25">
      <c r="A42" s="86" t="s">
        <v>249</v>
      </c>
      <c r="B42" s="74" t="s">
        <v>22</v>
      </c>
      <c r="C42" s="74" t="s">
        <v>79</v>
      </c>
      <c r="D42" s="76">
        <v>89</v>
      </c>
      <c r="E42" s="74" t="s">
        <v>34</v>
      </c>
      <c r="F42" s="74"/>
      <c r="G42" s="77"/>
      <c r="H42" s="77"/>
      <c r="I42" s="25">
        <f>I43</f>
        <v>1</v>
      </c>
      <c r="J42" s="25">
        <f t="shared" si="12"/>
        <v>1</v>
      </c>
      <c r="K42" s="25">
        <f t="shared" si="12"/>
        <v>1</v>
      </c>
      <c r="L42" s="167"/>
    </row>
    <row r="43" spans="1:12" s="127" customFormat="1" ht="31.5" x14ac:dyDescent="0.25">
      <c r="A43" s="78" t="s">
        <v>250</v>
      </c>
      <c r="B43" s="74" t="s">
        <v>22</v>
      </c>
      <c r="C43" s="74" t="s">
        <v>79</v>
      </c>
      <c r="D43" s="76">
        <v>89</v>
      </c>
      <c r="E43" s="74" t="s">
        <v>34</v>
      </c>
      <c r="F43" s="74" t="s">
        <v>71</v>
      </c>
      <c r="G43" s="74" t="s">
        <v>80</v>
      </c>
      <c r="H43" s="77"/>
      <c r="I43" s="25">
        <f>I44</f>
        <v>1</v>
      </c>
      <c r="J43" s="25">
        <f t="shared" si="12"/>
        <v>1</v>
      </c>
      <c r="K43" s="25">
        <f t="shared" si="12"/>
        <v>1</v>
      </c>
      <c r="L43" s="162"/>
    </row>
    <row r="44" spans="1:12" s="133" customFormat="1" x14ac:dyDescent="0.25">
      <c r="A44" s="85" t="s">
        <v>145</v>
      </c>
      <c r="B44" s="74" t="s">
        <v>22</v>
      </c>
      <c r="C44" s="74" t="s">
        <v>79</v>
      </c>
      <c r="D44" s="76">
        <v>89</v>
      </c>
      <c r="E44" s="74" t="s">
        <v>34</v>
      </c>
      <c r="F44" s="74" t="s">
        <v>71</v>
      </c>
      <c r="G44" s="74" t="s">
        <v>80</v>
      </c>
      <c r="H44" s="77" t="s">
        <v>146</v>
      </c>
      <c r="I44" s="25">
        <f>I45</f>
        <v>1</v>
      </c>
      <c r="J44" s="25">
        <f t="shared" si="12"/>
        <v>1</v>
      </c>
      <c r="K44" s="25">
        <f t="shared" si="12"/>
        <v>1</v>
      </c>
      <c r="L44" s="162"/>
    </row>
    <row r="45" spans="1:12" s="127" customFormat="1" x14ac:dyDescent="0.25">
      <c r="A45" s="78" t="s">
        <v>81</v>
      </c>
      <c r="B45" s="74" t="s">
        <v>22</v>
      </c>
      <c r="C45" s="74" t="s">
        <v>79</v>
      </c>
      <c r="D45" s="74" t="s">
        <v>82</v>
      </c>
      <c r="E45" s="74" t="s">
        <v>34</v>
      </c>
      <c r="F45" s="74" t="s">
        <v>71</v>
      </c>
      <c r="G45" s="74" t="s">
        <v>80</v>
      </c>
      <c r="H45" s="77" t="s">
        <v>83</v>
      </c>
      <c r="I45" s="25">
        <f>'Прил 5'!J46</f>
        <v>1</v>
      </c>
      <c r="J45" s="25">
        <f>'Прил 5'!K46</f>
        <v>1</v>
      </c>
      <c r="K45" s="25">
        <f>'Прил 5'!L46</f>
        <v>1</v>
      </c>
      <c r="L45" s="162"/>
    </row>
    <row r="46" spans="1:12" s="127" customFormat="1" x14ac:dyDescent="0.25">
      <c r="A46" s="78" t="s">
        <v>255</v>
      </c>
      <c r="B46" s="80" t="s">
        <v>22</v>
      </c>
      <c r="C46" s="81" t="s">
        <v>66</v>
      </c>
      <c r="D46" s="5"/>
      <c r="E46" s="5"/>
      <c r="F46" s="5"/>
      <c r="G46" s="5"/>
      <c r="H46" s="82"/>
      <c r="I46" s="154">
        <f>I47</f>
        <v>1</v>
      </c>
      <c r="J46" s="154">
        <f t="shared" ref="J46:K46" si="13">J47</f>
        <v>1</v>
      </c>
      <c r="K46" s="154">
        <f t="shared" si="13"/>
        <v>0</v>
      </c>
      <c r="L46" s="162"/>
    </row>
    <row r="47" spans="1:12" s="127" customFormat="1" ht="31.5" x14ac:dyDescent="0.25">
      <c r="A47" s="83" t="s">
        <v>259</v>
      </c>
      <c r="B47" s="5" t="s">
        <v>22</v>
      </c>
      <c r="C47" s="5" t="s">
        <v>66</v>
      </c>
      <c r="D47" s="5" t="s">
        <v>22</v>
      </c>
      <c r="E47" s="5"/>
      <c r="F47" s="5"/>
      <c r="G47" s="5"/>
      <c r="H47" s="82"/>
      <c r="I47" s="25">
        <f>I48</f>
        <v>1</v>
      </c>
      <c r="J47" s="25">
        <f t="shared" ref="J47:K49" si="14">J48</f>
        <v>1</v>
      </c>
      <c r="K47" s="25">
        <f t="shared" si="14"/>
        <v>0</v>
      </c>
      <c r="L47" s="162"/>
    </row>
    <row r="48" spans="1:12" s="127" customFormat="1" x14ac:dyDescent="0.25">
      <c r="A48" s="83" t="s">
        <v>256</v>
      </c>
      <c r="B48" s="5" t="s">
        <v>22</v>
      </c>
      <c r="C48" s="5" t="s">
        <v>66</v>
      </c>
      <c r="D48" s="5" t="s">
        <v>22</v>
      </c>
      <c r="E48" s="5" t="s">
        <v>257</v>
      </c>
      <c r="F48" s="5" t="s">
        <v>71</v>
      </c>
      <c r="G48" s="5" t="s">
        <v>258</v>
      </c>
      <c r="H48" s="5"/>
      <c r="I48" s="25">
        <f>I49</f>
        <v>1</v>
      </c>
      <c r="J48" s="25">
        <f t="shared" si="14"/>
        <v>1</v>
      </c>
      <c r="K48" s="25">
        <f t="shared" si="14"/>
        <v>0</v>
      </c>
      <c r="L48" s="162"/>
    </row>
    <row r="49" spans="1:12" s="127" customFormat="1" ht="31.5" x14ac:dyDescent="0.25">
      <c r="A49" s="78" t="s">
        <v>137</v>
      </c>
      <c r="B49" s="5" t="s">
        <v>22</v>
      </c>
      <c r="C49" s="5" t="s">
        <v>66</v>
      </c>
      <c r="D49" s="5" t="s">
        <v>22</v>
      </c>
      <c r="E49" s="5" t="s">
        <v>257</v>
      </c>
      <c r="F49" s="5" t="s">
        <v>71</v>
      </c>
      <c r="G49" s="5" t="s">
        <v>258</v>
      </c>
      <c r="H49" s="5" t="s">
        <v>139</v>
      </c>
      <c r="I49" s="25">
        <f>I50</f>
        <v>1</v>
      </c>
      <c r="J49" s="25">
        <f t="shared" si="14"/>
        <v>1</v>
      </c>
      <c r="K49" s="25">
        <f t="shared" si="14"/>
        <v>0</v>
      </c>
      <c r="L49" s="162"/>
    </row>
    <row r="50" spans="1:12" s="127" customFormat="1" ht="31.5" x14ac:dyDescent="0.25">
      <c r="A50" s="78" t="s">
        <v>138</v>
      </c>
      <c r="B50" s="5" t="s">
        <v>22</v>
      </c>
      <c r="C50" s="5" t="s">
        <v>66</v>
      </c>
      <c r="D50" s="5" t="s">
        <v>22</v>
      </c>
      <c r="E50" s="5" t="s">
        <v>257</v>
      </c>
      <c r="F50" s="5" t="s">
        <v>71</v>
      </c>
      <c r="G50" s="5" t="s">
        <v>258</v>
      </c>
      <c r="H50" s="5" t="s">
        <v>140</v>
      </c>
      <c r="I50" s="25">
        <f>'Прил 5'!J51</f>
        <v>1</v>
      </c>
      <c r="J50" s="25">
        <f>'Прил 5'!K51</f>
        <v>1</v>
      </c>
      <c r="K50" s="25">
        <f>'Прил 5'!L51</f>
        <v>0</v>
      </c>
      <c r="L50" s="162"/>
    </row>
    <row r="51" spans="1:12" x14ac:dyDescent="0.25">
      <c r="A51" s="136" t="s">
        <v>84</v>
      </c>
      <c r="B51" s="81" t="s">
        <v>61</v>
      </c>
      <c r="C51" s="81"/>
      <c r="D51" s="144"/>
      <c r="E51" s="81"/>
      <c r="F51" s="81"/>
      <c r="G51" s="81"/>
      <c r="H51" s="148"/>
      <c r="I51" s="132">
        <f>I52</f>
        <v>86.800000000000011</v>
      </c>
      <c r="J51" s="132">
        <f t="shared" ref="J51:K54" si="15">J52</f>
        <v>87.4</v>
      </c>
      <c r="K51" s="132">
        <f t="shared" si="15"/>
        <v>90.1</v>
      </c>
    </row>
    <row r="52" spans="1:12" x14ac:dyDescent="0.25">
      <c r="A52" s="139" t="s">
        <v>85</v>
      </c>
      <c r="B52" s="149" t="s">
        <v>61</v>
      </c>
      <c r="C52" s="149" t="s">
        <v>62</v>
      </c>
      <c r="D52" s="91"/>
      <c r="E52" s="90"/>
      <c r="F52" s="90"/>
      <c r="G52" s="90"/>
      <c r="H52" s="150"/>
      <c r="I52" s="132">
        <f>I53</f>
        <v>86.800000000000011</v>
      </c>
      <c r="J52" s="132">
        <f t="shared" si="15"/>
        <v>87.4</v>
      </c>
      <c r="K52" s="132">
        <f t="shared" si="15"/>
        <v>90.1</v>
      </c>
    </row>
    <row r="53" spans="1:12" ht="47.25" x14ac:dyDescent="0.25">
      <c r="A53" s="86" t="s">
        <v>248</v>
      </c>
      <c r="B53" s="82" t="s">
        <v>61</v>
      </c>
      <c r="C53" s="82" t="s">
        <v>62</v>
      </c>
      <c r="D53" s="5">
        <v>89</v>
      </c>
      <c r="E53" s="5"/>
      <c r="F53" s="5"/>
      <c r="G53" s="5"/>
      <c r="H53" s="75"/>
      <c r="I53" s="27">
        <f>I54</f>
        <v>86.800000000000011</v>
      </c>
      <c r="J53" s="27">
        <f t="shared" si="15"/>
        <v>87.4</v>
      </c>
      <c r="K53" s="27">
        <f t="shared" si="15"/>
        <v>90.1</v>
      </c>
      <c r="L53" s="167"/>
    </row>
    <row r="54" spans="1:12" ht="47.25" x14ac:dyDescent="0.25">
      <c r="A54" s="86" t="s">
        <v>249</v>
      </c>
      <c r="B54" s="82" t="s">
        <v>61</v>
      </c>
      <c r="C54" s="82" t="s">
        <v>62</v>
      </c>
      <c r="D54" s="5">
        <v>89</v>
      </c>
      <c r="E54" s="5">
        <v>1</v>
      </c>
      <c r="F54" s="5"/>
      <c r="G54" s="5"/>
      <c r="H54" s="75"/>
      <c r="I54" s="27">
        <f>I55</f>
        <v>86.800000000000011</v>
      </c>
      <c r="J54" s="27">
        <f t="shared" si="15"/>
        <v>87.4</v>
      </c>
      <c r="K54" s="27">
        <f t="shared" si="15"/>
        <v>90.1</v>
      </c>
      <c r="L54" s="167"/>
    </row>
    <row r="55" spans="1:12" ht="31.5" x14ac:dyDescent="0.25">
      <c r="A55" s="151" t="s">
        <v>86</v>
      </c>
      <c r="B55" s="82" t="s">
        <v>61</v>
      </c>
      <c r="C55" s="82" t="s">
        <v>62</v>
      </c>
      <c r="D55" s="152">
        <v>89</v>
      </c>
      <c r="E55" s="5">
        <v>1</v>
      </c>
      <c r="F55" s="5" t="s">
        <v>71</v>
      </c>
      <c r="G55" s="5">
        <v>51180</v>
      </c>
      <c r="H55" s="75"/>
      <c r="I55" s="27">
        <f>I56+I58</f>
        <v>86.800000000000011</v>
      </c>
      <c r="J55" s="27">
        <f>J56+J58</f>
        <v>87.4</v>
      </c>
      <c r="K55" s="27">
        <f>K56+K58</f>
        <v>90.1</v>
      </c>
    </row>
    <row r="56" spans="1:12" ht="63" x14ac:dyDescent="0.25">
      <c r="A56" s="89" t="s">
        <v>141</v>
      </c>
      <c r="B56" s="82" t="s">
        <v>61</v>
      </c>
      <c r="C56" s="82" t="s">
        <v>62</v>
      </c>
      <c r="D56" s="152">
        <v>89</v>
      </c>
      <c r="E56" s="5">
        <v>1</v>
      </c>
      <c r="F56" s="5" t="s">
        <v>71</v>
      </c>
      <c r="G56" s="5" t="s">
        <v>87</v>
      </c>
      <c r="H56" s="75" t="s">
        <v>143</v>
      </c>
      <c r="I56" s="27">
        <f>I57</f>
        <v>82.9</v>
      </c>
      <c r="J56" s="27">
        <f>J57</f>
        <v>83.4</v>
      </c>
      <c r="K56" s="27">
        <f>K57</f>
        <v>86.1</v>
      </c>
    </row>
    <row r="57" spans="1:12" ht="31.5" x14ac:dyDescent="0.25">
      <c r="A57" s="89" t="s">
        <v>142</v>
      </c>
      <c r="B57" s="82" t="s">
        <v>61</v>
      </c>
      <c r="C57" s="82" t="s">
        <v>62</v>
      </c>
      <c r="D57" s="152">
        <v>89</v>
      </c>
      <c r="E57" s="5">
        <v>1</v>
      </c>
      <c r="F57" s="5" t="s">
        <v>71</v>
      </c>
      <c r="G57" s="5" t="s">
        <v>87</v>
      </c>
      <c r="H57" s="75" t="s">
        <v>144</v>
      </c>
      <c r="I57" s="27">
        <f>'Прил 5'!J58</f>
        <v>82.9</v>
      </c>
      <c r="J57" s="27">
        <f>'Прил 5'!K58</f>
        <v>83.4</v>
      </c>
      <c r="K57" s="27">
        <f>'Прил 5'!L58</f>
        <v>86.1</v>
      </c>
    </row>
    <row r="58" spans="1:12" ht="31.5" x14ac:dyDescent="0.25">
      <c r="A58" s="78" t="s">
        <v>137</v>
      </c>
      <c r="B58" s="82" t="s">
        <v>61</v>
      </c>
      <c r="C58" s="82" t="s">
        <v>62</v>
      </c>
      <c r="D58" s="152">
        <v>89</v>
      </c>
      <c r="E58" s="5">
        <v>1</v>
      </c>
      <c r="F58" s="5" t="s">
        <v>71</v>
      </c>
      <c r="G58" s="5">
        <v>51180</v>
      </c>
      <c r="H58" s="75" t="s">
        <v>139</v>
      </c>
      <c r="I58" s="27">
        <f t="shared" ref="I58:K58" si="16">I59</f>
        <v>3.9</v>
      </c>
      <c r="J58" s="27">
        <f t="shared" si="16"/>
        <v>4</v>
      </c>
      <c r="K58" s="27">
        <f t="shared" si="16"/>
        <v>4</v>
      </c>
    </row>
    <row r="59" spans="1:12" ht="31.5" x14ac:dyDescent="0.25">
      <c r="A59" s="78" t="s">
        <v>138</v>
      </c>
      <c r="B59" s="82" t="s">
        <v>61</v>
      </c>
      <c r="C59" s="82" t="s">
        <v>62</v>
      </c>
      <c r="D59" s="152">
        <v>89</v>
      </c>
      <c r="E59" s="5">
        <v>1</v>
      </c>
      <c r="F59" s="5" t="s">
        <v>71</v>
      </c>
      <c r="G59" s="5">
        <v>51180</v>
      </c>
      <c r="H59" s="75" t="s">
        <v>140</v>
      </c>
      <c r="I59" s="27">
        <f>'Прил 5'!J60</f>
        <v>3.9</v>
      </c>
      <c r="J59" s="27">
        <f>'Прил 5'!K60</f>
        <v>4</v>
      </c>
      <c r="K59" s="27">
        <f>'Прил 5'!L60</f>
        <v>4</v>
      </c>
    </row>
    <row r="60" spans="1:12" x14ac:dyDescent="0.25">
      <c r="A60" s="136" t="s">
        <v>260</v>
      </c>
      <c r="B60" s="149" t="s">
        <v>62</v>
      </c>
      <c r="C60" s="149"/>
      <c r="D60" s="153"/>
      <c r="E60" s="90"/>
      <c r="F60" s="90"/>
      <c r="G60" s="90"/>
      <c r="H60" s="75"/>
      <c r="I60" s="132">
        <f>I61</f>
        <v>1</v>
      </c>
      <c r="J60" s="132">
        <f t="shared" ref="J60:K64" si="17">J61</f>
        <v>0</v>
      </c>
      <c r="K60" s="132">
        <f t="shared" si="17"/>
        <v>0</v>
      </c>
    </row>
    <row r="61" spans="1:12" ht="31.5" x14ac:dyDescent="0.25">
      <c r="A61" s="136" t="s">
        <v>261</v>
      </c>
      <c r="B61" s="149" t="s">
        <v>62</v>
      </c>
      <c r="C61" s="149" t="s">
        <v>262</v>
      </c>
      <c r="D61" s="153"/>
      <c r="E61" s="90"/>
      <c r="F61" s="90"/>
      <c r="G61" s="90"/>
      <c r="H61" s="75"/>
      <c r="I61" s="27">
        <f>I62</f>
        <v>1</v>
      </c>
      <c r="J61" s="27">
        <f t="shared" si="17"/>
        <v>0</v>
      </c>
      <c r="K61" s="27">
        <f t="shared" si="17"/>
        <v>0</v>
      </c>
    </row>
    <row r="62" spans="1:12" ht="31.5" x14ac:dyDescent="0.25">
      <c r="A62" s="147" t="s">
        <v>266</v>
      </c>
      <c r="B62" s="82" t="s">
        <v>62</v>
      </c>
      <c r="C62" s="82" t="s">
        <v>262</v>
      </c>
      <c r="D62" s="152" t="s">
        <v>263</v>
      </c>
      <c r="E62" s="5"/>
      <c r="F62" s="5"/>
      <c r="G62" s="5"/>
      <c r="H62" s="75"/>
      <c r="I62" s="27">
        <f>I63</f>
        <v>1</v>
      </c>
      <c r="J62" s="27">
        <f t="shared" si="17"/>
        <v>0</v>
      </c>
      <c r="K62" s="27">
        <f t="shared" si="17"/>
        <v>0</v>
      </c>
    </row>
    <row r="63" spans="1:12" ht="31.5" x14ac:dyDescent="0.25">
      <c r="A63" s="147" t="s">
        <v>264</v>
      </c>
      <c r="B63" s="82" t="s">
        <v>62</v>
      </c>
      <c r="C63" s="82" t="s">
        <v>262</v>
      </c>
      <c r="D63" s="152" t="s">
        <v>263</v>
      </c>
      <c r="E63" s="5" t="s">
        <v>257</v>
      </c>
      <c r="F63" s="5" t="s">
        <v>71</v>
      </c>
      <c r="G63" s="5" t="s">
        <v>265</v>
      </c>
      <c r="H63" s="75"/>
      <c r="I63" s="27">
        <f>I64</f>
        <v>1</v>
      </c>
      <c r="J63" s="27">
        <f t="shared" si="17"/>
        <v>0</v>
      </c>
      <c r="K63" s="27">
        <f t="shared" si="17"/>
        <v>0</v>
      </c>
    </row>
    <row r="64" spans="1:12" ht="31.5" x14ac:dyDescent="0.25">
      <c r="A64" s="78" t="s">
        <v>137</v>
      </c>
      <c r="B64" s="82" t="s">
        <v>62</v>
      </c>
      <c r="C64" s="82" t="s">
        <v>262</v>
      </c>
      <c r="D64" s="152" t="s">
        <v>263</v>
      </c>
      <c r="E64" s="5" t="s">
        <v>257</v>
      </c>
      <c r="F64" s="5" t="s">
        <v>71</v>
      </c>
      <c r="G64" s="5" t="s">
        <v>265</v>
      </c>
      <c r="H64" s="75" t="s">
        <v>139</v>
      </c>
      <c r="I64" s="27">
        <f>I65</f>
        <v>1</v>
      </c>
      <c r="J64" s="27">
        <f t="shared" si="17"/>
        <v>0</v>
      </c>
      <c r="K64" s="27">
        <f t="shared" si="17"/>
        <v>0</v>
      </c>
    </row>
    <row r="65" spans="1:12" ht="31.5" x14ac:dyDescent="0.25">
      <c r="A65" s="78" t="s">
        <v>138</v>
      </c>
      <c r="B65" s="82" t="s">
        <v>62</v>
      </c>
      <c r="C65" s="82" t="s">
        <v>262</v>
      </c>
      <c r="D65" s="152" t="s">
        <v>263</v>
      </c>
      <c r="E65" s="5" t="s">
        <v>257</v>
      </c>
      <c r="F65" s="5" t="s">
        <v>71</v>
      </c>
      <c r="G65" s="5" t="s">
        <v>265</v>
      </c>
      <c r="H65" s="75" t="s">
        <v>140</v>
      </c>
      <c r="I65" s="27">
        <f>'Прил 5'!J66</f>
        <v>1</v>
      </c>
      <c r="J65" s="27">
        <f>'Прил 5'!K66</f>
        <v>0</v>
      </c>
      <c r="K65" s="27">
        <f>'Прил 5'!L66</f>
        <v>0</v>
      </c>
    </row>
    <row r="66" spans="1:12" x14ac:dyDescent="0.25">
      <c r="A66" s="139" t="s">
        <v>88</v>
      </c>
      <c r="B66" s="149" t="s">
        <v>23</v>
      </c>
      <c r="C66" s="149"/>
      <c r="D66" s="90"/>
      <c r="E66" s="90"/>
      <c r="F66" s="90"/>
      <c r="G66" s="90"/>
      <c r="H66" s="90"/>
      <c r="I66" s="132">
        <f t="shared" ref="I66:K71" si="18">I67</f>
        <v>420.1</v>
      </c>
      <c r="J66" s="132">
        <f t="shared" si="18"/>
        <v>448.1</v>
      </c>
      <c r="K66" s="132">
        <f t="shared" si="18"/>
        <v>461.7</v>
      </c>
    </row>
    <row r="67" spans="1:12" x14ac:dyDescent="0.25">
      <c r="A67" s="139" t="s">
        <v>89</v>
      </c>
      <c r="B67" s="90" t="s">
        <v>23</v>
      </c>
      <c r="C67" s="90" t="s">
        <v>64</v>
      </c>
      <c r="D67" s="155"/>
      <c r="E67" s="155"/>
      <c r="F67" s="155"/>
      <c r="G67" s="155"/>
      <c r="H67" s="90"/>
      <c r="I67" s="132">
        <f t="shared" si="18"/>
        <v>420.1</v>
      </c>
      <c r="J67" s="132">
        <f t="shared" si="18"/>
        <v>448.1</v>
      </c>
      <c r="K67" s="132">
        <f t="shared" si="18"/>
        <v>461.7</v>
      </c>
    </row>
    <row r="68" spans="1:12" ht="47.25" x14ac:dyDescent="0.25">
      <c r="A68" s="86" t="s">
        <v>248</v>
      </c>
      <c r="B68" s="74" t="s">
        <v>23</v>
      </c>
      <c r="C68" s="74" t="s">
        <v>64</v>
      </c>
      <c r="D68" s="74" t="s">
        <v>82</v>
      </c>
      <c r="E68" s="74"/>
      <c r="F68" s="74"/>
      <c r="G68" s="74"/>
      <c r="H68" s="5"/>
      <c r="I68" s="27">
        <f>I69</f>
        <v>420.1</v>
      </c>
      <c r="J68" s="27">
        <f>J70</f>
        <v>448.1</v>
      </c>
      <c r="K68" s="27">
        <f>K70</f>
        <v>461.7</v>
      </c>
      <c r="L68" s="168"/>
    </row>
    <row r="69" spans="1:12" ht="47.25" x14ac:dyDescent="0.25">
      <c r="A69" s="86" t="s">
        <v>249</v>
      </c>
      <c r="B69" s="74" t="s">
        <v>23</v>
      </c>
      <c r="C69" s="74" t="s">
        <v>64</v>
      </c>
      <c r="D69" s="74" t="s">
        <v>82</v>
      </c>
      <c r="E69" s="74" t="s">
        <v>34</v>
      </c>
      <c r="F69" s="74"/>
      <c r="G69" s="74"/>
      <c r="H69" s="5"/>
      <c r="I69" s="27">
        <f>I70</f>
        <v>420.1</v>
      </c>
      <c r="J69" s="27"/>
      <c r="K69" s="27"/>
      <c r="L69" s="168"/>
    </row>
    <row r="70" spans="1:12" ht="178.5" customHeight="1" x14ac:dyDescent="0.25">
      <c r="A70" s="231" t="s">
        <v>285</v>
      </c>
      <c r="B70" s="74" t="s">
        <v>23</v>
      </c>
      <c r="C70" s="74" t="s">
        <v>64</v>
      </c>
      <c r="D70" s="74" t="s">
        <v>82</v>
      </c>
      <c r="E70" s="74" t="s">
        <v>34</v>
      </c>
      <c r="F70" s="74" t="s">
        <v>71</v>
      </c>
      <c r="G70" s="74" t="s">
        <v>90</v>
      </c>
      <c r="H70" s="5"/>
      <c r="I70" s="27">
        <f t="shared" si="18"/>
        <v>420.1</v>
      </c>
      <c r="J70" s="27">
        <f t="shared" si="18"/>
        <v>448.1</v>
      </c>
      <c r="K70" s="27">
        <f t="shared" si="18"/>
        <v>461.7</v>
      </c>
      <c r="L70" s="168"/>
    </row>
    <row r="71" spans="1:12" ht="31.5" x14ac:dyDescent="0.25">
      <c r="A71" s="78" t="s">
        <v>137</v>
      </c>
      <c r="B71" s="74" t="s">
        <v>23</v>
      </c>
      <c r="C71" s="74" t="s">
        <v>64</v>
      </c>
      <c r="D71" s="74" t="s">
        <v>82</v>
      </c>
      <c r="E71" s="74" t="s">
        <v>34</v>
      </c>
      <c r="F71" s="74" t="s">
        <v>71</v>
      </c>
      <c r="G71" s="74" t="s">
        <v>90</v>
      </c>
      <c r="H71" s="5" t="s">
        <v>139</v>
      </c>
      <c r="I71" s="27">
        <f t="shared" si="18"/>
        <v>420.1</v>
      </c>
      <c r="J71" s="27">
        <f t="shared" si="18"/>
        <v>448.1</v>
      </c>
      <c r="K71" s="27">
        <f t="shared" si="18"/>
        <v>461.7</v>
      </c>
    </row>
    <row r="72" spans="1:12" ht="31.5" x14ac:dyDescent="0.25">
      <c r="A72" s="78" t="s">
        <v>138</v>
      </c>
      <c r="B72" s="74" t="s">
        <v>23</v>
      </c>
      <c r="C72" s="74" t="s">
        <v>64</v>
      </c>
      <c r="D72" s="74" t="s">
        <v>82</v>
      </c>
      <c r="E72" s="74" t="s">
        <v>34</v>
      </c>
      <c r="F72" s="74" t="s">
        <v>71</v>
      </c>
      <c r="G72" s="74" t="s">
        <v>90</v>
      </c>
      <c r="H72" s="5" t="s">
        <v>140</v>
      </c>
      <c r="I72" s="27">
        <f>'Прил 5'!J73</f>
        <v>420.1</v>
      </c>
      <c r="J72" s="27">
        <f>'Прил 5'!K73</f>
        <v>448.1</v>
      </c>
      <c r="K72" s="27">
        <f>'Прил 5'!L73</f>
        <v>461.7</v>
      </c>
    </row>
    <row r="73" spans="1:12" x14ac:dyDescent="0.25">
      <c r="A73" s="139" t="s">
        <v>26</v>
      </c>
      <c r="B73" s="90" t="s">
        <v>25</v>
      </c>
      <c r="C73" s="90"/>
      <c r="D73" s="90"/>
      <c r="E73" s="90"/>
      <c r="F73" s="90"/>
      <c r="G73" s="26"/>
      <c r="H73" s="26"/>
      <c r="I73" s="132">
        <f>I74+I80</f>
        <v>504.69714000000005</v>
      </c>
      <c r="J73" s="132">
        <f t="shared" ref="J73:K73" si="19">J74+J80</f>
        <v>15.700000000000001</v>
      </c>
      <c r="K73" s="132">
        <f t="shared" si="19"/>
        <v>43.6</v>
      </c>
    </row>
    <row r="74" spans="1:12" x14ac:dyDescent="0.25">
      <c r="A74" s="139" t="s">
        <v>91</v>
      </c>
      <c r="B74" s="90" t="s">
        <v>25</v>
      </c>
      <c r="C74" s="90" t="s">
        <v>61</v>
      </c>
      <c r="D74" s="90"/>
      <c r="E74" s="90"/>
      <c r="F74" s="90"/>
      <c r="G74" s="96"/>
      <c r="H74" s="96"/>
      <c r="I74" s="132">
        <f>I75</f>
        <v>34.299999999999997</v>
      </c>
      <c r="J74" s="132">
        <f t="shared" ref="J74:K76" si="20">J75</f>
        <v>0.4</v>
      </c>
      <c r="K74" s="132">
        <f t="shared" si="20"/>
        <v>0.4</v>
      </c>
    </row>
    <row r="75" spans="1:12" ht="47.25" x14ac:dyDescent="0.25">
      <c r="A75" s="86" t="s">
        <v>248</v>
      </c>
      <c r="B75" s="5" t="s">
        <v>25</v>
      </c>
      <c r="C75" s="5" t="s">
        <v>61</v>
      </c>
      <c r="D75" s="5" t="s">
        <v>82</v>
      </c>
      <c r="E75" s="90"/>
      <c r="F75" s="90"/>
      <c r="G75" s="96"/>
      <c r="H75" s="96"/>
      <c r="I75" s="27">
        <f>I76</f>
        <v>34.299999999999997</v>
      </c>
      <c r="J75" s="27">
        <f t="shared" si="20"/>
        <v>0.4</v>
      </c>
      <c r="K75" s="27">
        <f t="shared" si="20"/>
        <v>0.4</v>
      </c>
      <c r="L75" s="167"/>
    </row>
    <row r="76" spans="1:12" ht="47.25" x14ac:dyDescent="0.25">
      <c r="A76" s="86" t="s">
        <v>249</v>
      </c>
      <c r="B76" s="5" t="s">
        <v>25</v>
      </c>
      <c r="C76" s="5" t="s">
        <v>61</v>
      </c>
      <c r="D76" s="5" t="s">
        <v>82</v>
      </c>
      <c r="E76" s="5" t="s">
        <v>34</v>
      </c>
      <c r="F76" s="5"/>
      <c r="G76" s="26"/>
      <c r="H76" s="26"/>
      <c r="I76" s="27">
        <f>I77</f>
        <v>34.299999999999997</v>
      </c>
      <c r="J76" s="27">
        <f t="shared" si="20"/>
        <v>0.4</v>
      </c>
      <c r="K76" s="27">
        <f t="shared" si="20"/>
        <v>0.4</v>
      </c>
      <c r="L76" s="167"/>
    </row>
    <row r="77" spans="1:12" ht="90.75" customHeight="1" x14ac:dyDescent="0.25">
      <c r="A77" s="83" t="s">
        <v>286</v>
      </c>
      <c r="B77" s="5" t="s">
        <v>25</v>
      </c>
      <c r="C77" s="5" t="s">
        <v>61</v>
      </c>
      <c r="D77" s="5">
        <v>89</v>
      </c>
      <c r="E77" s="5">
        <v>1</v>
      </c>
      <c r="F77" s="5" t="s">
        <v>71</v>
      </c>
      <c r="G77" s="5" t="s">
        <v>92</v>
      </c>
      <c r="H77" s="75"/>
      <c r="I77" s="27">
        <f>I78</f>
        <v>34.299999999999997</v>
      </c>
      <c r="J77" s="27">
        <f t="shared" ref="J77:K78" si="21">J78</f>
        <v>0.4</v>
      </c>
      <c r="K77" s="27">
        <f t="shared" si="21"/>
        <v>0.4</v>
      </c>
      <c r="L77" s="168"/>
    </row>
    <row r="78" spans="1:12" ht="31.5" x14ac:dyDescent="0.25">
      <c r="A78" s="78" t="s">
        <v>137</v>
      </c>
      <c r="B78" s="5" t="s">
        <v>25</v>
      </c>
      <c r="C78" s="5" t="s">
        <v>61</v>
      </c>
      <c r="D78" s="5">
        <v>89</v>
      </c>
      <c r="E78" s="5">
        <v>1</v>
      </c>
      <c r="F78" s="5" t="s">
        <v>71</v>
      </c>
      <c r="G78" s="5" t="s">
        <v>92</v>
      </c>
      <c r="H78" s="75" t="s">
        <v>139</v>
      </c>
      <c r="I78" s="27">
        <f>I79</f>
        <v>34.299999999999997</v>
      </c>
      <c r="J78" s="27">
        <f t="shared" si="21"/>
        <v>0.4</v>
      </c>
      <c r="K78" s="27">
        <f t="shared" si="21"/>
        <v>0.4</v>
      </c>
    </row>
    <row r="79" spans="1:12" ht="31.5" x14ac:dyDescent="0.25">
      <c r="A79" s="78" t="s">
        <v>138</v>
      </c>
      <c r="B79" s="5" t="s">
        <v>25</v>
      </c>
      <c r="C79" s="5" t="s">
        <v>61</v>
      </c>
      <c r="D79" s="5">
        <v>89</v>
      </c>
      <c r="E79" s="5">
        <v>1</v>
      </c>
      <c r="F79" s="5" t="s">
        <v>71</v>
      </c>
      <c r="G79" s="5" t="s">
        <v>92</v>
      </c>
      <c r="H79" s="75" t="s">
        <v>140</v>
      </c>
      <c r="I79" s="27">
        <f>'Прил 5'!J80</f>
        <v>34.299999999999997</v>
      </c>
      <c r="J79" s="27">
        <f>'Прил 5'!K80</f>
        <v>0.4</v>
      </c>
      <c r="K79" s="27">
        <f>'Прил 5'!L80</f>
        <v>0.4</v>
      </c>
    </row>
    <row r="80" spans="1:12" x14ac:dyDescent="0.25">
      <c r="A80" s="139" t="s">
        <v>93</v>
      </c>
      <c r="B80" s="90" t="s">
        <v>25</v>
      </c>
      <c r="C80" s="90" t="s">
        <v>62</v>
      </c>
      <c r="D80" s="90"/>
      <c r="E80" s="90"/>
      <c r="F80" s="143"/>
      <c r="G80" s="96"/>
      <c r="H80" s="96"/>
      <c r="I80" s="132">
        <f>I85+I81</f>
        <v>470.39714000000004</v>
      </c>
      <c r="J80" s="132">
        <f t="shared" ref="J80:K80" si="22">J85+J81</f>
        <v>15.3</v>
      </c>
      <c r="K80" s="132">
        <f t="shared" si="22"/>
        <v>43.2</v>
      </c>
    </row>
    <row r="81" spans="1:12" ht="47.25" x14ac:dyDescent="0.25">
      <c r="A81" s="83" t="s">
        <v>295</v>
      </c>
      <c r="B81" s="5" t="s">
        <v>25</v>
      </c>
      <c r="C81" s="5" t="s">
        <v>62</v>
      </c>
      <c r="D81" s="5" t="s">
        <v>290</v>
      </c>
      <c r="E81" s="5"/>
      <c r="F81" s="5"/>
      <c r="G81" s="26"/>
      <c r="H81" s="26"/>
      <c r="I81" s="27">
        <f>I82</f>
        <v>354.79714000000001</v>
      </c>
      <c r="J81" s="27">
        <f t="shared" ref="J81:K83" si="23">J82</f>
        <v>0</v>
      </c>
      <c r="K81" s="27">
        <f t="shared" si="23"/>
        <v>0</v>
      </c>
    </row>
    <row r="82" spans="1:12" x14ac:dyDescent="0.25">
      <c r="A82" s="83" t="s">
        <v>296</v>
      </c>
      <c r="B82" s="5" t="s">
        <v>25</v>
      </c>
      <c r="C82" s="5" t="s">
        <v>62</v>
      </c>
      <c r="D82" s="5" t="s">
        <v>290</v>
      </c>
      <c r="E82" s="5" t="s">
        <v>257</v>
      </c>
      <c r="F82" s="5" t="s">
        <v>22</v>
      </c>
      <c r="G82" s="281"/>
      <c r="H82" s="281"/>
      <c r="I82" s="27">
        <f>I83</f>
        <v>354.79714000000001</v>
      </c>
      <c r="J82" s="27">
        <f t="shared" si="23"/>
        <v>0</v>
      </c>
      <c r="K82" s="27">
        <f t="shared" si="23"/>
        <v>0</v>
      </c>
    </row>
    <row r="83" spans="1:12" x14ac:dyDescent="0.25">
      <c r="A83" s="83" t="s">
        <v>297</v>
      </c>
      <c r="B83" s="5" t="s">
        <v>25</v>
      </c>
      <c r="C83" s="5" t="s">
        <v>62</v>
      </c>
      <c r="D83" s="5" t="s">
        <v>290</v>
      </c>
      <c r="E83" s="5" t="s">
        <v>257</v>
      </c>
      <c r="F83" s="5" t="s">
        <v>22</v>
      </c>
      <c r="G83" s="26" t="s">
        <v>291</v>
      </c>
      <c r="H83" s="281"/>
      <c r="I83" s="27">
        <f>I84</f>
        <v>354.79714000000001</v>
      </c>
      <c r="J83" s="27">
        <f t="shared" si="23"/>
        <v>0</v>
      </c>
      <c r="K83" s="27">
        <f t="shared" si="23"/>
        <v>0</v>
      </c>
    </row>
    <row r="84" spans="1:12" ht="31.5" x14ac:dyDescent="0.25">
      <c r="A84" s="83" t="s">
        <v>138</v>
      </c>
      <c r="B84" s="5" t="s">
        <v>25</v>
      </c>
      <c r="C84" s="5" t="s">
        <v>62</v>
      </c>
      <c r="D84" s="5" t="s">
        <v>290</v>
      </c>
      <c r="E84" s="5" t="s">
        <v>257</v>
      </c>
      <c r="F84" s="5" t="s">
        <v>22</v>
      </c>
      <c r="G84" s="26" t="s">
        <v>291</v>
      </c>
      <c r="H84" s="75" t="s">
        <v>140</v>
      </c>
      <c r="I84" s="27">
        <f>'Прил 5'!J85</f>
        <v>354.79714000000001</v>
      </c>
      <c r="J84" s="27">
        <f>'Прил 5'!K85</f>
        <v>0</v>
      </c>
      <c r="K84" s="27">
        <f>'Прил 5'!L85</f>
        <v>0</v>
      </c>
    </row>
    <row r="85" spans="1:12" ht="47.25" x14ac:dyDescent="0.25">
      <c r="A85" s="86" t="s">
        <v>248</v>
      </c>
      <c r="B85" s="5" t="s">
        <v>25</v>
      </c>
      <c r="C85" s="5" t="s">
        <v>62</v>
      </c>
      <c r="D85" s="5" t="s">
        <v>82</v>
      </c>
      <c r="E85" s="5"/>
      <c r="F85" s="169"/>
      <c r="G85" s="26"/>
      <c r="H85" s="26"/>
      <c r="I85" s="27">
        <f>I86</f>
        <v>115.6</v>
      </c>
      <c r="J85" s="27">
        <f t="shared" ref="J85:K85" si="24">J86</f>
        <v>15.3</v>
      </c>
      <c r="K85" s="27">
        <f t="shared" si="24"/>
        <v>43.2</v>
      </c>
    </row>
    <row r="86" spans="1:12" ht="47.25" x14ac:dyDescent="0.25">
      <c r="A86" s="86" t="s">
        <v>249</v>
      </c>
      <c r="B86" s="5" t="s">
        <v>25</v>
      </c>
      <c r="C86" s="5" t="s">
        <v>62</v>
      </c>
      <c r="D86" s="5" t="s">
        <v>82</v>
      </c>
      <c r="E86" s="5">
        <v>1</v>
      </c>
      <c r="F86" s="169"/>
      <c r="G86" s="26"/>
      <c r="H86" s="26"/>
      <c r="I86" s="27">
        <f>I87+I90</f>
        <v>115.6</v>
      </c>
      <c r="J86" s="27">
        <f t="shared" ref="J86:K86" si="25">J87+J90</f>
        <v>15.3</v>
      </c>
      <c r="K86" s="27">
        <f t="shared" si="25"/>
        <v>43.2</v>
      </c>
    </row>
    <row r="87" spans="1:12" x14ac:dyDescent="0.25">
      <c r="A87" s="78" t="s">
        <v>94</v>
      </c>
      <c r="B87" s="5" t="s">
        <v>25</v>
      </c>
      <c r="C87" s="5" t="s">
        <v>62</v>
      </c>
      <c r="D87" s="5" t="s">
        <v>82</v>
      </c>
      <c r="E87" s="74">
        <v>1</v>
      </c>
      <c r="F87" s="74" t="s">
        <v>71</v>
      </c>
      <c r="G87" s="84">
        <v>43010</v>
      </c>
      <c r="H87" s="26"/>
      <c r="I87" s="27">
        <f>I88</f>
        <v>97.1</v>
      </c>
      <c r="J87" s="27">
        <f t="shared" ref="J87:K88" si="26">J88</f>
        <v>9</v>
      </c>
      <c r="K87" s="27">
        <f t="shared" si="26"/>
        <v>23</v>
      </c>
    </row>
    <row r="88" spans="1:12" ht="31.5" x14ac:dyDescent="0.25">
      <c r="A88" s="78" t="s">
        <v>137</v>
      </c>
      <c r="B88" s="5" t="s">
        <v>25</v>
      </c>
      <c r="C88" s="5" t="s">
        <v>62</v>
      </c>
      <c r="D88" s="5" t="s">
        <v>82</v>
      </c>
      <c r="E88" s="74">
        <v>1</v>
      </c>
      <c r="F88" s="74" t="s">
        <v>71</v>
      </c>
      <c r="G88" s="84">
        <v>43010</v>
      </c>
      <c r="H88" s="84">
        <v>200</v>
      </c>
      <c r="I88" s="27">
        <f>I89</f>
        <v>97.1</v>
      </c>
      <c r="J88" s="27">
        <f t="shared" si="26"/>
        <v>9</v>
      </c>
      <c r="K88" s="27">
        <f t="shared" si="26"/>
        <v>23</v>
      </c>
    </row>
    <row r="89" spans="1:12" ht="31.5" x14ac:dyDescent="0.25">
      <c r="A89" s="78" t="s">
        <v>138</v>
      </c>
      <c r="B89" s="5" t="s">
        <v>25</v>
      </c>
      <c r="C89" s="5" t="s">
        <v>62</v>
      </c>
      <c r="D89" s="5" t="s">
        <v>82</v>
      </c>
      <c r="E89" s="74">
        <v>1</v>
      </c>
      <c r="F89" s="74" t="s">
        <v>71</v>
      </c>
      <c r="G89" s="84">
        <v>43010</v>
      </c>
      <c r="H89" s="84">
        <v>240</v>
      </c>
      <c r="I89" s="27">
        <f>'Прил 5'!J90</f>
        <v>97.1</v>
      </c>
      <c r="J89" s="27">
        <f>'Прил 5'!K90</f>
        <v>9</v>
      </c>
      <c r="K89" s="27">
        <f>'Прил 5'!L90</f>
        <v>23</v>
      </c>
    </row>
    <row r="90" spans="1:12" x14ac:dyDescent="0.25">
      <c r="A90" s="78" t="s">
        <v>218</v>
      </c>
      <c r="B90" s="5" t="s">
        <v>25</v>
      </c>
      <c r="C90" s="5" t="s">
        <v>62</v>
      </c>
      <c r="D90" s="5" t="s">
        <v>82</v>
      </c>
      <c r="E90" s="74">
        <v>1</v>
      </c>
      <c r="F90" s="74" t="s">
        <v>71</v>
      </c>
      <c r="G90" s="84">
        <v>43040</v>
      </c>
      <c r="H90" s="26"/>
      <c r="I90" s="27">
        <f>I91</f>
        <v>18.5</v>
      </c>
      <c r="J90" s="27">
        <f t="shared" ref="J90:K91" si="27">J91</f>
        <v>6.3</v>
      </c>
      <c r="K90" s="27">
        <f t="shared" si="27"/>
        <v>20.2</v>
      </c>
    </row>
    <row r="91" spans="1:12" ht="31.5" x14ac:dyDescent="0.25">
      <c r="A91" s="78" t="s">
        <v>137</v>
      </c>
      <c r="B91" s="5" t="s">
        <v>25</v>
      </c>
      <c r="C91" s="5" t="s">
        <v>62</v>
      </c>
      <c r="D91" s="5" t="s">
        <v>82</v>
      </c>
      <c r="E91" s="74">
        <v>1</v>
      </c>
      <c r="F91" s="74" t="s">
        <v>71</v>
      </c>
      <c r="G91" s="84">
        <v>43040</v>
      </c>
      <c r="H91" s="84">
        <v>200</v>
      </c>
      <c r="I91" s="27">
        <f>I92</f>
        <v>18.5</v>
      </c>
      <c r="J91" s="27">
        <f t="shared" si="27"/>
        <v>6.3</v>
      </c>
      <c r="K91" s="27">
        <f t="shared" si="27"/>
        <v>20.2</v>
      </c>
    </row>
    <row r="92" spans="1:12" ht="31.5" x14ac:dyDescent="0.25">
      <c r="A92" s="78" t="s">
        <v>138</v>
      </c>
      <c r="B92" s="5" t="s">
        <v>25</v>
      </c>
      <c r="C92" s="5" t="s">
        <v>62</v>
      </c>
      <c r="D92" s="5" t="s">
        <v>82</v>
      </c>
      <c r="E92" s="74">
        <v>1</v>
      </c>
      <c r="F92" s="74" t="s">
        <v>71</v>
      </c>
      <c r="G92" s="84">
        <v>43040</v>
      </c>
      <c r="H92" s="84">
        <v>240</v>
      </c>
      <c r="I92" s="27">
        <f>'Прил 5'!J93</f>
        <v>18.5</v>
      </c>
      <c r="J92" s="27">
        <f>'Прил 5'!K93</f>
        <v>6.3</v>
      </c>
      <c r="K92" s="27">
        <f>'Прил 5'!L93</f>
        <v>20.2</v>
      </c>
    </row>
    <row r="93" spans="1:12" x14ac:dyDescent="0.25">
      <c r="A93" s="139" t="s">
        <v>95</v>
      </c>
      <c r="B93" s="90" t="s">
        <v>65</v>
      </c>
      <c r="C93" s="90"/>
      <c r="D93" s="91"/>
      <c r="E93" s="90"/>
      <c r="F93" s="90"/>
      <c r="G93" s="90"/>
      <c r="H93" s="150"/>
      <c r="I93" s="132">
        <f t="shared" ref="I93:K98" si="28">I94</f>
        <v>138.19999999999999</v>
      </c>
      <c r="J93" s="132">
        <f t="shared" si="28"/>
        <v>148.6</v>
      </c>
      <c r="K93" s="132">
        <f t="shared" si="28"/>
        <v>127.5</v>
      </c>
    </row>
    <row r="94" spans="1:12" x14ac:dyDescent="0.25">
      <c r="A94" s="156" t="s">
        <v>37</v>
      </c>
      <c r="B94" s="90" t="s">
        <v>65</v>
      </c>
      <c r="C94" s="90" t="s">
        <v>22</v>
      </c>
      <c r="D94" s="150"/>
      <c r="E94" s="90"/>
      <c r="F94" s="90"/>
      <c r="G94" s="90"/>
      <c r="H94" s="150"/>
      <c r="I94" s="132">
        <f>I95</f>
        <v>138.19999999999999</v>
      </c>
      <c r="J94" s="132">
        <f t="shared" si="28"/>
        <v>148.6</v>
      </c>
      <c r="K94" s="132">
        <f t="shared" si="28"/>
        <v>127.5</v>
      </c>
    </row>
    <row r="95" spans="1:12" ht="47.25" x14ac:dyDescent="0.25">
      <c r="A95" s="86" t="s">
        <v>248</v>
      </c>
      <c r="B95" s="5" t="s">
        <v>65</v>
      </c>
      <c r="C95" s="5" t="s">
        <v>22</v>
      </c>
      <c r="D95" s="5">
        <v>89</v>
      </c>
      <c r="E95" s="5"/>
      <c r="F95" s="5"/>
      <c r="G95" s="5"/>
      <c r="H95" s="75"/>
      <c r="I95" s="27">
        <f>I96</f>
        <v>138.19999999999999</v>
      </c>
      <c r="J95" s="27">
        <f t="shared" si="28"/>
        <v>148.6</v>
      </c>
      <c r="K95" s="27">
        <f t="shared" si="28"/>
        <v>127.5</v>
      </c>
      <c r="L95" s="167"/>
    </row>
    <row r="96" spans="1:12" ht="47.25" x14ac:dyDescent="0.25">
      <c r="A96" s="86" t="s">
        <v>249</v>
      </c>
      <c r="B96" s="5" t="s">
        <v>65</v>
      </c>
      <c r="C96" s="5" t="s">
        <v>22</v>
      </c>
      <c r="D96" s="5">
        <v>89</v>
      </c>
      <c r="E96" s="5">
        <v>1</v>
      </c>
      <c r="F96" s="5"/>
      <c r="G96" s="5"/>
      <c r="H96" s="75"/>
      <c r="I96" s="27">
        <f>I97</f>
        <v>138.19999999999999</v>
      </c>
      <c r="J96" s="27">
        <f t="shared" si="28"/>
        <v>148.6</v>
      </c>
      <c r="K96" s="27">
        <f t="shared" si="28"/>
        <v>127.5</v>
      </c>
      <c r="L96" s="167"/>
    </row>
    <row r="97" spans="1:11" x14ac:dyDescent="0.25">
      <c r="A97" s="86" t="s">
        <v>132</v>
      </c>
      <c r="B97" s="157" t="s">
        <v>65</v>
      </c>
      <c r="C97" s="157" t="s">
        <v>22</v>
      </c>
      <c r="D97" s="87">
        <v>89</v>
      </c>
      <c r="E97" s="74">
        <v>1</v>
      </c>
      <c r="F97" s="74" t="s">
        <v>71</v>
      </c>
      <c r="G97" s="74" t="s">
        <v>97</v>
      </c>
      <c r="H97" s="87"/>
      <c r="I97" s="27">
        <f t="shared" si="28"/>
        <v>138.19999999999999</v>
      </c>
      <c r="J97" s="27">
        <f t="shared" si="28"/>
        <v>148.6</v>
      </c>
      <c r="K97" s="27">
        <f t="shared" si="28"/>
        <v>127.5</v>
      </c>
    </row>
    <row r="98" spans="1:11" x14ac:dyDescent="0.25">
      <c r="A98" s="86" t="s">
        <v>133</v>
      </c>
      <c r="B98" s="157" t="s">
        <v>65</v>
      </c>
      <c r="C98" s="157" t="s">
        <v>22</v>
      </c>
      <c r="D98" s="87">
        <v>89</v>
      </c>
      <c r="E98" s="74">
        <v>1</v>
      </c>
      <c r="F98" s="74" t="s">
        <v>71</v>
      </c>
      <c r="G98" s="74" t="s">
        <v>97</v>
      </c>
      <c r="H98" s="87" t="s">
        <v>135</v>
      </c>
      <c r="I98" s="27">
        <f t="shared" si="28"/>
        <v>138.19999999999999</v>
      </c>
      <c r="J98" s="27">
        <f t="shared" si="28"/>
        <v>148.6</v>
      </c>
      <c r="K98" s="27">
        <f t="shared" si="28"/>
        <v>127.5</v>
      </c>
    </row>
    <row r="99" spans="1:11" x14ac:dyDescent="0.25">
      <c r="A99" s="86" t="s">
        <v>134</v>
      </c>
      <c r="B99" s="157" t="s">
        <v>65</v>
      </c>
      <c r="C99" s="157" t="s">
        <v>22</v>
      </c>
      <c r="D99" s="87">
        <v>89</v>
      </c>
      <c r="E99" s="74">
        <v>1</v>
      </c>
      <c r="F99" s="74" t="s">
        <v>71</v>
      </c>
      <c r="G99" s="74" t="s">
        <v>97</v>
      </c>
      <c r="H99" s="87" t="s">
        <v>136</v>
      </c>
      <c r="I99" s="27">
        <f>'Прил 5'!J100</f>
        <v>138.19999999999999</v>
      </c>
      <c r="J99" s="27">
        <f>'Прил 5'!K100</f>
        <v>148.6</v>
      </c>
      <c r="K99" s="27">
        <f>'Прил 5'!L100</f>
        <v>127.5</v>
      </c>
    </row>
    <row r="100" spans="1:11" x14ac:dyDescent="0.25">
      <c r="A100" s="136" t="s">
        <v>24</v>
      </c>
      <c r="B100" s="158" t="s">
        <v>66</v>
      </c>
      <c r="C100" s="158"/>
      <c r="D100" s="148"/>
      <c r="E100" s="81"/>
      <c r="F100" s="81"/>
      <c r="G100" s="81"/>
      <c r="H100" s="148"/>
      <c r="I100" s="132">
        <f t="shared" ref="I100:K105" si="29">I101</f>
        <v>0.7</v>
      </c>
      <c r="J100" s="132">
        <f t="shared" si="29"/>
        <v>0.7</v>
      </c>
      <c r="K100" s="132">
        <f t="shared" si="29"/>
        <v>0.7</v>
      </c>
    </row>
    <row r="101" spans="1:11" ht="31.5" x14ac:dyDescent="0.25">
      <c r="A101" s="136" t="s">
        <v>98</v>
      </c>
      <c r="B101" s="81">
        <v>13</v>
      </c>
      <c r="C101" s="81" t="s">
        <v>22</v>
      </c>
      <c r="D101" s="144"/>
      <c r="E101" s="81"/>
      <c r="F101" s="81"/>
      <c r="G101" s="81"/>
      <c r="H101" s="148"/>
      <c r="I101" s="132">
        <f t="shared" si="29"/>
        <v>0.7</v>
      </c>
      <c r="J101" s="132">
        <f t="shared" si="29"/>
        <v>0.7</v>
      </c>
      <c r="K101" s="132">
        <f t="shared" si="29"/>
        <v>0.7</v>
      </c>
    </row>
    <row r="102" spans="1:11" ht="47.25" x14ac:dyDescent="0.25">
      <c r="A102" s="86" t="s">
        <v>248</v>
      </c>
      <c r="B102" s="74" t="s">
        <v>66</v>
      </c>
      <c r="C102" s="74" t="s">
        <v>22</v>
      </c>
      <c r="D102" s="5">
        <v>89</v>
      </c>
      <c r="E102" s="5">
        <v>0</v>
      </c>
      <c r="F102" s="74"/>
      <c r="G102" s="74"/>
      <c r="H102" s="87"/>
      <c r="I102" s="27">
        <f t="shared" si="29"/>
        <v>0.7</v>
      </c>
      <c r="J102" s="27">
        <f t="shared" si="29"/>
        <v>0.7</v>
      </c>
      <c r="K102" s="27">
        <f t="shared" si="29"/>
        <v>0.7</v>
      </c>
    </row>
    <row r="103" spans="1:11" ht="47.25" x14ac:dyDescent="0.25">
      <c r="A103" s="86" t="s">
        <v>249</v>
      </c>
      <c r="B103" s="74" t="s">
        <v>66</v>
      </c>
      <c r="C103" s="74" t="s">
        <v>22</v>
      </c>
      <c r="D103" s="5">
        <v>89</v>
      </c>
      <c r="E103" s="5">
        <v>1</v>
      </c>
      <c r="F103" s="74"/>
      <c r="G103" s="74"/>
      <c r="H103" s="87"/>
      <c r="I103" s="27">
        <f t="shared" si="29"/>
        <v>0.7</v>
      </c>
      <c r="J103" s="27">
        <f t="shared" si="29"/>
        <v>0.7</v>
      </c>
      <c r="K103" s="27">
        <f t="shared" si="29"/>
        <v>0.7</v>
      </c>
    </row>
    <row r="104" spans="1:11" x14ac:dyDescent="0.25">
      <c r="A104" s="78" t="s">
        <v>99</v>
      </c>
      <c r="B104" s="74">
        <v>13</v>
      </c>
      <c r="C104" s="74" t="s">
        <v>22</v>
      </c>
      <c r="D104" s="77">
        <v>89</v>
      </c>
      <c r="E104" s="74">
        <v>1</v>
      </c>
      <c r="F104" s="74" t="s">
        <v>71</v>
      </c>
      <c r="G104" s="74">
        <v>41240</v>
      </c>
      <c r="H104" s="87"/>
      <c r="I104" s="27">
        <f t="shared" si="29"/>
        <v>0.7</v>
      </c>
      <c r="J104" s="27">
        <f t="shared" si="29"/>
        <v>0.7</v>
      </c>
      <c r="K104" s="27">
        <f t="shared" si="29"/>
        <v>0.7</v>
      </c>
    </row>
    <row r="105" spans="1:11" x14ac:dyDescent="0.25">
      <c r="A105" s="78" t="s">
        <v>130</v>
      </c>
      <c r="B105" s="74">
        <v>13</v>
      </c>
      <c r="C105" s="74" t="s">
        <v>22</v>
      </c>
      <c r="D105" s="77">
        <v>89</v>
      </c>
      <c r="E105" s="74">
        <v>1</v>
      </c>
      <c r="F105" s="74" t="s">
        <v>71</v>
      </c>
      <c r="G105" s="74" t="s">
        <v>104</v>
      </c>
      <c r="H105" s="87" t="s">
        <v>131</v>
      </c>
      <c r="I105" s="27">
        <f t="shared" si="29"/>
        <v>0.7</v>
      </c>
      <c r="J105" s="27">
        <f t="shared" si="29"/>
        <v>0.7</v>
      </c>
      <c r="K105" s="27">
        <f t="shared" si="29"/>
        <v>0.7</v>
      </c>
    </row>
    <row r="106" spans="1:11" x14ac:dyDescent="0.25">
      <c r="A106" s="85" t="s">
        <v>100</v>
      </c>
      <c r="B106" s="74">
        <v>13</v>
      </c>
      <c r="C106" s="74" t="s">
        <v>22</v>
      </c>
      <c r="D106" s="77">
        <v>89</v>
      </c>
      <c r="E106" s="74">
        <v>1</v>
      </c>
      <c r="F106" s="74" t="s">
        <v>71</v>
      </c>
      <c r="G106" s="74">
        <v>41240</v>
      </c>
      <c r="H106" s="87">
        <v>730</v>
      </c>
      <c r="I106" s="27">
        <f>'Прил 5'!J107</f>
        <v>0.7</v>
      </c>
      <c r="J106" s="27">
        <f>'Прил 5'!K107</f>
        <v>0.7</v>
      </c>
      <c r="K106" s="27">
        <f>'Прил 5'!L107</f>
        <v>0.7</v>
      </c>
    </row>
    <row r="107" spans="1:11" x14ac:dyDescent="0.25">
      <c r="A107" s="85" t="s">
        <v>267</v>
      </c>
      <c r="B107" s="74" t="s">
        <v>268</v>
      </c>
      <c r="C107" s="74"/>
      <c r="D107" s="77"/>
      <c r="E107" s="74"/>
      <c r="F107" s="74"/>
      <c r="G107" s="74"/>
      <c r="H107" s="87"/>
      <c r="I107" s="27"/>
      <c r="J107" s="27">
        <f t="shared" ref="J107:K112" si="30">J108</f>
        <v>28</v>
      </c>
      <c r="K107" s="27">
        <f t="shared" si="30"/>
        <v>55.4</v>
      </c>
    </row>
    <row r="108" spans="1:11" x14ac:dyDescent="0.25">
      <c r="A108" s="85" t="s">
        <v>267</v>
      </c>
      <c r="B108" s="74" t="s">
        <v>268</v>
      </c>
      <c r="C108" s="74">
        <v>99</v>
      </c>
      <c r="D108" s="77"/>
      <c r="E108" s="74"/>
      <c r="F108" s="74"/>
      <c r="G108" s="74"/>
      <c r="H108" s="87"/>
      <c r="I108" s="27"/>
      <c r="J108" s="27">
        <f t="shared" si="30"/>
        <v>28</v>
      </c>
      <c r="K108" s="27">
        <f t="shared" si="30"/>
        <v>55.4</v>
      </c>
    </row>
    <row r="109" spans="1:11" ht="47.25" x14ac:dyDescent="0.25">
      <c r="A109" s="86" t="s">
        <v>248</v>
      </c>
      <c r="B109" s="74" t="s">
        <v>268</v>
      </c>
      <c r="C109" s="74">
        <v>99</v>
      </c>
      <c r="D109" s="74" t="s">
        <v>82</v>
      </c>
      <c r="E109" s="74" t="s">
        <v>257</v>
      </c>
      <c r="F109" s="74"/>
      <c r="G109" s="74"/>
      <c r="H109" s="87"/>
      <c r="I109" s="27"/>
      <c r="J109" s="27">
        <f t="shared" si="30"/>
        <v>28</v>
      </c>
      <c r="K109" s="27">
        <f t="shared" si="30"/>
        <v>55.4</v>
      </c>
    </row>
    <row r="110" spans="1:11" ht="47.25" x14ac:dyDescent="0.25">
      <c r="A110" s="86" t="s">
        <v>249</v>
      </c>
      <c r="B110" s="74" t="s">
        <v>268</v>
      </c>
      <c r="C110" s="74">
        <v>99</v>
      </c>
      <c r="D110" s="74" t="s">
        <v>82</v>
      </c>
      <c r="E110" s="74" t="s">
        <v>34</v>
      </c>
      <c r="F110" s="74"/>
      <c r="G110" s="74"/>
      <c r="H110" s="87"/>
      <c r="I110" s="27"/>
      <c r="J110" s="27">
        <f t="shared" si="30"/>
        <v>28</v>
      </c>
      <c r="K110" s="27">
        <f t="shared" si="30"/>
        <v>55.4</v>
      </c>
    </row>
    <row r="111" spans="1:11" x14ac:dyDescent="0.25">
      <c r="A111" s="85" t="s">
        <v>267</v>
      </c>
      <c r="B111" s="74" t="s">
        <v>268</v>
      </c>
      <c r="C111" s="74">
        <v>99</v>
      </c>
      <c r="D111" s="74" t="s">
        <v>82</v>
      </c>
      <c r="E111" s="74" t="s">
        <v>34</v>
      </c>
      <c r="F111" s="74" t="s">
        <v>71</v>
      </c>
      <c r="G111" s="74" t="s">
        <v>269</v>
      </c>
      <c r="H111" s="74"/>
      <c r="I111" s="27"/>
      <c r="J111" s="27">
        <f t="shared" si="30"/>
        <v>28</v>
      </c>
      <c r="K111" s="27">
        <f t="shared" si="30"/>
        <v>55.4</v>
      </c>
    </row>
    <row r="112" spans="1:11" x14ac:dyDescent="0.25">
      <c r="A112" s="85" t="s">
        <v>145</v>
      </c>
      <c r="B112" s="74" t="s">
        <v>268</v>
      </c>
      <c r="C112" s="74">
        <v>99</v>
      </c>
      <c r="D112" s="74" t="s">
        <v>82</v>
      </c>
      <c r="E112" s="74" t="s">
        <v>34</v>
      </c>
      <c r="F112" s="74" t="s">
        <v>71</v>
      </c>
      <c r="G112" s="74" t="s">
        <v>269</v>
      </c>
      <c r="H112" s="74" t="s">
        <v>146</v>
      </c>
      <c r="I112" s="27"/>
      <c r="J112" s="27">
        <f t="shared" si="30"/>
        <v>28</v>
      </c>
      <c r="K112" s="27">
        <f t="shared" si="30"/>
        <v>55.4</v>
      </c>
    </row>
    <row r="113" spans="1:11" x14ac:dyDescent="0.25">
      <c r="A113" s="85" t="s">
        <v>81</v>
      </c>
      <c r="B113" s="74" t="s">
        <v>268</v>
      </c>
      <c r="C113" s="74" t="s">
        <v>268</v>
      </c>
      <c r="D113" s="74" t="s">
        <v>82</v>
      </c>
      <c r="E113" s="74" t="s">
        <v>34</v>
      </c>
      <c r="F113" s="74" t="s">
        <v>71</v>
      </c>
      <c r="G113" s="74" t="s">
        <v>269</v>
      </c>
      <c r="H113" s="74" t="s">
        <v>83</v>
      </c>
      <c r="I113" s="221"/>
      <c r="J113" s="221">
        <f>'Прил 5'!K114</f>
        <v>28</v>
      </c>
      <c r="K113" s="221">
        <f>'Прил 5'!L114</f>
        <v>55.4</v>
      </c>
    </row>
  </sheetData>
  <autoFilter ref="A7:K113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2">
    <cfRule type="expression" dxfId="62" priority="53" stopIfTrue="1">
      <formula>$F42=""</formula>
    </cfRule>
    <cfRule type="expression" dxfId="61" priority="54" stopIfTrue="1">
      <formula>#REF!&lt;&gt;""</formula>
    </cfRule>
    <cfRule type="expression" dxfId="60" priority="55" stopIfTrue="1">
      <formula>AND($G42="",$F42&lt;&gt;"")</formula>
    </cfRule>
  </conditionalFormatting>
  <conditionalFormatting sqref="B58">
    <cfRule type="expression" dxfId="59" priority="50" stopIfTrue="1">
      <formula>$F58=""</formula>
    </cfRule>
    <cfRule type="expression" dxfId="58" priority="52" stopIfTrue="1">
      <formula>AND($G58="",$F58&lt;&gt;"")</formula>
    </cfRule>
  </conditionalFormatting>
  <conditionalFormatting sqref="A87 A90">
    <cfRule type="expression" dxfId="57" priority="41" stopIfTrue="1">
      <formula>$F87=""</formula>
    </cfRule>
    <cfRule type="expression" dxfId="56" priority="43" stopIfTrue="1">
      <formula>AND($G87="",$F87&lt;&gt;"")</formula>
    </cfRule>
  </conditionalFormatting>
  <conditionalFormatting sqref="A90">
    <cfRule type="expression" dxfId="55" priority="38" stopIfTrue="1">
      <formula>$F90=""</formula>
    </cfRule>
    <cfRule type="expression" dxfId="54" priority="40" stopIfTrue="1">
      <formula>AND($G90="",$F90&lt;&gt;"")</formula>
    </cfRule>
  </conditionalFormatting>
  <conditionalFormatting sqref="A37">
    <cfRule type="expression" dxfId="53" priority="32" stopIfTrue="1">
      <formula>$F37=""</formula>
    </cfRule>
    <cfRule type="expression" dxfId="52" priority="33" stopIfTrue="1">
      <formula>#REF!&lt;&gt;""</formula>
    </cfRule>
    <cfRule type="expression" dxfId="51" priority="34" stopIfTrue="1">
      <formula>AND($G37="",$F37&lt;&gt;"")</formula>
    </cfRule>
  </conditionalFormatting>
  <conditionalFormatting sqref="F85:F86 E80:F80 E85">
    <cfRule type="expression" dxfId="50" priority="30" stopIfTrue="1">
      <formula>$C80=""</formula>
    </cfRule>
    <cfRule type="expression" dxfId="49" priority="31" stopIfTrue="1">
      <formula>$D80&lt;&gt;""</formula>
    </cfRule>
  </conditionalFormatting>
  <conditionalFormatting sqref="A46">
    <cfRule type="expression" dxfId="48" priority="10" stopIfTrue="1">
      <formula>$F46=""</formula>
    </cfRule>
    <cfRule type="expression" dxfId="47" priority="11" stopIfTrue="1">
      <formula>$H46&lt;&gt;""</formula>
    </cfRule>
    <cfRule type="expression" dxfId="46" priority="12" stopIfTrue="1">
      <formula>AND($G46="",$F46&lt;&gt;"")</formula>
    </cfRule>
  </conditionalFormatting>
  <conditionalFormatting sqref="B46">
    <cfRule type="expression" dxfId="45" priority="7" stopIfTrue="1">
      <formula>$F46=""</formula>
    </cfRule>
    <cfRule type="expression" dxfId="44" priority="8" stopIfTrue="1">
      <formula>#REF!&lt;&gt;""</formula>
    </cfRule>
    <cfRule type="expression" dxfId="43" priority="9" stopIfTrue="1">
      <formula>AND($G46="",$F46&lt;&gt;"")</formula>
    </cfRule>
  </conditionalFormatting>
  <conditionalFormatting sqref="A40">
    <cfRule type="expression" dxfId="42" priority="4" stopIfTrue="1">
      <formula>$F40=""</formula>
    </cfRule>
    <cfRule type="expression" dxfId="41" priority="5" stopIfTrue="1">
      <formula>#REF!&lt;&gt;""</formula>
    </cfRule>
    <cfRule type="expression" dxfId="40" priority="6" stopIfTrue="1">
      <formula>AND($G40="",$F40&lt;&gt;"")</formula>
    </cfRule>
  </conditionalFormatting>
  <conditionalFormatting sqref="A40">
    <cfRule type="expression" dxfId="39" priority="1" stopIfTrue="1">
      <formula>$F40=""</formula>
    </cfRule>
    <cfRule type="expression" dxfId="38" priority="2" stopIfTrue="1">
      <formula>#REF!&lt;&gt;""</formula>
    </cfRule>
    <cfRule type="expression" dxfId="37" priority="3" stopIfTrue="1">
      <formula>AND($G40="",$F40&lt;&gt;"")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B58</xm:sqref>
        </x14:conditionalFormatting>
        <x14:conditionalFormatting xmlns:xm="http://schemas.microsoft.com/office/excel/2006/main">
          <x14:cfRule type="expression" priority="56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A87 A90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114"/>
  <sheetViews>
    <sheetView view="pageBreakPreview" topLeftCell="A28" zoomScale="90" zoomScaleNormal="75" zoomScaleSheetLayoutView="90" workbookViewId="0">
      <selection activeCell="J26" sqref="J26:L26"/>
    </sheetView>
  </sheetViews>
  <sheetFormatPr defaultColWidth="8.5703125" defaultRowHeight="15.75" x14ac:dyDescent="0.25"/>
  <cols>
    <col min="1" max="1" width="86.7109375" style="124" customWidth="1"/>
    <col min="2" max="2" width="7" style="125" customWidth="1"/>
    <col min="3" max="3" width="5.5703125" style="125" customWidth="1"/>
    <col min="4" max="4" width="7.140625" style="125" customWidth="1"/>
    <col min="5" max="5" width="7.28515625" style="125" customWidth="1"/>
    <col min="6" max="6" width="6.140625" style="125" customWidth="1"/>
    <col min="7" max="7" width="7.140625" style="125" customWidth="1"/>
    <col min="8" max="8" width="10.42578125" style="127" customWidth="1"/>
    <col min="9" max="9" width="7.85546875" style="127" customWidth="1"/>
    <col min="10" max="10" width="16.85546875" style="160" customWidth="1"/>
    <col min="11" max="11" width="13.85546875" style="127" customWidth="1"/>
    <col min="12" max="12" width="15.85546875" style="127" customWidth="1"/>
    <col min="13" max="13" width="8.5703125" style="284"/>
    <col min="14" max="16384" width="8.5703125" style="127"/>
  </cols>
  <sheetData>
    <row r="1" spans="1:13" x14ac:dyDescent="0.25">
      <c r="G1" s="126"/>
      <c r="H1" s="310" t="s">
        <v>150</v>
      </c>
      <c r="I1" s="310"/>
      <c r="J1" s="310"/>
      <c r="K1" s="310"/>
      <c r="L1" s="310"/>
    </row>
    <row r="2" spans="1:13" ht="96.75" customHeight="1" x14ac:dyDescent="0.25">
      <c r="G2" s="126"/>
      <c r="H2" s="230"/>
      <c r="I2" s="230"/>
      <c r="J2" s="309" t="s">
        <v>283</v>
      </c>
      <c r="K2" s="309"/>
      <c r="L2" s="309"/>
    </row>
    <row r="3" spans="1:13" ht="57.75" customHeight="1" x14ac:dyDescent="0.25">
      <c r="A3" s="319" t="s">
        <v>277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</row>
    <row r="5" spans="1:13" x14ac:dyDescent="0.25">
      <c r="A5" s="321" t="s">
        <v>16</v>
      </c>
      <c r="B5" s="323" t="s">
        <v>27</v>
      </c>
      <c r="C5" s="325" t="s">
        <v>17</v>
      </c>
      <c r="D5" s="325" t="s">
        <v>28</v>
      </c>
      <c r="E5" s="313" t="s">
        <v>19</v>
      </c>
      <c r="F5" s="314"/>
      <c r="G5" s="314"/>
      <c r="H5" s="315"/>
      <c r="I5" s="325" t="s">
        <v>20</v>
      </c>
      <c r="J5" s="320" t="s">
        <v>67</v>
      </c>
      <c r="K5" s="320"/>
      <c r="L5" s="320"/>
    </row>
    <row r="6" spans="1:13" x14ac:dyDescent="0.25">
      <c r="A6" s="322"/>
      <c r="B6" s="324"/>
      <c r="C6" s="326"/>
      <c r="D6" s="326"/>
      <c r="E6" s="316"/>
      <c r="F6" s="317"/>
      <c r="G6" s="317"/>
      <c r="H6" s="318"/>
      <c r="I6" s="326"/>
      <c r="J6" s="93" t="s">
        <v>211</v>
      </c>
      <c r="K6" s="224" t="s">
        <v>212</v>
      </c>
      <c r="L6" s="224" t="s">
        <v>276</v>
      </c>
    </row>
    <row r="7" spans="1:13" x14ac:dyDescent="0.25">
      <c r="A7" s="128">
        <v>1</v>
      </c>
      <c r="B7" s="5">
        <v>2</v>
      </c>
      <c r="C7" s="5">
        <v>3</v>
      </c>
      <c r="D7" s="5">
        <v>4</v>
      </c>
      <c r="E7" s="5">
        <v>5</v>
      </c>
      <c r="F7" s="82">
        <v>6</v>
      </c>
      <c r="G7" s="5">
        <v>7</v>
      </c>
      <c r="H7" s="74">
        <v>8</v>
      </c>
      <c r="I7" s="74">
        <v>9</v>
      </c>
      <c r="J7" s="74">
        <v>10</v>
      </c>
      <c r="K7" s="74">
        <v>11</v>
      </c>
      <c r="L7" s="74">
        <v>12</v>
      </c>
    </row>
    <row r="8" spans="1:13" s="133" customFormat="1" x14ac:dyDescent="0.25">
      <c r="A8" s="129" t="s">
        <v>29</v>
      </c>
      <c r="B8" s="79"/>
      <c r="C8" s="79"/>
      <c r="D8" s="79"/>
      <c r="E8" s="79"/>
      <c r="F8" s="130"/>
      <c r="G8" s="131"/>
      <c r="H8" s="96"/>
      <c r="I8" s="96"/>
      <c r="J8" s="132">
        <f>J9</f>
        <v>2173.89714</v>
      </c>
      <c r="K8" s="132">
        <f t="shared" ref="K8:L8" si="0">K9</f>
        <v>1205.8</v>
      </c>
      <c r="L8" s="132">
        <f t="shared" si="0"/>
        <v>1198.9000000000003</v>
      </c>
      <c r="M8" s="285"/>
    </row>
    <row r="9" spans="1:13" ht="31.5" x14ac:dyDescent="0.25">
      <c r="A9" s="129" t="s">
        <v>240</v>
      </c>
      <c r="B9" s="79">
        <v>916</v>
      </c>
      <c r="C9" s="134"/>
      <c r="D9" s="134"/>
      <c r="E9" s="5"/>
      <c r="F9" s="5"/>
      <c r="G9" s="5"/>
      <c r="H9" s="5"/>
      <c r="I9" s="135"/>
      <c r="J9" s="132">
        <f>J10+J52+J67+J74+J94+J101+J61</f>
        <v>2173.89714</v>
      </c>
      <c r="K9" s="132">
        <f>K10+K52+K67+K74+K94+K101+K61+K108</f>
        <v>1205.8</v>
      </c>
      <c r="L9" s="132">
        <f>L10+L52+L67+L74+L94+L101+L61+L108</f>
        <v>1198.9000000000003</v>
      </c>
    </row>
    <row r="10" spans="1:13" x14ac:dyDescent="0.25">
      <c r="A10" s="129" t="s">
        <v>21</v>
      </c>
      <c r="B10" s="79">
        <v>916</v>
      </c>
      <c r="C10" s="79" t="s">
        <v>22</v>
      </c>
      <c r="D10" s="79"/>
      <c r="E10" s="90"/>
      <c r="F10" s="90"/>
      <c r="G10" s="90"/>
      <c r="H10" s="90"/>
      <c r="I10" s="130"/>
      <c r="J10" s="132">
        <f>J11+J20+J41+J47</f>
        <v>1022.4</v>
      </c>
      <c r="K10" s="132">
        <f>K11+K20+K41+K47</f>
        <v>477.3</v>
      </c>
      <c r="L10" s="132">
        <f>L11+L20+L41+L47</f>
        <v>419.9</v>
      </c>
    </row>
    <row r="11" spans="1:13" ht="31.5" x14ac:dyDescent="0.25">
      <c r="A11" s="136" t="s">
        <v>68</v>
      </c>
      <c r="B11" s="79">
        <v>916</v>
      </c>
      <c r="C11" s="90" t="s">
        <v>22</v>
      </c>
      <c r="D11" s="90" t="s">
        <v>61</v>
      </c>
      <c r="E11" s="90"/>
      <c r="F11" s="90"/>
      <c r="G11" s="90"/>
      <c r="H11" s="90"/>
      <c r="I11" s="91"/>
      <c r="J11" s="137">
        <f>J12</f>
        <v>380.6</v>
      </c>
      <c r="K11" s="137">
        <f t="shared" ref="K11:L15" si="1">K12</f>
        <v>134.5</v>
      </c>
      <c r="L11" s="137">
        <f t="shared" si="1"/>
        <v>135.19999999999999</v>
      </c>
    </row>
    <row r="12" spans="1:13" x14ac:dyDescent="0.25">
      <c r="A12" s="86" t="s">
        <v>209</v>
      </c>
      <c r="B12" s="79">
        <v>916</v>
      </c>
      <c r="C12" s="5" t="s">
        <v>22</v>
      </c>
      <c r="D12" s="5" t="s">
        <v>61</v>
      </c>
      <c r="E12" s="5" t="s">
        <v>69</v>
      </c>
      <c r="F12" s="5"/>
      <c r="G12" s="5"/>
      <c r="H12" s="5"/>
      <c r="I12" s="76"/>
      <c r="J12" s="138">
        <f>J13</f>
        <v>380.6</v>
      </c>
      <c r="K12" s="138">
        <f t="shared" si="1"/>
        <v>134.5</v>
      </c>
      <c r="L12" s="138">
        <f t="shared" si="1"/>
        <v>135.19999999999999</v>
      </c>
    </row>
    <row r="13" spans="1:13" x14ac:dyDescent="0.25">
      <c r="A13" s="78" t="s">
        <v>207</v>
      </c>
      <c r="B13" s="79">
        <v>916</v>
      </c>
      <c r="C13" s="5" t="s">
        <v>22</v>
      </c>
      <c r="D13" s="5" t="s">
        <v>61</v>
      </c>
      <c r="E13" s="5">
        <v>65</v>
      </c>
      <c r="F13" s="5">
        <v>1</v>
      </c>
      <c r="G13" s="90"/>
      <c r="H13" s="90"/>
      <c r="I13" s="91"/>
      <c r="J13" s="138">
        <f>J14+J17</f>
        <v>380.6</v>
      </c>
      <c r="K13" s="138">
        <f t="shared" ref="K13:L13" si="2">K14+K17</f>
        <v>134.5</v>
      </c>
      <c r="L13" s="138">
        <f t="shared" si="2"/>
        <v>135.19999999999999</v>
      </c>
    </row>
    <row r="14" spans="1:13" x14ac:dyDescent="0.25">
      <c r="A14" s="89" t="s">
        <v>149</v>
      </c>
      <c r="B14" s="79">
        <v>916</v>
      </c>
      <c r="C14" s="74" t="s">
        <v>22</v>
      </c>
      <c r="D14" s="74" t="s">
        <v>61</v>
      </c>
      <c r="E14" s="74" t="s">
        <v>69</v>
      </c>
      <c r="F14" s="74" t="s">
        <v>34</v>
      </c>
      <c r="G14" s="74" t="s">
        <v>71</v>
      </c>
      <c r="H14" s="74" t="s">
        <v>72</v>
      </c>
      <c r="I14" s="91"/>
      <c r="J14" s="138">
        <f>J15</f>
        <v>297.60000000000002</v>
      </c>
      <c r="K14" s="138">
        <f t="shared" si="1"/>
        <v>134.5</v>
      </c>
      <c r="L14" s="138">
        <f t="shared" si="1"/>
        <v>135.19999999999999</v>
      </c>
    </row>
    <row r="15" spans="1:13" ht="47.25" x14ac:dyDescent="0.25">
      <c r="A15" s="89" t="s">
        <v>141</v>
      </c>
      <c r="B15" s="79">
        <v>916</v>
      </c>
      <c r="C15" s="74" t="s">
        <v>22</v>
      </c>
      <c r="D15" s="74" t="s">
        <v>61</v>
      </c>
      <c r="E15" s="74" t="s">
        <v>69</v>
      </c>
      <c r="F15" s="74" t="s">
        <v>34</v>
      </c>
      <c r="G15" s="74" t="s">
        <v>71</v>
      </c>
      <c r="H15" s="74" t="s">
        <v>72</v>
      </c>
      <c r="I15" s="76" t="s">
        <v>143</v>
      </c>
      <c r="J15" s="138">
        <f>J16</f>
        <v>297.60000000000002</v>
      </c>
      <c r="K15" s="138">
        <f t="shared" si="1"/>
        <v>134.5</v>
      </c>
      <c r="L15" s="138">
        <f t="shared" si="1"/>
        <v>135.19999999999999</v>
      </c>
    </row>
    <row r="16" spans="1:13" ht="21" customHeight="1" x14ac:dyDescent="0.25">
      <c r="A16" s="89" t="s">
        <v>142</v>
      </c>
      <c r="B16" s="79">
        <v>916</v>
      </c>
      <c r="C16" s="74" t="s">
        <v>22</v>
      </c>
      <c r="D16" s="74" t="s">
        <v>61</v>
      </c>
      <c r="E16" s="74" t="s">
        <v>69</v>
      </c>
      <c r="F16" s="74" t="s">
        <v>34</v>
      </c>
      <c r="G16" s="74" t="s">
        <v>71</v>
      </c>
      <c r="H16" s="74" t="s">
        <v>72</v>
      </c>
      <c r="I16" s="76" t="s">
        <v>144</v>
      </c>
      <c r="J16" s="138">
        <f>216.1+30+17+34.5</f>
        <v>297.60000000000002</v>
      </c>
      <c r="K16" s="138">
        <v>134.5</v>
      </c>
      <c r="L16" s="138">
        <v>135.19999999999999</v>
      </c>
    </row>
    <row r="17" spans="1:13" ht="34.5" customHeight="1" x14ac:dyDescent="0.25">
      <c r="A17" s="78" t="s">
        <v>271</v>
      </c>
      <c r="B17" s="79">
        <v>916</v>
      </c>
      <c r="C17" s="74" t="s">
        <v>22</v>
      </c>
      <c r="D17" s="74" t="s">
        <v>61</v>
      </c>
      <c r="E17" s="74" t="s">
        <v>69</v>
      </c>
      <c r="F17" s="74" t="s">
        <v>34</v>
      </c>
      <c r="G17" s="74" t="s">
        <v>71</v>
      </c>
      <c r="H17" s="74" t="s">
        <v>270</v>
      </c>
      <c r="I17" s="76"/>
      <c r="J17" s="138">
        <f>J18</f>
        <v>83</v>
      </c>
      <c r="K17" s="138">
        <f t="shared" ref="K17:L17" si="3">K18</f>
        <v>0</v>
      </c>
      <c r="L17" s="138">
        <f t="shared" si="3"/>
        <v>0</v>
      </c>
    </row>
    <row r="18" spans="1:13" ht="55.5" customHeight="1" x14ac:dyDescent="0.25">
      <c r="A18" s="89" t="s">
        <v>141</v>
      </c>
      <c r="B18" s="79">
        <v>916</v>
      </c>
      <c r="C18" s="74" t="s">
        <v>22</v>
      </c>
      <c r="D18" s="74" t="s">
        <v>61</v>
      </c>
      <c r="E18" s="74" t="s">
        <v>69</v>
      </c>
      <c r="F18" s="74" t="s">
        <v>34</v>
      </c>
      <c r="G18" s="74" t="s">
        <v>71</v>
      </c>
      <c r="H18" s="74" t="s">
        <v>270</v>
      </c>
      <c r="I18" s="76" t="s">
        <v>143</v>
      </c>
      <c r="J18" s="138">
        <f>J19</f>
        <v>83</v>
      </c>
      <c r="K18" s="138">
        <f t="shared" ref="K18:L18" si="4">K19</f>
        <v>0</v>
      </c>
      <c r="L18" s="138">
        <f t="shared" si="4"/>
        <v>0</v>
      </c>
    </row>
    <row r="19" spans="1:13" ht="24" customHeight="1" x14ac:dyDescent="0.25">
      <c r="A19" s="89" t="s">
        <v>142</v>
      </c>
      <c r="B19" s="79">
        <v>916</v>
      </c>
      <c r="C19" s="74" t="s">
        <v>22</v>
      </c>
      <c r="D19" s="74" t="s">
        <v>61</v>
      </c>
      <c r="E19" s="74" t="s">
        <v>69</v>
      </c>
      <c r="F19" s="74" t="s">
        <v>34</v>
      </c>
      <c r="G19" s="74" t="s">
        <v>71</v>
      </c>
      <c r="H19" s="74" t="s">
        <v>270</v>
      </c>
      <c r="I19" s="76" t="s">
        <v>144</v>
      </c>
      <c r="J19" s="138">
        <v>83</v>
      </c>
      <c r="K19" s="138">
        <v>0</v>
      </c>
      <c r="L19" s="138">
        <v>0</v>
      </c>
    </row>
    <row r="20" spans="1:13" ht="47.25" x14ac:dyDescent="0.25">
      <c r="A20" s="139" t="s">
        <v>102</v>
      </c>
      <c r="B20" s="79">
        <v>916</v>
      </c>
      <c r="C20" s="90" t="s">
        <v>22</v>
      </c>
      <c r="D20" s="90" t="s">
        <v>23</v>
      </c>
      <c r="E20" s="90"/>
      <c r="F20" s="90"/>
      <c r="G20" s="90"/>
      <c r="H20" s="90"/>
      <c r="I20" s="91"/>
      <c r="J20" s="137">
        <f>J21+J36</f>
        <v>639.79999999999995</v>
      </c>
      <c r="K20" s="137">
        <f>K21+K36</f>
        <v>340.8</v>
      </c>
      <c r="L20" s="137">
        <f>L21+L36</f>
        <v>283.7</v>
      </c>
    </row>
    <row r="21" spans="1:13" x14ac:dyDescent="0.25">
      <c r="A21" s="86" t="s">
        <v>209</v>
      </c>
      <c r="B21" s="79">
        <v>916</v>
      </c>
      <c r="C21" s="5" t="s">
        <v>22</v>
      </c>
      <c r="D21" s="5" t="s">
        <v>23</v>
      </c>
      <c r="E21" s="5" t="s">
        <v>69</v>
      </c>
      <c r="F21" s="5"/>
      <c r="G21" s="5"/>
      <c r="H21" s="5"/>
      <c r="I21" s="76"/>
      <c r="J21" s="138">
        <f>J22</f>
        <v>639.59999999999991</v>
      </c>
      <c r="K21" s="138">
        <f t="shared" ref="K21:L21" si="5">K22</f>
        <v>340.6</v>
      </c>
      <c r="L21" s="138">
        <f t="shared" si="5"/>
        <v>283.5</v>
      </c>
    </row>
    <row r="22" spans="1:13" ht="18.600000000000001" customHeight="1" x14ac:dyDescent="0.25">
      <c r="A22" s="86" t="s">
        <v>210</v>
      </c>
      <c r="B22" s="79">
        <v>916</v>
      </c>
      <c r="C22" s="74" t="s">
        <v>22</v>
      </c>
      <c r="D22" s="74" t="s">
        <v>23</v>
      </c>
      <c r="E22" s="74" t="s">
        <v>69</v>
      </c>
      <c r="F22" s="74" t="s">
        <v>35</v>
      </c>
      <c r="G22" s="90"/>
      <c r="H22" s="90"/>
      <c r="I22" s="91"/>
      <c r="J22" s="138">
        <f>J23+J26+J33</f>
        <v>639.59999999999991</v>
      </c>
      <c r="K22" s="138">
        <f t="shared" ref="K22:L22" si="6">K23+K26+K33</f>
        <v>340.6</v>
      </c>
      <c r="L22" s="138">
        <f t="shared" si="6"/>
        <v>283.5</v>
      </c>
    </row>
    <row r="23" spans="1:13" x14ac:dyDescent="0.25">
      <c r="A23" s="89" t="s">
        <v>73</v>
      </c>
      <c r="B23" s="79">
        <v>916</v>
      </c>
      <c r="C23" s="74" t="s">
        <v>22</v>
      </c>
      <c r="D23" s="74" t="s">
        <v>23</v>
      </c>
      <c r="E23" s="74" t="s">
        <v>69</v>
      </c>
      <c r="F23" s="74" t="s">
        <v>35</v>
      </c>
      <c r="G23" s="74" t="s">
        <v>71</v>
      </c>
      <c r="H23" s="74" t="s">
        <v>74</v>
      </c>
      <c r="I23" s="91"/>
      <c r="J23" s="138">
        <f t="shared" ref="J23:L24" si="7">J24</f>
        <v>289</v>
      </c>
      <c r="K23" s="138">
        <f t="shared" si="7"/>
        <v>260.5</v>
      </c>
      <c r="L23" s="138">
        <f t="shared" si="7"/>
        <v>145.69999999999999</v>
      </c>
    </row>
    <row r="24" spans="1:13" ht="55.5" customHeight="1" x14ac:dyDescent="0.25">
      <c r="A24" s="89" t="s">
        <v>141</v>
      </c>
      <c r="B24" s="79">
        <v>916</v>
      </c>
      <c r="C24" s="74" t="s">
        <v>22</v>
      </c>
      <c r="D24" s="74" t="s">
        <v>23</v>
      </c>
      <c r="E24" s="74" t="s">
        <v>69</v>
      </c>
      <c r="F24" s="74" t="s">
        <v>35</v>
      </c>
      <c r="G24" s="74" t="s">
        <v>71</v>
      </c>
      <c r="H24" s="74" t="s">
        <v>74</v>
      </c>
      <c r="I24" s="76" t="s">
        <v>143</v>
      </c>
      <c r="J24" s="138">
        <f t="shared" si="7"/>
        <v>289</v>
      </c>
      <c r="K24" s="138">
        <f t="shared" si="7"/>
        <v>260.5</v>
      </c>
      <c r="L24" s="138">
        <f t="shared" si="7"/>
        <v>145.69999999999999</v>
      </c>
    </row>
    <row r="25" spans="1:13" x14ac:dyDescent="0.25">
      <c r="A25" s="89" t="s">
        <v>142</v>
      </c>
      <c r="B25" s="79">
        <v>916</v>
      </c>
      <c r="C25" s="74" t="s">
        <v>22</v>
      </c>
      <c r="D25" s="74" t="s">
        <v>23</v>
      </c>
      <c r="E25" s="74" t="s">
        <v>69</v>
      </c>
      <c r="F25" s="74" t="s">
        <v>35</v>
      </c>
      <c r="G25" s="74" t="s">
        <v>71</v>
      </c>
      <c r="H25" s="74" t="s">
        <v>74</v>
      </c>
      <c r="I25" s="76" t="s">
        <v>144</v>
      </c>
      <c r="J25" s="138">
        <f>244+20-5+20+10</f>
        <v>289</v>
      </c>
      <c r="K25" s="138">
        <v>260.5</v>
      </c>
      <c r="L25" s="138">
        <v>145.69999999999999</v>
      </c>
    </row>
    <row r="26" spans="1:13" x14ac:dyDescent="0.25">
      <c r="A26" s="78" t="s">
        <v>75</v>
      </c>
      <c r="B26" s="79">
        <v>916</v>
      </c>
      <c r="C26" s="74" t="s">
        <v>22</v>
      </c>
      <c r="D26" s="74" t="s">
        <v>23</v>
      </c>
      <c r="E26" s="74" t="s">
        <v>69</v>
      </c>
      <c r="F26" s="74" t="s">
        <v>35</v>
      </c>
      <c r="G26" s="74" t="s">
        <v>71</v>
      </c>
      <c r="H26" s="74" t="s">
        <v>76</v>
      </c>
      <c r="I26" s="76"/>
      <c r="J26" s="138">
        <f>J29+J31+J27</f>
        <v>250.59999999999997</v>
      </c>
      <c r="K26" s="138">
        <f t="shared" ref="K26:L26" si="8">K29+K31+K27</f>
        <v>80.099999999999994</v>
      </c>
      <c r="L26" s="138">
        <f t="shared" si="8"/>
        <v>137.80000000000001</v>
      </c>
    </row>
    <row r="27" spans="1:13" ht="47.25" x14ac:dyDescent="0.25">
      <c r="A27" s="89" t="s">
        <v>141</v>
      </c>
      <c r="B27" s="79">
        <v>916</v>
      </c>
      <c r="C27" s="74" t="s">
        <v>22</v>
      </c>
      <c r="D27" s="74" t="s">
        <v>23</v>
      </c>
      <c r="E27" s="74" t="s">
        <v>69</v>
      </c>
      <c r="F27" s="74" t="s">
        <v>35</v>
      </c>
      <c r="G27" s="74" t="s">
        <v>71</v>
      </c>
      <c r="H27" s="74" t="s">
        <v>76</v>
      </c>
      <c r="I27" s="76" t="s">
        <v>143</v>
      </c>
      <c r="J27" s="138">
        <f>J28</f>
        <v>2</v>
      </c>
      <c r="K27" s="138">
        <f t="shared" ref="K27:L27" si="9">K28</f>
        <v>0</v>
      </c>
      <c r="L27" s="138">
        <f t="shared" si="9"/>
        <v>0</v>
      </c>
    </row>
    <row r="28" spans="1:13" x14ac:dyDescent="0.25">
      <c r="A28" s="89" t="s">
        <v>142</v>
      </c>
      <c r="B28" s="79">
        <v>916</v>
      </c>
      <c r="C28" s="74" t="s">
        <v>22</v>
      </c>
      <c r="D28" s="74" t="s">
        <v>23</v>
      </c>
      <c r="E28" s="74" t="s">
        <v>69</v>
      </c>
      <c r="F28" s="74" t="s">
        <v>35</v>
      </c>
      <c r="G28" s="74" t="s">
        <v>71</v>
      </c>
      <c r="H28" s="74" t="s">
        <v>76</v>
      </c>
      <c r="I28" s="76" t="s">
        <v>144</v>
      </c>
      <c r="J28" s="138">
        <v>2</v>
      </c>
      <c r="K28" s="138">
        <v>0</v>
      </c>
      <c r="L28" s="138">
        <v>0</v>
      </c>
    </row>
    <row r="29" spans="1:13" ht="21.75" customHeight="1" x14ac:dyDescent="0.25">
      <c r="A29" s="78" t="s">
        <v>137</v>
      </c>
      <c r="B29" s="79">
        <v>916</v>
      </c>
      <c r="C29" s="74" t="s">
        <v>22</v>
      </c>
      <c r="D29" s="74" t="s">
        <v>23</v>
      </c>
      <c r="E29" s="74" t="s">
        <v>69</v>
      </c>
      <c r="F29" s="74" t="s">
        <v>35</v>
      </c>
      <c r="G29" s="74" t="s">
        <v>71</v>
      </c>
      <c r="H29" s="74" t="s">
        <v>76</v>
      </c>
      <c r="I29" s="76" t="s">
        <v>139</v>
      </c>
      <c r="J29" s="138">
        <f>J30</f>
        <v>182.79999999999998</v>
      </c>
      <c r="K29" s="138">
        <f t="shared" ref="K29:L29" si="10">K30</f>
        <v>15</v>
      </c>
      <c r="L29" s="138">
        <f t="shared" si="10"/>
        <v>72</v>
      </c>
    </row>
    <row r="30" spans="1:13" ht="31.5" x14ac:dyDescent="0.25">
      <c r="A30" s="78" t="s">
        <v>138</v>
      </c>
      <c r="B30" s="79">
        <v>916</v>
      </c>
      <c r="C30" s="74" t="s">
        <v>22</v>
      </c>
      <c r="D30" s="74" t="s">
        <v>23</v>
      </c>
      <c r="E30" s="74" t="s">
        <v>69</v>
      </c>
      <c r="F30" s="74" t="s">
        <v>35</v>
      </c>
      <c r="G30" s="74" t="s">
        <v>71</v>
      </c>
      <c r="H30" s="74" t="s">
        <v>76</v>
      </c>
      <c r="I30" s="5" t="s">
        <v>140</v>
      </c>
      <c r="J30" s="138">
        <f>97.9+20+30.5+0.6+20+5.7+8.1</f>
        <v>182.79999999999998</v>
      </c>
      <c r="K30" s="138">
        <v>15</v>
      </c>
      <c r="L30" s="138">
        <v>72</v>
      </c>
    </row>
    <row r="31" spans="1:13" s="133" customFormat="1" x14ac:dyDescent="0.25">
      <c r="A31" s="85" t="s">
        <v>145</v>
      </c>
      <c r="B31" s="79">
        <v>916</v>
      </c>
      <c r="C31" s="5" t="s">
        <v>22</v>
      </c>
      <c r="D31" s="5" t="s">
        <v>23</v>
      </c>
      <c r="E31" s="74" t="s">
        <v>69</v>
      </c>
      <c r="F31" s="74" t="s">
        <v>35</v>
      </c>
      <c r="G31" s="74" t="s">
        <v>71</v>
      </c>
      <c r="H31" s="74" t="s">
        <v>76</v>
      </c>
      <c r="I31" s="82" t="s">
        <v>146</v>
      </c>
      <c r="J31" s="27">
        <f>J32</f>
        <v>65.8</v>
      </c>
      <c r="K31" s="27">
        <f>K32</f>
        <v>65.099999999999994</v>
      </c>
      <c r="L31" s="27">
        <f>L32</f>
        <v>65.8</v>
      </c>
      <c r="M31" s="285"/>
    </row>
    <row r="32" spans="1:13" s="133" customFormat="1" x14ac:dyDescent="0.25">
      <c r="A32" s="85" t="s">
        <v>147</v>
      </c>
      <c r="B32" s="79">
        <v>916</v>
      </c>
      <c r="C32" s="5" t="s">
        <v>22</v>
      </c>
      <c r="D32" s="5" t="s">
        <v>23</v>
      </c>
      <c r="E32" s="5" t="s">
        <v>69</v>
      </c>
      <c r="F32" s="74" t="s">
        <v>35</v>
      </c>
      <c r="G32" s="74" t="s">
        <v>71</v>
      </c>
      <c r="H32" s="74" t="s">
        <v>76</v>
      </c>
      <c r="I32" s="82" t="s">
        <v>148</v>
      </c>
      <c r="J32" s="27">
        <v>65.8</v>
      </c>
      <c r="K32" s="27">
        <v>65.099999999999994</v>
      </c>
      <c r="L32" s="27">
        <v>65.8</v>
      </c>
      <c r="M32" s="285"/>
    </row>
    <row r="33" spans="1:13" s="133" customFormat="1" ht="36.75" customHeight="1" x14ac:dyDescent="0.25">
      <c r="A33" s="78" t="s">
        <v>271</v>
      </c>
      <c r="B33" s="79">
        <v>916</v>
      </c>
      <c r="C33" s="5" t="s">
        <v>22</v>
      </c>
      <c r="D33" s="5" t="s">
        <v>23</v>
      </c>
      <c r="E33" s="76" t="s">
        <v>69</v>
      </c>
      <c r="F33" s="74" t="s">
        <v>35</v>
      </c>
      <c r="G33" s="74" t="s">
        <v>71</v>
      </c>
      <c r="H33" s="74" t="s">
        <v>270</v>
      </c>
      <c r="I33" s="140"/>
      <c r="J33" s="27">
        <f>J34</f>
        <v>100</v>
      </c>
      <c r="K33" s="27">
        <f t="shared" ref="K33:L33" si="11">K34</f>
        <v>0</v>
      </c>
      <c r="L33" s="27">
        <f t="shared" si="11"/>
        <v>0</v>
      </c>
      <c r="M33" s="285"/>
    </row>
    <row r="34" spans="1:13" s="133" customFormat="1" ht="47.25" x14ac:dyDescent="0.25">
      <c r="A34" s="89" t="s">
        <v>141</v>
      </c>
      <c r="B34" s="79">
        <v>916</v>
      </c>
      <c r="C34" s="5" t="s">
        <v>22</v>
      </c>
      <c r="D34" s="5" t="s">
        <v>23</v>
      </c>
      <c r="E34" s="76" t="s">
        <v>69</v>
      </c>
      <c r="F34" s="74" t="s">
        <v>35</v>
      </c>
      <c r="G34" s="74" t="s">
        <v>71</v>
      </c>
      <c r="H34" s="74" t="s">
        <v>270</v>
      </c>
      <c r="I34" s="140" t="s">
        <v>143</v>
      </c>
      <c r="J34" s="27">
        <f>J35</f>
        <v>100</v>
      </c>
      <c r="K34" s="27">
        <f t="shared" ref="K34:L34" si="12">K35</f>
        <v>0</v>
      </c>
      <c r="L34" s="27">
        <f t="shared" si="12"/>
        <v>0</v>
      </c>
      <c r="M34" s="285"/>
    </row>
    <row r="35" spans="1:13" s="133" customFormat="1" x14ac:dyDescent="0.25">
      <c r="A35" s="89" t="s">
        <v>142</v>
      </c>
      <c r="B35" s="79">
        <v>916</v>
      </c>
      <c r="C35" s="5" t="s">
        <v>22</v>
      </c>
      <c r="D35" s="5" t="s">
        <v>23</v>
      </c>
      <c r="E35" s="76" t="s">
        <v>69</v>
      </c>
      <c r="F35" s="74" t="s">
        <v>35</v>
      </c>
      <c r="G35" s="74" t="s">
        <v>71</v>
      </c>
      <c r="H35" s="74" t="s">
        <v>270</v>
      </c>
      <c r="I35" s="140" t="s">
        <v>144</v>
      </c>
      <c r="J35" s="27">
        <v>100</v>
      </c>
      <c r="K35" s="27">
        <v>0</v>
      </c>
      <c r="L35" s="27">
        <v>0</v>
      </c>
      <c r="M35" s="285"/>
    </row>
    <row r="36" spans="1:13" s="141" customFormat="1" ht="31.5" x14ac:dyDescent="0.25">
      <c r="A36" s="86" t="s">
        <v>248</v>
      </c>
      <c r="B36" s="79">
        <v>916</v>
      </c>
      <c r="C36" s="5" t="s">
        <v>22</v>
      </c>
      <c r="D36" s="5" t="s">
        <v>23</v>
      </c>
      <c r="E36" s="76">
        <v>89</v>
      </c>
      <c r="F36" s="74"/>
      <c r="G36" s="74"/>
      <c r="H36" s="74"/>
      <c r="I36" s="140"/>
      <c r="J36" s="138">
        <f>J37</f>
        <v>0.2</v>
      </c>
      <c r="K36" s="138">
        <f t="shared" ref="K36:L39" si="13">K37</f>
        <v>0.2</v>
      </c>
      <c r="L36" s="138">
        <f t="shared" si="13"/>
        <v>0.2</v>
      </c>
      <c r="M36" s="286"/>
    </row>
    <row r="37" spans="1:13" s="141" customFormat="1" ht="47.25" x14ac:dyDescent="0.25">
      <c r="A37" s="86" t="s">
        <v>249</v>
      </c>
      <c r="B37" s="79">
        <v>916</v>
      </c>
      <c r="C37" s="5" t="s">
        <v>22</v>
      </c>
      <c r="D37" s="5" t="s">
        <v>23</v>
      </c>
      <c r="E37" s="76">
        <v>89</v>
      </c>
      <c r="F37" s="74" t="s">
        <v>34</v>
      </c>
      <c r="G37" s="74"/>
      <c r="H37" s="74"/>
      <c r="I37" s="140"/>
      <c r="J37" s="138">
        <f>J38</f>
        <v>0.2</v>
      </c>
      <c r="K37" s="138">
        <f t="shared" si="13"/>
        <v>0.2</v>
      </c>
      <c r="L37" s="138">
        <f t="shared" si="13"/>
        <v>0.2</v>
      </c>
      <c r="M37" s="286"/>
    </row>
    <row r="38" spans="1:13" s="141" customFormat="1" ht="70.5" customHeight="1" x14ac:dyDescent="0.25">
      <c r="A38" s="142" t="s">
        <v>208</v>
      </c>
      <c r="B38" s="79">
        <v>916</v>
      </c>
      <c r="C38" s="5" t="s">
        <v>22</v>
      </c>
      <c r="D38" s="5" t="s">
        <v>23</v>
      </c>
      <c r="E38" s="76">
        <v>89</v>
      </c>
      <c r="F38" s="74" t="s">
        <v>34</v>
      </c>
      <c r="G38" s="74" t="s">
        <v>71</v>
      </c>
      <c r="H38" s="74" t="s">
        <v>77</v>
      </c>
      <c r="I38" s="140"/>
      <c r="J38" s="138">
        <f>J39</f>
        <v>0.2</v>
      </c>
      <c r="K38" s="138">
        <f t="shared" si="13"/>
        <v>0.2</v>
      </c>
      <c r="L38" s="138">
        <f t="shared" si="13"/>
        <v>0.2</v>
      </c>
      <c r="M38" s="286"/>
    </row>
    <row r="39" spans="1:13" s="141" customFormat="1" ht="18" customHeight="1" x14ac:dyDescent="0.25">
      <c r="A39" s="78" t="s">
        <v>137</v>
      </c>
      <c r="B39" s="79">
        <v>916</v>
      </c>
      <c r="C39" s="5" t="s">
        <v>22</v>
      </c>
      <c r="D39" s="5" t="s">
        <v>23</v>
      </c>
      <c r="E39" s="76" t="s">
        <v>82</v>
      </c>
      <c r="F39" s="74" t="s">
        <v>34</v>
      </c>
      <c r="G39" s="74" t="s">
        <v>71</v>
      </c>
      <c r="H39" s="74" t="s">
        <v>77</v>
      </c>
      <c r="I39" s="140" t="s">
        <v>139</v>
      </c>
      <c r="J39" s="138">
        <f>J40</f>
        <v>0.2</v>
      </c>
      <c r="K39" s="138">
        <f t="shared" si="13"/>
        <v>0.2</v>
      </c>
      <c r="L39" s="138">
        <f t="shared" si="13"/>
        <v>0.2</v>
      </c>
      <c r="M39" s="286"/>
    </row>
    <row r="40" spans="1:13" s="141" customFormat="1" ht="35.25" customHeight="1" x14ac:dyDescent="0.25">
      <c r="A40" s="78" t="s">
        <v>138</v>
      </c>
      <c r="B40" s="79">
        <v>916</v>
      </c>
      <c r="C40" s="5" t="s">
        <v>22</v>
      </c>
      <c r="D40" s="5" t="s">
        <v>23</v>
      </c>
      <c r="E40" s="76" t="s">
        <v>82</v>
      </c>
      <c r="F40" s="74" t="s">
        <v>34</v>
      </c>
      <c r="G40" s="74" t="s">
        <v>71</v>
      </c>
      <c r="H40" s="74" t="s">
        <v>77</v>
      </c>
      <c r="I40" s="140" t="s">
        <v>140</v>
      </c>
      <c r="J40" s="138">
        <v>0.2</v>
      </c>
      <c r="K40" s="138">
        <v>0.2</v>
      </c>
      <c r="L40" s="138">
        <v>0.2</v>
      </c>
      <c r="M40" s="286"/>
    </row>
    <row r="41" spans="1:13" x14ac:dyDescent="0.25">
      <c r="A41" s="136" t="s">
        <v>78</v>
      </c>
      <c r="B41" s="79">
        <v>916</v>
      </c>
      <c r="C41" s="81" t="s">
        <v>22</v>
      </c>
      <c r="D41" s="81" t="s">
        <v>79</v>
      </c>
      <c r="E41" s="81"/>
      <c r="F41" s="143"/>
      <c r="G41" s="143"/>
      <c r="H41" s="144"/>
      <c r="I41" s="144"/>
      <c r="J41" s="137">
        <f>J42</f>
        <v>1</v>
      </c>
      <c r="K41" s="137">
        <f t="shared" ref="K41:L45" si="14">K42</f>
        <v>1</v>
      </c>
      <c r="L41" s="137">
        <f t="shared" si="14"/>
        <v>1</v>
      </c>
    </row>
    <row r="42" spans="1:13" ht="31.5" x14ac:dyDescent="0.25">
      <c r="A42" s="145" t="s">
        <v>248</v>
      </c>
      <c r="B42" s="79">
        <v>916</v>
      </c>
      <c r="C42" s="74" t="s">
        <v>22</v>
      </c>
      <c r="D42" s="74" t="s">
        <v>79</v>
      </c>
      <c r="E42" s="76">
        <v>89</v>
      </c>
      <c r="F42" s="74"/>
      <c r="G42" s="74"/>
      <c r="H42" s="77"/>
      <c r="I42" s="77"/>
      <c r="J42" s="138">
        <f>J43</f>
        <v>1</v>
      </c>
      <c r="K42" s="138">
        <f t="shared" si="14"/>
        <v>1</v>
      </c>
      <c r="L42" s="138">
        <f t="shared" si="14"/>
        <v>1</v>
      </c>
    </row>
    <row r="43" spans="1:13" ht="47.25" x14ac:dyDescent="0.25">
      <c r="A43" s="146" t="s">
        <v>249</v>
      </c>
      <c r="B43" s="79">
        <v>916</v>
      </c>
      <c r="C43" s="74" t="s">
        <v>22</v>
      </c>
      <c r="D43" s="74" t="s">
        <v>79</v>
      </c>
      <c r="E43" s="76">
        <v>89</v>
      </c>
      <c r="F43" s="74" t="s">
        <v>34</v>
      </c>
      <c r="G43" s="74"/>
      <c r="H43" s="77"/>
      <c r="I43" s="77"/>
      <c r="J43" s="138">
        <f>J44</f>
        <v>1</v>
      </c>
      <c r="K43" s="138">
        <f t="shared" si="14"/>
        <v>1</v>
      </c>
      <c r="L43" s="138">
        <f t="shared" si="14"/>
        <v>1</v>
      </c>
    </row>
    <row r="44" spans="1:13" ht="31.5" x14ac:dyDescent="0.25">
      <c r="A44" s="78" t="s">
        <v>250</v>
      </c>
      <c r="B44" s="79">
        <v>916</v>
      </c>
      <c r="C44" s="74" t="s">
        <v>22</v>
      </c>
      <c r="D44" s="74" t="s">
        <v>79</v>
      </c>
      <c r="E44" s="76">
        <v>89</v>
      </c>
      <c r="F44" s="74" t="s">
        <v>34</v>
      </c>
      <c r="G44" s="74" t="s">
        <v>71</v>
      </c>
      <c r="H44" s="74" t="s">
        <v>80</v>
      </c>
      <c r="I44" s="77"/>
      <c r="J44" s="138">
        <f>J45</f>
        <v>1</v>
      </c>
      <c r="K44" s="138">
        <f t="shared" si="14"/>
        <v>1</v>
      </c>
      <c r="L44" s="138">
        <f t="shared" si="14"/>
        <v>1</v>
      </c>
    </row>
    <row r="45" spans="1:13" x14ac:dyDescent="0.25">
      <c r="A45" s="85" t="s">
        <v>145</v>
      </c>
      <c r="B45" s="79">
        <v>916</v>
      </c>
      <c r="C45" s="74" t="s">
        <v>22</v>
      </c>
      <c r="D45" s="74" t="s">
        <v>79</v>
      </c>
      <c r="E45" s="76">
        <v>89</v>
      </c>
      <c r="F45" s="74" t="s">
        <v>34</v>
      </c>
      <c r="G45" s="74" t="s">
        <v>71</v>
      </c>
      <c r="H45" s="74" t="s">
        <v>80</v>
      </c>
      <c r="I45" s="77" t="s">
        <v>146</v>
      </c>
      <c r="J45" s="138">
        <f>J46</f>
        <v>1</v>
      </c>
      <c r="K45" s="138">
        <f t="shared" si="14"/>
        <v>1</v>
      </c>
      <c r="L45" s="138">
        <f t="shared" si="14"/>
        <v>1</v>
      </c>
    </row>
    <row r="46" spans="1:13" ht="17.25" customHeight="1" x14ac:dyDescent="0.25">
      <c r="A46" s="78" t="s">
        <v>81</v>
      </c>
      <c r="B46" s="79">
        <v>916</v>
      </c>
      <c r="C46" s="74" t="s">
        <v>22</v>
      </c>
      <c r="D46" s="74" t="s">
        <v>79</v>
      </c>
      <c r="E46" s="74" t="s">
        <v>82</v>
      </c>
      <c r="F46" s="74" t="s">
        <v>34</v>
      </c>
      <c r="G46" s="74" t="s">
        <v>71</v>
      </c>
      <c r="H46" s="74" t="s">
        <v>80</v>
      </c>
      <c r="I46" s="77" t="s">
        <v>83</v>
      </c>
      <c r="J46" s="138">
        <v>1</v>
      </c>
      <c r="K46" s="138">
        <v>1</v>
      </c>
      <c r="L46" s="138">
        <v>1</v>
      </c>
    </row>
    <row r="47" spans="1:13" ht="17.25" customHeight="1" x14ac:dyDescent="0.25">
      <c r="A47" s="78" t="s">
        <v>255</v>
      </c>
      <c r="B47" s="79">
        <v>916</v>
      </c>
      <c r="C47" s="80" t="s">
        <v>22</v>
      </c>
      <c r="D47" s="81" t="s">
        <v>66</v>
      </c>
      <c r="E47" s="5"/>
      <c r="F47" s="5"/>
      <c r="G47" s="5"/>
      <c r="H47" s="5"/>
      <c r="I47" s="82"/>
      <c r="J47" s="137">
        <f>J48</f>
        <v>1</v>
      </c>
      <c r="K47" s="137">
        <f t="shared" ref="K47:L47" si="15">K48</f>
        <v>1</v>
      </c>
      <c r="L47" s="137">
        <f t="shared" si="15"/>
        <v>0</v>
      </c>
    </row>
    <row r="48" spans="1:13" ht="34.5" customHeight="1" x14ac:dyDescent="0.25">
      <c r="A48" s="83" t="s">
        <v>259</v>
      </c>
      <c r="B48" s="79">
        <v>916</v>
      </c>
      <c r="C48" s="5" t="s">
        <v>22</v>
      </c>
      <c r="D48" s="5" t="s">
        <v>66</v>
      </c>
      <c r="E48" s="5" t="s">
        <v>22</v>
      </c>
      <c r="F48" s="5"/>
      <c r="G48" s="5"/>
      <c r="H48" s="5"/>
      <c r="I48" s="82"/>
      <c r="J48" s="138">
        <f>J49</f>
        <v>1</v>
      </c>
      <c r="K48" s="138">
        <f t="shared" ref="K48:L50" si="16">K49</f>
        <v>1</v>
      </c>
      <c r="L48" s="138">
        <f t="shared" si="16"/>
        <v>0</v>
      </c>
    </row>
    <row r="49" spans="1:12" ht="17.25" customHeight="1" x14ac:dyDescent="0.25">
      <c r="A49" s="83" t="s">
        <v>256</v>
      </c>
      <c r="B49" s="79">
        <v>916</v>
      </c>
      <c r="C49" s="5" t="s">
        <v>22</v>
      </c>
      <c r="D49" s="5" t="s">
        <v>66</v>
      </c>
      <c r="E49" s="5" t="s">
        <v>22</v>
      </c>
      <c r="F49" s="5" t="s">
        <v>257</v>
      </c>
      <c r="G49" s="5" t="s">
        <v>71</v>
      </c>
      <c r="H49" s="5" t="s">
        <v>258</v>
      </c>
      <c r="I49" s="5"/>
      <c r="J49" s="138">
        <f>J50</f>
        <v>1</v>
      </c>
      <c r="K49" s="138">
        <f t="shared" si="16"/>
        <v>1</v>
      </c>
      <c r="L49" s="138">
        <f t="shared" si="16"/>
        <v>0</v>
      </c>
    </row>
    <row r="50" spans="1:12" ht="17.25" customHeight="1" x14ac:dyDescent="0.25">
      <c r="A50" s="78" t="s">
        <v>137</v>
      </c>
      <c r="B50" s="79">
        <v>916</v>
      </c>
      <c r="C50" s="5" t="s">
        <v>22</v>
      </c>
      <c r="D50" s="5" t="s">
        <v>66</v>
      </c>
      <c r="E50" s="5" t="s">
        <v>22</v>
      </c>
      <c r="F50" s="5" t="s">
        <v>257</v>
      </c>
      <c r="G50" s="5" t="s">
        <v>71</v>
      </c>
      <c r="H50" s="5" t="s">
        <v>258</v>
      </c>
      <c r="I50" s="5" t="s">
        <v>139</v>
      </c>
      <c r="J50" s="138">
        <f>J51</f>
        <v>1</v>
      </c>
      <c r="K50" s="138">
        <f t="shared" si="16"/>
        <v>1</v>
      </c>
      <c r="L50" s="138">
        <f t="shared" si="16"/>
        <v>0</v>
      </c>
    </row>
    <row r="51" spans="1:12" ht="34.5" customHeight="1" x14ac:dyDescent="0.25">
      <c r="A51" s="78" t="s">
        <v>138</v>
      </c>
      <c r="B51" s="79">
        <v>916</v>
      </c>
      <c r="C51" s="5" t="s">
        <v>22</v>
      </c>
      <c r="D51" s="5" t="s">
        <v>66</v>
      </c>
      <c r="E51" s="5" t="s">
        <v>22</v>
      </c>
      <c r="F51" s="5" t="s">
        <v>257</v>
      </c>
      <c r="G51" s="5" t="s">
        <v>71</v>
      </c>
      <c r="H51" s="5" t="s">
        <v>258</v>
      </c>
      <c r="I51" s="5" t="s">
        <v>140</v>
      </c>
      <c r="J51" s="138">
        <v>1</v>
      </c>
      <c r="K51" s="138">
        <v>1</v>
      </c>
      <c r="L51" s="138">
        <v>0</v>
      </c>
    </row>
    <row r="52" spans="1:12" x14ac:dyDescent="0.25">
      <c r="A52" s="136" t="s">
        <v>84</v>
      </c>
      <c r="B52" s="79">
        <v>916</v>
      </c>
      <c r="C52" s="81" t="s">
        <v>61</v>
      </c>
      <c r="D52" s="81"/>
      <c r="E52" s="144"/>
      <c r="F52" s="81"/>
      <c r="G52" s="81"/>
      <c r="H52" s="81"/>
      <c r="I52" s="148"/>
      <c r="J52" s="137">
        <f>J53</f>
        <v>86.800000000000011</v>
      </c>
      <c r="K52" s="137">
        <f>K53</f>
        <v>87.4</v>
      </c>
      <c r="L52" s="137">
        <f>L53</f>
        <v>90.1</v>
      </c>
    </row>
    <row r="53" spans="1:12" x14ac:dyDescent="0.25">
      <c r="A53" s="139" t="s">
        <v>85</v>
      </c>
      <c r="B53" s="79">
        <v>916</v>
      </c>
      <c r="C53" s="149" t="s">
        <v>61</v>
      </c>
      <c r="D53" s="149" t="s">
        <v>62</v>
      </c>
      <c r="E53" s="91"/>
      <c r="F53" s="90"/>
      <c r="G53" s="90"/>
      <c r="H53" s="90"/>
      <c r="I53" s="150"/>
      <c r="J53" s="137">
        <f>J56</f>
        <v>86.800000000000011</v>
      </c>
      <c r="K53" s="137">
        <f>K56</f>
        <v>87.4</v>
      </c>
      <c r="L53" s="137">
        <f>L56</f>
        <v>90.1</v>
      </c>
    </row>
    <row r="54" spans="1:12" ht="31.5" x14ac:dyDescent="0.25">
      <c r="A54" s="145" t="s">
        <v>248</v>
      </c>
      <c r="B54" s="79">
        <v>916</v>
      </c>
      <c r="C54" s="82" t="s">
        <v>61</v>
      </c>
      <c r="D54" s="82" t="s">
        <v>62</v>
      </c>
      <c r="E54" s="5">
        <v>89</v>
      </c>
      <c r="F54" s="5"/>
      <c r="G54" s="5"/>
      <c r="H54" s="5"/>
      <c r="I54" s="75"/>
      <c r="J54" s="138">
        <f t="shared" ref="J54:L55" si="17">J55</f>
        <v>86.800000000000011</v>
      </c>
      <c r="K54" s="138">
        <f t="shared" si="17"/>
        <v>87.4</v>
      </c>
      <c r="L54" s="138">
        <f t="shared" si="17"/>
        <v>90.1</v>
      </c>
    </row>
    <row r="55" spans="1:12" ht="47.25" x14ac:dyDescent="0.25">
      <c r="A55" s="146" t="s">
        <v>249</v>
      </c>
      <c r="B55" s="79">
        <v>916</v>
      </c>
      <c r="C55" s="82" t="s">
        <v>61</v>
      </c>
      <c r="D55" s="82" t="s">
        <v>62</v>
      </c>
      <c r="E55" s="5">
        <v>89</v>
      </c>
      <c r="F55" s="5">
        <v>1</v>
      </c>
      <c r="G55" s="5"/>
      <c r="H55" s="5"/>
      <c r="I55" s="75"/>
      <c r="J55" s="138">
        <f t="shared" si="17"/>
        <v>86.800000000000011</v>
      </c>
      <c r="K55" s="138">
        <f t="shared" si="17"/>
        <v>87.4</v>
      </c>
      <c r="L55" s="138">
        <f t="shared" si="17"/>
        <v>90.1</v>
      </c>
    </row>
    <row r="56" spans="1:12" ht="36.75" customHeight="1" x14ac:dyDescent="0.25">
      <c r="A56" s="151" t="s">
        <v>274</v>
      </c>
      <c r="B56" s="79">
        <v>916</v>
      </c>
      <c r="C56" s="82" t="s">
        <v>61</v>
      </c>
      <c r="D56" s="82" t="s">
        <v>62</v>
      </c>
      <c r="E56" s="152">
        <v>89</v>
      </c>
      <c r="F56" s="5">
        <v>1</v>
      </c>
      <c r="G56" s="5" t="s">
        <v>71</v>
      </c>
      <c r="H56" s="5">
        <v>51180</v>
      </c>
      <c r="I56" s="75"/>
      <c r="J56" s="25">
        <f>J57+J59</f>
        <v>86.800000000000011</v>
      </c>
      <c r="K56" s="25">
        <f>K57+K59</f>
        <v>87.4</v>
      </c>
      <c r="L56" s="25">
        <f>L57+L59</f>
        <v>90.1</v>
      </c>
    </row>
    <row r="57" spans="1:12" ht="47.25" x14ac:dyDescent="0.25">
      <c r="A57" s="89" t="s">
        <v>141</v>
      </c>
      <c r="B57" s="79">
        <v>916</v>
      </c>
      <c r="C57" s="82" t="s">
        <v>61</v>
      </c>
      <c r="D57" s="82" t="s">
        <v>62</v>
      </c>
      <c r="E57" s="152">
        <v>89</v>
      </c>
      <c r="F57" s="5">
        <v>1</v>
      </c>
      <c r="G57" s="5" t="s">
        <v>71</v>
      </c>
      <c r="H57" s="5" t="s">
        <v>87</v>
      </c>
      <c r="I57" s="75" t="s">
        <v>143</v>
      </c>
      <c r="J57" s="25">
        <f>J58</f>
        <v>82.9</v>
      </c>
      <c r="K57" s="25">
        <f>K58</f>
        <v>83.4</v>
      </c>
      <c r="L57" s="25">
        <f>L58</f>
        <v>86.1</v>
      </c>
    </row>
    <row r="58" spans="1:12" x14ac:dyDescent="0.25">
      <c r="A58" s="89" t="s">
        <v>142</v>
      </c>
      <c r="B58" s="79">
        <v>916</v>
      </c>
      <c r="C58" s="82" t="s">
        <v>61</v>
      </c>
      <c r="D58" s="82" t="s">
        <v>62</v>
      </c>
      <c r="E58" s="152">
        <v>89</v>
      </c>
      <c r="F58" s="5">
        <v>1</v>
      </c>
      <c r="G58" s="5" t="s">
        <v>71</v>
      </c>
      <c r="H58" s="5" t="s">
        <v>87</v>
      </c>
      <c r="I58" s="75" t="s">
        <v>144</v>
      </c>
      <c r="J58" s="25">
        <v>82.9</v>
      </c>
      <c r="K58" s="25">
        <v>83.4</v>
      </c>
      <c r="L58" s="25">
        <v>86.1</v>
      </c>
    </row>
    <row r="59" spans="1:12" ht="18.75" customHeight="1" x14ac:dyDescent="0.25">
      <c r="A59" s="78" t="s">
        <v>137</v>
      </c>
      <c r="B59" s="79">
        <v>916</v>
      </c>
      <c r="C59" s="82" t="s">
        <v>61</v>
      </c>
      <c r="D59" s="82" t="s">
        <v>62</v>
      </c>
      <c r="E59" s="152">
        <v>89</v>
      </c>
      <c r="F59" s="5">
        <v>1</v>
      </c>
      <c r="G59" s="5" t="s">
        <v>71</v>
      </c>
      <c r="H59" s="5">
        <v>51180</v>
      </c>
      <c r="I59" s="75" t="s">
        <v>139</v>
      </c>
      <c r="J59" s="25">
        <f>J60</f>
        <v>3.9</v>
      </c>
      <c r="K59" s="25">
        <f t="shared" ref="K59:L59" si="18">K60</f>
        <v>4</v>
      </c>
      <c r="L59" s="25">
        <f t="shared" si="18"/>
        <v>4</v>
      </c>
    </row>
    <row r="60" spans="1:12" ht="31.5" x14ac:dyDescent="0.25">
      <c r="A60" s="78" t="s">
        <v>138</v>
      </c>
      <c r="B60" s="79">
        <v>916</v>
      </c>
      <c r="C60" s="82" t="s">
        <v>61</v>
      </c>
      <c r="D60" s="82" t="s">
        <v>62</v>
      </c>
      <c r="E60" s="152">
        <v>89</v>
      </c>
      <c r="F60" s="5">
        <v>1</v>
      </c>
      <c r="G60" s="5" t="s">
        <v>71</v>
      </c>
      <c r="H60" s="5">
        <v>51180</v>
      </c>
      <c r="I60" s="75" t="s">
        <v>140</v>
      </c>
      <c r="J60" s="25">
        <v>3.9</v>
      </c>
      <c r="K60" s="25">
        <v>4</v>
      </c>
      <c r="L60" s="25">
        <v>4</v>
      </c>
    </row>
    <row r="61" spans="1:12" x14ac:dyDescent="0.25">
      <c r="A61" s="136" t="s">
        <v>260</v>
      </c>
      <c r="B61" s="79">
        <v>916</v>
      </c>
      <c r="C61" s="149" t="s">
        <v>62</v>
      </c>
      <c r="D61" s="149"/>
      <c r="E61" s="153"/>
      <c r="F61" s="90"/>
      <c r="G61" s="90"/>
      <c r="H61" s="90"/>
      <c r="I61" s="75"/>
      <c r="J61" s="154">
        <f>J62</f>
        <v>1</v>
      </c>
      <c r="K61" s="154">
        <f t="shared" ref="K61:L65" si="19">K62</f>
        <v>0</v>
      </c>
      <c r="L61" s="154">
        <f t="shared" si="19"/>
        <v>0</v>
      </c>
    </row>
    <row r="62" spans="1:12" ht="31.5" x14ac:dyDescent="0.25">
      <c r="A62" s="136" t="s">
        <v>261</v>
      </c>
      <c r="B62" s="79">
        <v>916</v>
      </c>
      <c r="C62" s="149" t="s">
        <v>62</v>
      </c>
      <c r="D62" s="149" t="s">
        <v>262</v>
      </c>
      <c r="E62" s="153"/>
      <c r="F62" s="90"/>
      <c r="G62" s="90"/>
      <c r="H62" s="90"/>
      <c r="I62" s="75"/>
      <c r="J62" s="25">
        <f>J63</f>
        <v>1</v>
      </c>
      <c r="K62" s="25">
        <f t="shared" si="19"/>
        <v>0</v>
      </c>
      <c r="L62" s="25">
        <f t="shared" si="19"/>
        <v>0</v>
      </c>
    </row>
    <row r="63" spans="1:12" ht="31.5" x14ac:dyDescent="0.25">
      <c r="A63" s="147" t="s">
        <v>266</v>
      </c>
      <c r="B63" s="79">
        <v>916</v>
      </c>
      <c r="C63" s="82" t="s">
        <v>62</v>
      </c>
      <c r="D63" s="82" t="s">
        <v>262</v>
      </c>
      <c r="E63" s="152" t="s">
        <v>263</v>
      </c>
      <c r="F63" s="5"/>
      <c r="G63" s="5"/>
      <c r="H63" s="5"/>
      <c r="I63" s="75"/>
      <c r="J63" s="25">
        <f>J64</f>
        <v>1</v>
      </c>
      <c r="K63" s="25">
        <f t="shared" si="19"/>
        <v>0</v>
      </c>
      <c r="L63" s="25">
        <f t="shared" si="19"/>
        <v>0</v>
      </c>
    </row>
    <row r="64" spans="1:12" ht="31.5" x14ac:dyDescent="0.25">
      <c r="A64" s="147" t="s">
        <v>264</v>
      </c>
      <c r="B64" s="79">
        <v>916</v>
      </c>
      <c r="C64" s="82" t="s">
        <v>62</v>
      </c>
      <c r="D64" s="82" t="s">
        <v>262</v>
      </c>
      <c r="E64" s="152" t="s">
        <v>263</v>
      </c>
      <c r="F64" s="5" t="s">
        <v>257</v>
      </c>
      <c r="G64" s="5" t="s">
        <v>71</v>
      </c>
      <c r="H64" s="5" t="s">
        <v>265</v>
      </c>
      <c r="I64" s="75"/>
      <c r="J64" s="25">
        <f>J65</f>
        <v>1</v>
      </c>
      <c r="K64" s="25">
        <f t="shared" si="19"/>
        <v>0</v>
      </c>
      <c r="L64" s="25">
        <f t="shared" si="19"/>
        <v>0</v>
      </c>
    </row>
    <row r="65" spans="1:13" ht="21.75" customHeight="1" x14ac:dyDescent="0.25">
      <c r="A65" s="78" t="s">
        <v>137</v>
      </c>
      <c r="B65" s="79">
        <v>916</v>
      </c>
      <c r="C65" s="82" t="s">
        <v>62</v>
      </c>
      <c r="D65" s="82" t="s">
        <v>262</v>
      </c>
      <c r="E65" s="152" t="s">
        <v>263</v>
      </c>
      <c r="F65" s="5" t="s">
        <v>257</v>
      </c>
      <c r="G65" s="5" t="s">
        <v>71</v>
      </c>
      <c r="H65" s="5" t="s">
        <v>265</v>
      </c>
      <c r="I65" s="75" t="s">
        <v>139</v>
      </c>
      <c r="J65" s="25">
        <f>J66</f>
        <v>1</v>
      </c>
      <c r="K65" s="25">
        <f t="shared" si="19"/>
        <v>0</v>
      </c>
      <c r="L65" s="25">
        <f t="shared" si="19"/>
        <v>0</v>
      </c>
    </row>
    <row r="66" spans="1:13" ht="31.5" x14ac:dyDescent="0.25">
      <c r="A66" s="78" t="s">
        <v>138</v>
      </c>
      <c r="B66" s="79">
        <v>916</v>
      </c>
      <c r="C66" s="82" t="s">
        <v>62</v>
      </c>
      <c r="D66" s="82" t="s">
        <v>262</v>
      </c>
      <c r="E66" s="152" t="s">
        <v>263</v>
      </c>
      <c r="F66" s="5" t="s">
        <v>257</v>
      </c>
      <c r="G66" s="5" t="s">
        <v>71</v>
      </c>
      <c r="H66" s="5" t="s">
        <v>265</v>
      </c>
      <c r="I66" s="75" t="s">
        <v>140</v>
      </c>
      <c r="J66" s="25">
        <v>1</v>
      </c>
      <c r="K66" s="25">
        <v>0</v>
      </c>
      <c r="L66" s="25">
        <v>0</v>
      </c>
    </row>
    <row r="67" spans="1:13" x14ac:dyDescent="0.25">
      <c r="A67" s="139" t="s">
        <v>88</v>
      </c>
      <c r="B67" s="79">
        <v>916</v>
      </c>
      <c r="C67" s="149" t="s">
        <v>23</v>
      </c>
      <c r="D67" s="149"/>
      <c r="E67" s="90"/>
      <c r="F67" s="90"/>
      <c r="G67" s="90"/>
      <c r="H67" s="90"/>
      <c r="I67" s="90"/>
      <c r="J67" s="154">
        <f t="shared" ref="J67:L72" si="20">J68</f>
        <v>420.1</v>
      </c>
      <c r="K67" s="154">
        <f t="shared" si="20"/>
        <v>448.1</v>
      </c>
      <c r="L67" s="154">
        <f t="shared" si="20"/>
        <v>461.7</v>
      </c>
    </row>
    <row r="68" spans="1:13" x14ac:dyDescent="0.25">
      <c r="A68" s="139" t="s">
        <v>89</v>
      </c>
      <c r="B68" s="79">
        <v>916</v>
      </c>
      <c r="C68" s="90" t="s">
        <v>23</v>
      </c>
      <c r="D68" s="90" t="s">
        <v>64</v>
      </c>
      <c r="E68" s="155"/>
      <c r="F68" s="155"/>
      <c r="G68" s="155"/>
      <c r="H68" s="155"/>
      <c r="I68" s="90"/>
      <c r="J68" s="25">
        <f t="shared" si="20"/>
        <v>420.1</v>
      </c>
      <c r="K68" s="25">
        <f t="shared" si="20"/>
        <v>448.1</v>
      </c>
      <c r="L68" s="25">
        <f t="shared" si="20"/>
        <v>461.7</v>
      </c>
    </row>
    <row r="69" spans="1:13" ht="31.5" x14ac:dyDescent="0.25">
      <c r="A69" s="145" t="s">
        <v>248</v>
      </c>
      <c r="B69" s="79">
        <v>916</v>
      </c>
      <c r="C69" s="74" t="s">
        <v>23</v>
      </c>
      <c r="D69" s="74" t="s">
        <v>64</v>
      </c>
      <c r="E69" s="74" t="s">
        <v>82</v>
      </c>
      <c r="F69" s="74"/>
      <c r="G69" s="74"/>
      <c r="H69" s="74"/>
      <c r="I69" s="5"/>
      <c r="J69" s="25">
        <f>J71</f>
        <v>420.1</v>
      </c>
      <c r="K69" s="25">
        <f>K71</f>
        <v>448.1</v>
      </c>
      <c r="L69" s="25">
        <f>L71</f>
        <v>461.7</v>
      </c>
    </row>
    <row r="70" spans="1:13" ht="47.25" x14ac:dyDescent="0.25">
      <c r="A70" s="146" t="s">
        <v>249</v>
      </c>
      <c r="B70" s="79">
        <v>916</v>
      </c>
      <c r="C70" s="74" t="s">
        <v>23</v>
      </c>
      <c r="D70" s="74" t="s">
        <v>64</v>
      </c>
      <c r="E70" s="74" t="s">
        <v>82</v>
      </c>
      <c r="F70" s="74" t="s">
        <v>34</v>
      </c>
      <c r="G70" s="74"/>
      <c r="H70" s="74"/>
      <c r="I70" s="5"/>
      <c r="J70" s="25"/>
      <c r="K70" s="25"/>
      <c r="L70" s="25"/>
    </row>
    <row r="71" spans="1:13" ht="141.75" x14ac:dyDescent="0.25">
      <c r="A71" s="231" t="s">
        <v>285</v>
      </c>
      <c r="B71" s="79">
        <v>916</v>
      </c>
      <c r="C71" s="74" t="s">
        <v>23</v>
      </c>
      <c r="D71" s="74" t="s">
        <v>64</v>
      </c>
      <c r="E71" s="74" t="s">
        <v>82</v>
      </c>
      <c r="F71" s="74" t="s">
        <v>34</v>
      </c>
      <c r="G71" s="74" t="s">
        <v>71</v>
      </c>
      <c r="H71" s="74" t="s">
        <v>90</v>
      </c>
      <c r="I71" s="5"/>
      <c r="J71" s="25">
        <f t="shared" si="20"/>
        <v>420.1</v>
      </c>
      <c r="K71" s="25">
        <f t="shared" si="20"/>
        <v>448.1</v>
      </c>
      <c r="L71" s="25">
        <f t="shared" si="20"/>
        <v>461.7</v>
      </c>
    </row>
    <row r="72" spans="1:13" ht="18.75" customHeight="1" x14ac:dyDescent="0.25">
      <c r="A72" s="78" t="s">
        <v>137</v>
      </c>
      <c r="B72" s="79">
        <v>916</v>
      </c>
      <c r="C72" s="74" t="s">
        <v>23</v>
      </c>
      <c r="D72" s="74" t="s">
        <v>64</v>
      </c>
      <c r="E72" s="74" t="s">
        <v>82</v>
      </c>
      <c r="F72" s="74" t="s">
        <v>34</v>
      </c>
      <c r="G72" s="74" t="s">
        <v>71</v>
      </c>
      <c r="H72" s="74" t="s">
        <v>90</v>
      </c>
      <c r="I72" s="5" t="s">
        <v>139</v>
      </c>
      <c r="J72" s="25">
        <f t="shared" si="20"/>
        <v>420.1</v>
      </c>
      <c r="K72" s="25">
        <f t="shared" si="20"/>
        <v>448.1</v>
      </c>
      <c r="L72" s="25">
        <f t="shared" si="20"/>
        <v>461.7</v>
      </c>
    </row>
    <row r="73" spans="1:13" ht="33.75" customHeight="1" x14ac:dyDescent="0.25">
      <c r="A73" s="78" t="s">
        <v>138</v>
      </c>
      <c r="B73" s="79">
        <v>916</v>
      </c>
      <c r="C73" s="74" t="s">
        <v>23</v>
      </c>
      <c r="D73" s="74" t="s">
        <v>64</v>
      </c>
      <c r="E73" s="74" t="s">
        <v>82</v>
      </c>
      <c r="F73" s="74" t="s">
        <v>34</v>
      </c>
      <c r="G73" s="74" t="s">
        <v>71</v>
      </c>
      <c r="H73" s="74" t="s">
        <v>90</v>
      </c>
      <c r="I73" s="5" t="s">
        <v>140</v>
      </c>
      <c r="J73" s="25">
        <v>420.1</v>
      </c>
      <c r="K73" s="25">
        <v>448.1</v>
      </c>
      <c r="L73" s="25">
        <v>461.7</v>
      </c>
    </row>
    <row r="74" spans="1:13" x14ac:dyDescent="0.25">
      <c r="A74" s="139" t="s">
        <v>26</v>
      </c>
      <c r="B74" s="79">
        <v>916</v>
      </c>
      <c r="C74" s="90" t="s">
        <v>25</v>
      </c>
      <c r="D74" s="90"/>
      <c r="E74" s="90"/>
      <c r="F74" s="90"/>
      <c r="G74" s="90"/>
      <c r="H74" s="26"/>
      <c r="I74" s="26"/>
      <c r="J74" s="132">
        <f>J75+J81</f>
        <v>504.69714000000005</v>
      </c>
      <c r="K74" s="132">
        <f>K75+K81</f>
        <v>15.700000000000001</v>
      </c>
      <c r="L74" s="132">
        <f>L75+L81</f>
        <v>43.6</v>
      </c>
    </row>
    <row r="75" spans="1:13" x14ac:dyDescent="0.25">
      <c r="A75" s="139" t="s">
        <v>91</v>
      </c>
      <c r="B75" s="79">
        <v>916</v>
      </c>
      <c r="C75" s="90" t="s">
        <v>25</v>
      </c>
      <c r="D75" s="90" t="s">
        <v>61</v>
      </c>
      <c r="E75" s="90"/>
      <c r="F75" s="90"/>
      <c r="G75" s="90"/>
      <c r="H75" s="96"/>
      <c r="I75" s="96"/>
      <c r="J75" s="132">
        <f>J76</f>
        <v>34.299999999999997</v>
      </c>
      <c r="K75" s="132">
        <f t="shared" ref="K75:L75" si="21">K76</f>
        <v>0.4</v>
      </c>
      <c r="L75" s="132">
        <f t="shared" si="21"/>
        <v>0.4</v>
      </c>
    </row>
    <row r="76" spans="1:13" ht="31.5" x14ac:dyDescent="0.25">
      <c r="A76" s="145" t="s">
        <v>248</v>
      </c>
      <c r="B76" s="79">
        <v>916</v>
      </c>
      <c r="C76" s="5" t="s">
        <v>25</v>
      </c>
      <c r="D76" s="5" t="s">
        <v>61</v>
      </c>
      <c r="E76" s="5" t="s">
        <v>82</v>
      </c>
      <c r="F76" s="5"/>
      <c r="G76" s="5"/>
      <c r="H76" s="26"/>
      <c r="I76" s="26"/>
      <c r="J76" s="27">
        <f>J77</f>
        <v>34.299999999999997</v>
      </c>
      <c r="K76" s="27">
        <f t="shared" ref="K76:L76" si="22">K77</f>
        <v>0.4</v>
      </c>
      <c r="L76" s="27">
        <f t="shared" si="22"/>
        <v>0.4</v>
      </c>
    </row>
    <row r="77" spans="1:13" ht="47.25" x14ac:dyDescent="0.25">
      <c r="A77" s="146" t="s">
        <v>249</v>
      </c>
      <c r="B77" s="79">
        <v>916</v>
      </c>
      <c r="C77" s="5" t="s">
        <v>25</v>
      </c>
      <c r="D77" s="5" t="s">
        <v>61</v>
      </c>
      <c r="E77" s="5" t="s">
        <v>82</v>
      </c>
      <c r="F77" s="5" t="s">
        <v>34</v>
      </c>
      <c r="G77" s="5"/>
      <c r="H77" s="26"/>
      <c r="I77" s="26"/>
      <c r="J77" s="27">
        <f>J78</f>
        <v>34.299999999999997</v>
      </c>
      <c r="K77" s="27">
        <f t="shared" ref="K77:L77" si="23">K78</f>
        <v>0.4</v>
      </c>
      <c r="L77" s="27">
        <f t="shared" si="23"/>
        <v>0.4</v>
      </c>
    </row>
    <row r="78" spans="1:13" ht="70.5" customHeight="1" x14ac:dyDescent="0.25">
      <c r="A78" s="83" t="s">
        <v>286</v>
      </c>
      <c r="B78" s="79">
        <v>916</v>
      </c>
      <c r="C78" s="5" t="s">
        <v>25</v>
      </c>
      <c r="D78" s="5" t="s">
        <v>61</v>
      </c>
      <c r="E78" s="5">
        <v>89</v>
      </c>
      <c r="F78" s="5">
        <v>1</v>
      </c>
      <c r="G78" s="5" t="s">
        <v>71</v>
      </c>
      <c r="H78" s="5" t="s">
        <v>92</v>
      </c>
      <c r="I78" s="75"/>
      <c r="J78" s="27">
        <f t="shared" ref="J78:L79" si="24">J79</f>
        <v>34.299999999999997</v>
      </c>
      <c r="K78" s="27">
        <f t="shared" si="24"/>
        <v>0.4</v>
      </c>
      <c r="L78" s="27">
        <f t="shared" si="24"/>
        <v>0.4</v>
      </c>
    </row>
    <row r="79" spans="1:13" ht="19.5" customHeight="1" x14ac:dyDescent="0.25">
      <c r="A79" s="78" t="s">
        <v>137</v>
      </c>
      <c r="B79" s="79">
        <v>916</v>
      </c>
      <c r="C79" s="5" t="s">
        <v>25</v>
      </c>
      <c r="D79" s="5" t="s">
        <v>61</v>
      </c>
      <c r="E79" s="5">
        <v>89</v>
      </c>
      <c r="F79" s="5">
        <v>1</v>
      </c>
      <c r="G79" s="5" t="s">
        <v>71</v>
      </c>
      <c r="H79" s="5" t="s">
        <v>92</v>
      </c>
      <c r="I79" s="75" t="s">
        <v>139</v>
      </c>
      <c r="J79" s="27">
        <f t="shared" si="24"/>
        <v>34.299999999999997</v>
      </c>
      <c r="K79" s="27">
        <f t="shared" si="24"/>
        <v>0.4</v>
      </c>
      <c r="L79" s="27">
        <f t="shared" si="24"/>
        <v>0.4</v>
      </c>
    </row>
    <row r="80" spans="1:13" ht="31.5" x14ac:dyDescent="0.25">
      <c r="A80" s="78" t="s">
        <v>138</v>
      </c>
      <c r="B80" s="79">
        <v>916</v>
      </c>
      <c r="C80" s="5" t="s">
        <v>25</v>
      </c>
      <c r="D80" s="5" t="s">
        <v>61</v>
      </c>
      <c r="E80" s="5">
        <v>89</v>
      </c>
      <c r="F80" s="5">
        <v>1</v>
      </c>
      <c r="G80" s="5" t="s">
        <v>71</v>
      </c>
      <c r="H80" s="5" t="s">
        <v>92</v>
      </c>
      <c r="I80" s="75" t="s">
        <v>140</v>
      </c>
      <c r="J80" s="27">
        <v>34.299999999999997</v>
      </c>
      <c r="K80" s="27">
        <v>0.4</v>
      </c>
      <c r="L80" s="27">
        <v>0.4</v>
      </c>
      <c r="M80" s="284" t="s">
        <v>298</v>
      </c>
    </row>
    <row r="81" spans="1:13" x14ac:dyDescent="0.25">
      <c r="A81" s="139" t="s">
        <v>93</v>
      </c>
      <c r="B81" s="79">
        <v>916</v>
      </c>
      <c r="C81" s="90" t="s">
        <v>25</v>
      </c>
      <c r="D81" s="90" t="s">
        <v>62</v>
      </c>
      <c r="E81" s="90"/>
      <c r="F81" s="5"/>
      <c r="G81" s="5"/>
      <c r="H81" s="96"/>
      <c r="I81" s="96"/>
      <c r="J81" s="132">
        <f>J86+J82</f>
        <v>470.39714000000004</v>
      </c>
      <c r="K81" s="132">
        <f t="shared" ref="K81:L81" si="25">K86+K82</f>
        <v>15.3</v>
      </c>
      <c r="L81" s="132">
        <f t="shared" si="25"/>
        <v>43.2</v>
      </c>
    </row>
    <row r="82" spans="1:13" ht="31.5" x14ac:dyDescent="0.25">
      <c r="A82" s="83" t="s">
        <v>295</v>
      </c>
      <c r="B82" s="134">
        <v>916</v>
      </c>
      <c r="C82" s="5" t="s">
        <v>25</v>
      </c>
      <c r="D82" s="5" t="s">
        <v>62</v>
      </c>
      <c r="E82" s="5" t="s">
        <v>290</v>
      </c>
      <c r="F82" s="5"/>
      <c r="G82" s="5"/>
      <c r="H82" s="26"/>
      <c r="I82" s="26"/>
      <c r="J82" s="27">
        <f>J83</f>
        <v>354.79714000000001</v>
      </c>
      <c r="K82" s="27">
        <f t="shared" ref="K82:L84" si="26">K83</f>
        <v>0</v>
      </c>
      <c r="L82" s="27">
        <f t="shared" si="26"/>
        <v>0</v>
      </c>
    </row>
    <row r="83" spans="1:13" x14ac:dyDescent="0.25">
      <c r="A83" s="83" t="s">
        <v>296</v>
      </c>
      <c r="B83" s="134">
        <v>916</v>
      </c>
      <c r="C83" s="5" t="s">
        <v>25</v>
      </c>
      <c r="D83" s="5" t="s">
        <v>62</v>
      </c>
      <c r="E83" s="5" t="s">
        <v>290</v>
      </c>
      <c r="F83" s="5" t="s">
        <v>257</v>
      </c>
      <c r="G83" s="5" t="s">
        <v>22</v>
      </c>
      <c r="H83" s="281"/>
      <c r="I83" s="281"/>
      <c r="J83" s="27">
        <f>J84</f>
        <v>354.79714000000001</v>
      </c>
      <c r="K83" s="27">
        <f t="shared" si="26"/>
        <v>0</v>
      </c>
      <c r="L83" s="27">
        <f t="shared" si="26"/>
        <v>0</v>
      </c>
    </row>
    <row r="84" spans="1:13" x14ac:dyDescent="0.25">
      <c r="A84" s="83" t="s">
        <v>297</v>
      </c>
      <c r="B84" s="134">
        <v>916</v>
      </c>
      <c r="C84" s="5" t="s">
        <v>25</v>
      </c>
      <c r="D84" s="5" t="s">
        <v>62</v>
      </c>
      <c r="E84" s="5" t="s">
        <v>290</v>
      </c>
      <c r="F84" s="5" t="s">
        <v>257</v>
      </c>
      <c r="G84" s="5" t="s">
        <v>22</v>
      </c>
      <c r="H84" s="26" t="s">
        <v>291</v>
      </c>
      <c r="I84" s="281"/>
      <c r="J84" s="27">
        <f>J85</f>
        <v>354.79714000000001</v>
      </c>
      <c r="K84" s="27">
        <f t="shared" si="26"/>
        <v>0</v>
      </c>
      <c r="L84" s="27">
        <f t="shared" si="26"/>
        <v>0</v>
      </c>
    </row>
    <row r="85" spans="1:13" ht="31.5" x14ac:dyDescent="0.25">
      <c r="A85" s="83" t="s">
        <v>138</v>
      </c>
      <c r="B85" s="134">
        <v>916</v>
      </c>
      <c r="C85" s="5" t="s">
        <v>25</v>
      </c>
      <c r="D85" s="5" t="s">
        <v>62</v>
      </c>
      <c r="E85" s="5" t="s">
        <v>290</v>
      </c>
      <c r="F85" s="5" t="s">
        <v>257</v>
      </c>
      <c r="G85" s="5" t="s">
        <v>22</v>
      </c>
      <c r="H85" s="26" t="s">
        <v>291</v>
      </c>
      <c r="I85" s="75" t="s">
        <v>140</v>
      </c>
      <c r="J85" s="27">
        <v>354.79714000000001</v>
      </c>
      <c r="K85" s="27">
        <v>0</v>
      </c>
      <c r="L85" s="27">
        <v>0</v>
      </c>
    </row>
    <row r="86" spans="1:13" ht="31.5" x14ac:dyDescent="0.25">
      <c r="A86" s="145" t="s">
        <v>248</v>
      </c>
      <c r="B86" s="79">
        <v>916</v>
      </c>
      <c r="C86" s="5" t="s">
        <v>25</v>
      </c>
      <c r="D86" s="5" t="s">
        <v>62</v>
      </c>
      <c r="E86" s="5" t="s">
        <v>82</v>
      </c>
      <c r="F86" s="5"/>
      <c r="G86" s="143"/>
      <c r="H86" s="26"/>
      <c r="I86" s="26"/>
      <c r="J86" s="27">
        <f>J87</f>
        <v>115.6</v>
      </c>
      <c r="K86" s="27">
        <f t="shared" ref="K86:L86" si="27">K87</f>
        <v>15.3</v>
      </c>
      <c r="L86" s="27">
        <f t="shared" si="27"/>
        <v>43.2</v>
      </c>
    </row>
    <row r="87" spans="1:13" ht="47.25" x14ac:dyDescent="0.25">
      <c r="A87" s="146" t="s">
        <v>249</v>
      </c>
      <c r="B87" s="79">
        <v>916</v>
      </c>
      <c r="C87" s="5" t="s">
        <v>25</v>
      </c>
      <c r="D87" s="5" t="s">
        <v>62</v>
      </c>
      <c r="E87" s="5" t="s">
        <v>82</v>
      </c>
      <c r="F87" s="84">
        <v>1</v>
      </c>
      <c r="G87" s="143"/>
      <c r="H87" s="26"/>
      <c r="I87" s="26"/>
      <c r="J87" s="27">
        <f>J88+J91</f>
        <v>115.6</v>
      </c>
      <c r="K87" s="27">
        <f t="shared" ref="K87:L87" si="28">K88+K91</f>
        <v>15.3</v>
      </c>
      <c r="L87" s="27">
        <f t="shared" si="28"/>
        <v>43.2</v>
      </c>
    </row>
    <row r="88" spans="1:13" x14ac:dyDescent="0.25">
      <c r="A88" s="78" t="s">
        <v>94</v>
      </c>
      <c r="B88" s="79">
        <v>916</v>
      </c>
      <c r="C88" s="5" t="s">
        <v>25</v>
      </c>
      <c r="D88" s="5" t="s">
        <v>62</v>
      </c>
      <c r="E88" s="5" t="s">
        <v>82</v>
      </c>
      <c r="F88" s="84">
        <v>1</v>
      </c>
      <c r="G88" s="74" t="s">
        <v>71</v>
      </c>
      <c r="H88" s="84">
        <v>43010</v>
      </c>
      <c r="I88" s="26"/>
      <c r="J88" s="27">
        <f>J89</f>
        <v>97.1</v>
      </c>
      <c r="K88" s="27">
        <f t="shared" ref="K88:L88" si="29">K89</f>
        <v>9</v>
      </c>
      <c r="L88" s="27">
        <f t="shared" si="29"/>
        <v>23</v>
      </c>
    </row>
    <row r="89" spans="1:13" ht="17.25" customHeight="1" x14ac:dyDescent="0.25">
      <c r="A89" s="78" t="s">
        <v>137</v>
      </c>
      <c r="B89" s="79">
        <v>916</v>
      </c>
      <c r="C89" s="5" t="s">
        <v>25</v>
      </c>
      <c r="D89" s="5" t="s">
        <v>62</v>
      </c>
      <c r="E89" s="5" t="s">
        <v>82</v>
      </c>
      <c r="F89" s="84">
        <v>1</v>
      </c>
      <c r="G89" s="74" t="s">
        <v>71</v>
      </c>
      <c r="H89" s="84">
        <v>43010</v>
      </c>
      <c r="I89" s="84">
        <v>200</v>
      </c>
      <c r="J89" s="27">
        <f>J90</f>
        <v>97.1</v>
      </c>
      <c r="K89" s="27">
        <f>K90</f>
        <v>9</v>
      </c>
      <c r="L89" s="27">
        <f>L90</f>
        <v>23</v>
      </c>
    </row>
    <row r="90" spans="1:13" ht="31.5" x14ac:dyDescent="0.25">
      <c r="A90" s="78" t="s">
        <v>138</v>
      </c>
      <c r="B90" s="79">
        <v>916</v>
      </c>
      <c r="C90" s="5" t="s">
        <v>25</v>
      </c>
      <c r="D90" s="5" t="s">
        <v>62</v>
      </c>
      <c r="E90" s="5" t="s">
        <v>82</v>
      </c>
      <c r="F90" s="84">
        <v>1</v>
      </c>
      <c r="G90" s="74" t="s">
        <v>71</v>
      </c>
      <c r="H90" s="84">
        <v>43010</v>
      </c>
      <c r="I90" s="84">
        <v>240</v>
      </c>
      <c r="J90" s="27">
        <v>97.1</v>
      </c>
      <c r="K90" s="27">
        <v>9</v>
      </c>
      <c r="L90" s="27">
        <v>23</v>
      </c>
    </row>
    <row r="91" spans="1:13" ht="19.5" customHeight="1" x14ac:dyDescent="0.25">
      <c r="A91" s="78" t="s">
        <v>218</v>
      </c>
      <c r="B91" s="79">
        <v>916</v>
      </c>
      <c r="C91" s="5" t="s">
        <v>25</v>
      </c>
      <c r="D91" s="5" t="s">
        <v>62</v>
      </c>
      <c r="E91" s="5" t="s">
        <v>82</v>
      </c>
      <c r="F91" s="84">
        <v>1</v>
      </c>
      <c r="G91" s="74" t="s">
        <v>71</v>
      </c>
      <c r="H91" s="84">
        <v>43040</v>
      </c>
      <c r="I91" s="26"/>
      <c r="J91" s="27">
        <f>J92</f>
        <v>18.5</v>
      </c>
      <c r="K91" s="27">
        <f t="shared" ref="K91:L92" si="30">K92</f>
        <v>6.3</v>
      </c>
      <c r="L91" s="27">
        <f t="shared" si="30"/>
        <v>20.2</v>
      </c>
    </row>
    <row r="92" spans="1:13" ht="16.5" customHeight="1" x14ac:dyDescent="0.25">
      <c r="A92" s="78" t="s">
        <v>137</v>
      </c>
      <c r="B92" s="79">
        <v>916</v>
      </c>
      <c r="C92" s="5" t="s">
        <v>25</v>
      </c>
      <c r="D92" s="5" t="s">
        <v>62</v>
      </c>
      <c r="E92" s="5" t="s">
        <v>82</v>
      </c>
      <c r="F92" s="84">
        <v>1</v>
      </c>
      <c r="G92" s="74" t="s">
        <v>71</v>
      </c>
      <c r="H92" s="84">
        <v>43040</v>
      </c>
      <c r="I92" s="84">
        <v>200</v>
      </c>
      <c r="J92" s="27">
        <f>J93</f>
        <v>18.5</v>
      </c>
      <c r="K92" s="27">
        <f t="shared" si="30"/>
        <v>6.3</v>
      </c>
      <c r="L92" s="27">
        <f t="shared" si="30"/>
        <v>20.2</v>
      </c>
    </row>
    <row r="93" spans="1:13" ht="33" customHeight="1" x14ac:dyDescent="0.25">
      <c r="A93" s="78" t="s">
        <v>138</v>
      </c>
      <c r="B93" s="79">
        <v>916</v>
      </c>
      <c r="C93" s="5" t="s">
        <v>25</v>
      </c>
      <c r="D93" s="5" t="s">
        <v>62</v>
      </c>
      <c r="E93" s="5" t="s">
        <v>82</v>
      </c>
      <c r="F93" s="84">
        <v>1</v>
      </c>
      <c r="G93" s="74" t="s">
        <v>71</v>
      </c>
      <c r="H93" s="84">
        <v>43040</v>
      </c>
      <c r="I93" s="84">
        <v>240</v>
      </c>
      <c r="J93" s="27">
        <f>37.2-3-26.1+12.4-2</f>
        <v>18.5</v>
      </c>
      <c r="K93" s="27">
        <v>6.3</v>
      </c>
      <c r="L93" s="27">
        <v>20.2</v>
      </c>
      <c r="M93" s="284" t="s">
        <v>299</v>
      </c>
    </row>
    <row r="94" spans="1:13" x14ac:dyDescent="0.25">
      <c r="A94" s="139" t="s">
        <v>95</v>
      </c>
      <c r="B94" s="79">
        <v>916</v>
      </c>
      <c r="C94" s="90" t="s">
        <v>65</v>
      </c>
      <c r="D94" s="90"/>
      <c r="E94" s="91"/>
      <c r="F94" s="90"/>
      <c r="G94" s="90"/>
      <c r="H94" s="90"/>
      <c r="I94" s="150"/>
      <c r="J94" s="137">
        <f t="shared" ref="J94:L99" si="31">J95</f>
        <v>138.19999999999999</v>
      </c>
      <c r="K94" s="137">
        <f t="shared" si="31"/>
        <v>148.6</v>
      </c>
      <c r="L94" s="137">
        <f>L95</f>
        <v>127.5</v>
      </c>
    </row>
    <row r="95" spans="1:13" x14ac:dyDescent="0.25">
      <c r="A95" s="156" t="s">
        <v>37</v>
      </c>
      <c r="B95" s="79">
        <v>916</v>
      </c>
      <c r="C95" s="90" t="s">
        <v>65</v>
      </c>
      <c r="D95" s="90" t="s">
        <v>22</v>
      </c>
      <c r="E95" s="150"/>
      <c r="F95" s="90"/>
      <c r="G95" s="90"/>
      <c r="H95" s="90"/>
      <c r="I95" s="150"/>
      <c r="J95" s="137">
        <f t="shared" si="31"/>
        <v>138.19999999999999</v>
      </c>
      <c r="K95" s="137">
        <f t="shared" si="31"/>
        <v>148.6</v>
      </c>
      <c r="L95" s="137">
        <f t="shared" si="31"/>
        <v>127.5</v>
      </c>
    </row>
    <row r="96" spans="1:13" ht="31.5" x14ac:dyDescent="0.25">
      <c r="A96" s="145" t="s">
        <v>248</v>
      </c>
      <c r="B96" s="79">
        <v>916</v>
      </c>
      <c r="C96" s="5" t="s">
        <v>65</v>
      </c>
      <c r="D96" s="5" t="s">
        <v>22</v>
      </c>
      <c r="E96" s="5">
        <v>89</v>
      </c>
      <c r="F96" s="5"/>
      <c r="G96" s="5"/>
      <c r="H96" s="5"/>
      <c r="I96" s="75"/>
      <c r="J96" s="138">
        <f t="shared" si="31"/>
        <v>138.19999999999999</v>
      </c>
      <c r="K96" s="138">
        <f t="shared" si="31"/>
        <v>148.6</v>
      </c>
      <c r="L96" s="138">
        <f t="shared" si="31"/>
        <v>127.5</v>
      </c>
    </row>
    <row r="97" spans="1:12" ht="47.25" x14ac:dyDescent="0.25">
      <c r="A97" s="146" t="s">
        <v>249</v>
      </c>
      <c r="B97" s="79">
        <v>916</v>
      </c>
      <c r="C97" s="5" t="s">
        <v>65</v>
      </c>
      <c r="D97" s="5" t="s">
        <v>22</v>
      </c>
      <c r="E97" s="5">
        <v>89</v>
      </c>
      <c r="F97" s="5">
        <v>1</v>
      </c>
      <c r="G97" s="5"/>
      <c r="H97" s="5"/>
      <c r="I97" s="75"/>
      <c r="J97" s="138">
        <f t="shared" si="31"/>
        <v>138.19999999999999</v>
      </c>
      <c r="K97" s="138">
        <f t="shared" si="31"/>
        <v>148.6</v>
      </c>
      <c r="L97" s="138">
        <f t="shared" si="31"/>
        <v>127.5</v>
      </c>
    </row>
    <row r="98" spans="1:12" x14ac:dyDescent="0.25">
      <c r="A98" s="86" t="s">
        <v>132</v>
      </c>
      <c r="B98" s="79">
        <v>916</v>
      </c>
      <c r="C98" s="157" t="s">
        <v>65</v>
      </c>
      <c r="D98" s="157" t="s">
        <v>22</v>
      </c>
      <c r="E98" s="87">
        <v>89</v>
      </c>
      <c r="F98" s="74">
        <v>1</v>
      </c>
      <c r="G98" s="74" t="s">
        <v>71</v>
      </c>
      <c r="H98" s="74" t="s">
        <v>97</v>
      </c>
      <c r="I98" s="87"/>
      <c r="J98" s="138">
        <f t="shared" si="31"/>
        <v>138.19999999999999</v>
      </c>
      <c r="K98" s="138">
        <f t="shared" si="31"/>
        <v>148.6</v>
      </c>
      <c r="L98" s="138">
        <f t="shared" si="31"/>
        <v>127.5</v>
      </c>
    </row>
    <row r="99" spans="1:12" x14ac:dyDescent="0.25">
      <c r="A99" s="86" t="s">
        <v>133</v>
      </c>
      <c r="B99" s="79">
        <v>916</v>
      </c>
      <c r="C99" s="157" t="s">
        <v>65</v>
      </c>
      <c r="D99" s="157" t="s">
        <v>22</v>
      </c>
      <c r="E99" s="87">
        <v>89</v>
      </c>
      <c r="F99" s="74">
        <v>1</v>
      </c>
      <c r="G99" s="74" t="s">
        <v>71</v>
      </c>
      <c r="H99" s="74" t="s">
        <v>97</v>
      </c>
      <c r="I99" s="87" t="s">
        <v>135</v>
      </c>
      <c r="J99" s="138">
        <f t="shared" si="31"/>
        <v>138.19999999999999</v>
      </c>
      <c r="K99" s="138">
        <f t="shared" si="31"/>
        <v>148.6</v>
      </c>
      <c r="L99" s="138">
        <f t="shared" si="31"/>
        <v>127.5</v>
      </c>
    </row>
    <row r="100" spans="1:12" x14ac:dyDescent="0.25">
      <c r="A100" s="86" t="s">
        <v>134</v>
      </c>
      <c r="B100" s="79">
        <v>916</v>
      </c>
      <c r="C100" s="157" t="s">
        <v>65</v>
      </c>
      <c r="D100" s="157" t="s">
        <v>22</v>
      </c>
      <c r="E100" s="87">
        <v>89</v>
      </c>
      <c r="F100" s="74">
        <v>1</v>
      </c>
      <c r="G100" s="74" t="s">
        <v>71</v>
      </c>
      <c r="H100" s="74" t="s">
        <v>97</v>
      </c>
      <c r="I100" s="87" t="s">
        <v>136</v>
      </c>
      <c r="J100" s="138">
        <f>171.2-33</f>
        <v>138.19999999999999</v>
      </c>
      <c r="K100" s="138">
        <f>176.6-K114</f>
        <v>148.6</v>
      </c>
      <c r="L100" s="138">
        <f>182.9-L114</f>
        <v>127.5</v>
      </c>
    </row>
    <row r="101" spans="1:12" x14ac:dyDescent="0.25">
      <c r="A101" s="136" t="s">
        <v>24</v>
      </c>
      <c r="B101" s="79">
        <v>916</v>
      </c>
      <c r="C101" s="158" t="s">
        <v>66</v>
      </c>
      <c r="D101" s="158"/>
      <c r="E101" s="148"/>
      <c r="F101" s="81"/>
      <c r="G101" s="81"/>
      <c r="H101" s="81"/>
      <c r="I101" s="148"/>
      <c r="J101" s="137">
        <f t="shared" ref="J101:L106" si="32">J102</f>
        <v>0.7</v>
      </c>
      <c r="K101" s="137">
        <f t="shared" si="32"/>
        <v>0.7</v>
      </c>
      <c r="L101" s="137">
        <f t="shared" si="32"/>
        <v>0.7</v>
      </c>
    </row>
    <row r="102" spans="1:12" x14ac:dyDescent="0.25">
      <c r="A102" s="136" t="s">
        <v>98</v>
      </c>
      <c r="B102" s="79">
        <v>916</v>
      </c>
      <c r="C102" s="81">
        <v>13</v>
      </c>
      <c r="D102" s="81" t="s">
        <v>22</v>
      </c>
      <c r="E102" s="144"/>
      <c r="F102" s="81"/>
      <c r="G102" s="81"/>
      <c r="H102" s="81"/>
      <c r="I102" s="148"/>
      <c r="J102" s="137">
        <f t="shared" si="32"/>
        <v>0.7</v>
      </c>
      <c r="K102" s="137">
        <f t="shared" si="32"/>
        <v>0.7</v>
      </c>
      <c r="L102" s="137">
        <f t="shared" si="32"/>
        <v>0.7</v>
      </c>
    </row>
    <row r="103" spans="1:12" ht="31.5" x14ac:dyDescent="0.25">
      <c r="A103" s="145" t="s">
        <v>248</v>
      </c>
      <c r="B103" s="79">
        <v>916</v>
      </c>
      <c r="C103" s="74" t="s">
        <v>66</v>
      </c>
      <c r="D103" s="74" t="s">
        <v>22</v>
      </c>
      <c r="E103" s="5">
        <v>89</v>
      </c>
      <c r="F103" s="5"/>
      <c r="G103" s="74"/>
      <c r="H103" s="74"/>
      <c r="I103" s="87"/>
      <c r="J103" s="138">
        <f t="shared" si="32"/>
        <v>0.7</v>
      </c>
      <c r="K103" s="138">
        <f t="shared" si="32"/>
        <v>0.7</v>
      </c>
      <c r="L103" s="138">
        <f t="shared" si="32"/>
        <v>0.7</v>
      </c>
    </row>
    <row r="104" spans="1:12" ht="47.25" x14ac:dyDescent="0.25">
      <c r="A104" s="146" t="s">
        <v>249</v>
      </c>
      <c r="B104" s="79">
        <v>916</v>
      </c>
      <c r="C104" s="74" t="s">
        <v>66</v>
      </c>
      <c r="D104" s="74" t="s">
        <v>22</v>
      </c>
      <c r="E104" s="5">
        <v>89</v>
      </c>
      <c r="F104" s="5">
        <v>1</v>
      </c>
      <c r="G104" s="74"/>
      <c r="H104" s="74"/>
      <c r="I104" s="87"/>
      <c r="J104" s="138">
        <f t="shared" si="32"/>
        <v>0.7</v>
      </c>
      <c r="K104" s="138">
        <f t="shared" si="32"/>
        <v>0.7</v>
      </c>
      <c r="L104" s="138">
        <f t="shared" si="32"/>
        <v>0.7</v>
      </c>
    </row>
    <row r="105" spans="1:12" x14ac:dyDescent="0.25">
      <c r="A105" s="78" t="s">
        <v>99</v>
      </c>
      <c r="B105" s="79">
        <v>916</v>
      </c>
      <c r="C105" s="74">
        <v>13</v>
      </c>
      <c r="D105" s="74" t="s">
        <v>22</v>
      </c>
      <c r="E105" s="77">
        <v>89</v>
      </c>
      <c r="F105" s="74">
        <v>1</v>
      </c>
      <c r="G105" s="74" t="s">
        <v>71</v>
      </c>
      <c r="H105" s="74">
        <v>41240</v>
      </c>
      <c r="I105" s="87"/>
      <c r="J105" s="159">
        <f t="shared" si="32"/>
        <v>0.7</v>
      </c>
      <c r="K105" s="159">
        <f t="shared" si="32"/>
        <v>0.7</v>
      </c>
      <c r="L105" s="159">
        <f t="shared" si="32"/>
        <v>0.7</v>
      </c>
    </row>
    <row r="106" spans="1:12" x14ac:dyDescent="0.25">
      <c r="A106" s="78" t="s">
        <v>130</v>
      </c>
      <c r="B106" s="79">
        <v>916</v>
      </c>
      <c r="C106" s="74">
        <v>13</v>
      </c>
      <c r="D106" s="74" t="s">
        <v>22</v>
      </c>
      <c r="E106" s="77">
        <v>89</v>
      </c>
      <c r="F106" s="74">
        <v>1</v>
      </c>
      <c r="G106" s="74" t="s">
        <v>71</v>
      </c>
      <c r="H106" s="74" t="s">
        <v>104</v>
      </c>
      <c r="I106" s="87" t="s">
        <v>131</v>
      </c>
      <c r="J106" s="159">
        <f t="shared" si="32"/>
        <v>0.7</v>
      </c>
      <c r="K106" s="159">
        <f t="shared" si="32"/>
        <v>0.7</v>
      </c>
      <c r="L106" s="159">
        <f t="shared" si="32"/>
        <v>0.7</v>
      </c>
    </row>
    <row r="107" spans="1:12" x14ac:dyDescent="0.25">
      <c r="A107" s="85" t="s">
        <v>100</v>
      </c>
      <c r="B107" s="79">
        <v>916</v>
      </c>
      <c r="C107" s="74">
        <v>13</v>
      </c>
      <c r="D107" s="74" t="s">
        <v>22</v>
      </c>
      <c r="E107" s="77">
        <v>89</v>
      </c>
      <c r="F107" s="74">
        <v>1</v>
      </c>
      <c r="G107" s="74" t="s">
        <v>71</v>
      </c>
      <c r="H107" s="74">
        <v>41240</v>
      </c>
      <c r="I107" s="87">
        <v>730</v>
      </c>
      <c r="J107" s="159">
        <v>0.7</v>
      </c>
      <c r="K107" s="159">
        <v>0.7</v>
      </c>
      <c r="L107" s="159">
        <v>0.7</v>
      </c>
    </row>
    <row r="108" spans="1:12" x14ac:dyDescent="0.25">
      <c r="A108" s="85" t="s">
        <v>267</v>
      </c>
      <c r="B108" s="79">
        <v>916</v>
      </c>
      <c r="C108" s="74" t="s">
        <v>268</v>
      </c>
      <c r="D108" s="74"/>
      <c r="E108" s="77"/>
      <c r="F108" s="74"/>
      <c r="G108" s="74"/>
      <c r="H108" s="74"/>
      <c r="I108" s="87"/>
      <c r="J108" s="159"/>
      <c r="K108" s="159">
        <f t="shared" ref="K108:L113" si="33">K109</f>
        <v>28</v>
      </c>
      <c r="L108" s="159">
        <f t="shared" si="33"/>
        <v>55.4</v>
      </c>
    </row>
    <row r="109" spans="1:12" x14ac:dyDescent="0.25">
      <c r="A109" s="85" t="s">
        <v>267</v>
      </c>
      <c r="B109" s="79">
        <v>916</v>
      </c>
      <c r="C109" s="74" t="s">
        <v>268</v>
      </c>
      <c r="D109" s="74">
        <v>99</v>
      </c>
      <c r="E109" s="77"/>
      <c r="F109" s="74"/>
      <c r="G109" s="74"/>
      <c r="H109" s="74"/>
      <c r="I109" s="87"/>
      <c r="J109" s="159"/>
      <c r="K109" s="159">
        <f t="shared" si="33"/>
        <v>28</v>
      </c>
      <c r="L109" s="159">
        <f t="shared" si="33"/>
        <v>55.4</v>
      </c>
    </row>
    <row r="110" spans="1:12" ht="31.5" x14ac:dyDescent="0.25">
      <c r="A110" s="86" t="s">
        <v>248</v>
      </c>
      <c r="B110" s="79">
        <v>916</v>
      </c>
      <c r="C110" s="74" t="s">
        <v>268</v>
      </c>
      <c r="D110" s="74">
        <v>99</v>
      </c>
      <c r="E110" s="74" t="s">
        <v>82</v>
      </c>
      <c r="F110" s="74" t="s">
        <v>257</v>
      </c>
      <c r="G110" s="74"/>
      <c r="H110" s="74"/>
      <c r="I110" s="87"/>
      <c r="J110" s="159"/>
      <c r="K110" s="159">
        <f t="shared" si="33"/>
        <v>28</v>
      </c>
      <c r="L110" s="159">
        <f t="shared" si="33"/>
        <v>55.4</v>
      </c>
    </row>
    <row r="111" spans="1:12" ht="47.25" x14ac:dyDescent="0.25">
      <c r="A111" s="86" t="s">
        <v>249</v>
      </c>
      <c r="B111" s="79">
        <v>916</v>
      </c>
      <c r="C111" s="74" t="s">
        <v>268</v>
      </c>
      <c r="D111" s="74">
        <v>99</v>
      </c>
      <c r="E111" s="74" t="s">
        <v>82</v>
      </c>
      <c r="F111" s="74" t="s">
        <v>34</v>
      </c>
      <c r="G111" s="74"/>
      <c r="H111" s="74"/>
      <c r="I111" s="87"/>
      <c r="J111" s="159"/>
      <c r="K111" s="159">
        <f t="shared" si="33"/>
        <v>28</v>
      </c>
      <c r="L111" s="159">
        <f t="shared" si="33"/>
        <v>55.4</v>
      </c>
    </row>
    <row r="112" spans="1:12" x14ac:dyDescent="0.25">
      <c r="A112" s="85" t="s">
        <v>267</v>
      </c>
      <c r="B112" s="79">
        <v>916</v>
      </c>
      <c r="C112" s="74" t="s">
        <v>268</v>
      </c>
      <c r="D112" s="74">
        <v>99</v>
      </c>
      <c r="E112" s="74" t="s">
        <v>82</v>
      </c>
      <c r="F112" s="74" t="s">
        <v>34</v>
      </c>
      <c r="G112" s="74" t="s">
        <v>71</v>
      </c>
      <c r="H112" s="74" t="s">
        <v>269</v>
      </c>
      <c r="I112" s="74"/>
      <c r="J112" s="159"/>
      <c r="K112" s="159">
        <f t="shared" si="33"/>
        <v>28</v>
      </c>
      <c r="L112" s="159">
        <f t="shared" si="33"/>
        <v>55.4</v>
      </c>
    </row>
    <row r="113" spans="1:12" x14ac:dyDescent="0.25">
      <c r="A113" s="85" t="s">
        <v>145</v>
      </c>
      <c r="B113" s="79">
        <v>916</v>
      </c>
      <c r="C113" s="74" t="s">
        <v>268</v>
      </c>
      <c r="D113" s="74">
        <v>99</v>
      </c>
      <c r="E113" s="74" t="s">
        <v>82</v>
      </c>
      <c r="F113" s="74" t="s">
        <v>34</v>
      </c>
      <c r="G113" s="74" t="s">
        <v>71</v>
      </c>
      <c r="H113" s="74" t="s">
        <v>269</v>
      </c>
      <c r="I113" s="74" t="s">
        <v>146</v>
      </c>
      <c r="J113" s="222"/>
      <c r="K113" s="26">
        <f t="shared" si="33"/>
        <v>28</v>
      </c>
      <c r="L113" s="26">
        <f t="shared" si="33"/>
        <v>55.4</v>
      </c>
    </row>
    <row r="114" spans="1:12" x14ac:dyDescent="0.25">
      <c r="A114" s="85" t="s">
        <v>81</v>
      </c>
      <c r="B114" s="79">
        <v>916</v>
      </c>
      <c r="C114" s="74" t="s">
        <v>268</v>
      </c>
      <c r="D114" s="74" t="s">
        <v>268</v>
      </c>
      <c r="E114" s="74" t="s">
        <v>82</v>
      </c>
      <c r="F114" s="74" t="s">
        <v>34</v>
      </c>
      <c r="G114" s="74" t="s">
        <v>71</v>
      </c>
      <c r="H114" s="74" t="s">
        <v>269</v>
      </c>
      <c r="I114" s="74" t="s">
        <v>83</v>
      </c>
      <c r="J114" s="222"/>
      <c r="K114" s="26">
        <v>28</v>
      </c>
      <c r="L114" s="26">
        <v>55.4</v>
      </c>
    </row>
  </sheetData>
  <autoFilter ref="A7:L11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1 F86 G86:G87">
    <cfRule type="expression" dxfId="33" priority="83" stopIfTrue="1">
      <formula>$C41=""</formula>
    </cfRule>
    <cfRule type="expression" dxfId="32" priority="84" stopIfTrue="1">
      <formula>$D41&lt;&gt;""</formula>
    </cfRule>
  </conditionalFormatting>
  <conditionalFormatting sqref="A41">
    <cfRule type="expression" dxfId="31" priority="80" stopIfTrue="1">
      <formula>$F41=""</formula>
    </cfRule>
    <cfRule type="expression" dxfId="30" priority="81" stopIfTrue="1">
      <formula>#REF!&lt;&gt;""</formula>
    </cfRule>
    <cfRule type="expression" dxfId="29" priority="82" stopIfTrue="1">
      <formula>AND($G41="",$F41&lt;&gt;"")</formula>
    </cfRule>
  </conditionalFormatting>
  <conditionalFormatting sqref="F41">
    <cfRule type="expression" dxfId="28" priority="78" stopIfTrue="1">
      <formula>$C41=""</formula>
    </cfRule>
    <cfRule type="expression" dxfId="27" priority="79" stopIfTrue="1">
      <formula>$D41&lt;&gt;""</formula>
    </cfRule>
  </conditionalFormatting>
  <conditionalFormatting sqref="A88 A91">
    <cfRule type="expression" dxfId="26" priority="60" stopIfTrue="1">
      <formula>$F88=""</formula>
    </cfRule>
    <cfRule type="expression" dxfId="25" priority="62" stopIfTrue="1">
      <formula>AND($G88="",$F88&lt;&gt;"")</formula>
    </cfRule>
  </conditionalFormatting>
  <conditionalFormatting sqref="A91">
    <cfRule type="expression" dxfId="24" priority="44" stopIfTrue="1">
      <formula>$F91=""</formula>
    </cfRule>
    <cfRule type="expression" dxfId="23" priority="46" stopIfTrue="1">
      <formula>AND($G91="",$F91&lt;&gt;"")</formula>
    </cfRule>
  </conditionalFormatting>
  <conditionalFormatting sqref="A41">
    <cfRule type="expression" dxfId="22" priority="37" stopIfTrue="1">
      <formula>$F41=""</formula>
    </cfRule>
    <cfRule type="expression" dxfId="21" priority="38" stopIfTrue="1">
      <formula>#REF!&lt;&gt;""</formula>
    </cfRule>
    <cfRule type="expression" dxfId="20" priority="39" stopIfTrue="1">
      <formula>AND($G41="",$F41&lt;&gt;"")</formula>
    </cfRule>
  </conditionalFormatting>
  <conditionalFormatting sqref="G41">
    <cfRule type="expression" dxfId="19" priority="35" stopIfTrue="1">
      <formula>$C41=""</formula>
    </cfRule>
    <cfRule type="expression" dxfId="18" priority="36" stopIfTrue="1">
      <formula>$D41&lt;&gt;""</formula>
    </cfRule>
  </conditionalFormatting>
  <conditionalFormatting sqref="F41">
    <cfRule type="expression" dxfId="17" priority="33" stopIfTrue="1">
      <formula>$C41=""</formula>
    </cfRule>
    <cfRule type="expression" dxfId="16" priority="34" stopIfTrue="1">
      <formula>$D41&lt;&gt;""</formula>
    </cfRule>
  </conditionalFormatting>
  <conditionalFormatting sqref="A38">
    <cfRule type="expression" dxfId="15" priority="9" stopIfTrue="1">
      <formula>$F38=""</formula>
    </cfRule>
    <cfRule type="expression" dxfId="14" priority="10" stopIfTrue="1">
      <formula>#REF!&lt;&gt;""</formula>
    </cfRule>
    <cfRule type="expression" dxfId="13" priority="11" stopIfTrue="1">
      <formula>AND($G38="",$F38&lt;&gt;"")</formula>
    </cfRule>
  </conditionalFormatting>
  <conditionalFormatting sqref="A47">
    <cfRule type="expression" dxfId="12" priority="6" stopIfTrue="1">
      <formula>$F47=""</formula>
    </cfRule>
    <cfRule type="expression" dxfId="11" priority="7" stopIfTrue="1">
      <formula>$H47&lt;&gt;""</formula>
    </cfRule>
    <cfRule type="expression" dxfId="10" priority="8" stopIfTrue="1">
      <formula>AND($G47="",$F47&lt;&gt;"")</formula>
    </cfRule>
  </conditionalFormatting>
  <conditionalFormatting sqref="C47">
    <cfRule type="expression" dxfId="9" priority="3" stopIfTrue="1">
      <formula>$F47=""</formula>
    </cfRule>
    <cfRule type="expression" dxfId="8" priority="4" stopIfTrue="1">
      <formula>#REF!&lt;&gt;""</formula>
    </cfRule>
    <cfRule type="expression" dxfId="7" priority="5" stopIfTrue="1">
      <formula>AND($G47="",$F47&lt;&gt;"")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85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40"/>
  <sheetViews>
    <sheetView view="pageBreakPreview" topLeftCell="A4" zoomScaleNormal="100" zoomScaleSheetLayoutView="100" workbookViewId="0">
      <selection activeCell="M8" sqref="M8"/>
    </sheetView>
  </sheetViews>
  <sheetFormatPr defaultColWidth="9.140625" defaultRowHeight="15" x14ac:dyDescent="0.2"/>
  <cols>
    <col min="1" max="1" width="54.85546875" style="280" customWidth="1"/>
    <col min="2" max="8" width="9.140625" style="24"/>
    <col min="9" max="9" width="9.140625" style="24" customWidth="1"/>
    <col min="10" max="10" width="12" style="24" customWidth="1"/>
    <col min="11" max="11" width="11.7109375" style="24" customWidth="1"/>
    <col min="12" max="12" width="11" style="24" customWidth="1"/>
    <col min="13" max="53" width="9.140625" style="30"/>
    <col min="54" max="16384" width="9.140625" style="24"/>
  </cols>
  <sheetData>
    <row r="1" spans="1:53" ht="15.75" x14ac:dyDescent="0.25">
      <c r="A1" s="239"/>
      <c r="B1" s="240"/>
      <c r="C1" s="241"/>
      <c r="D1" s="241"/>
      <c r="E1" s="242"/>
      <c r="F1" s="242"/>
      <c r="G1" s="242"/>
      <c r="H1" s="242"/>
      <c r="I1" s="327" t="s">
        <v>151</v>
      </c>
      <c r="J1" s="327"/>
      <c r="K1" s="327"/>
      <c r="L1" s="327"/>
    </row>
    <row r="2" spans="1:53" ht="141" customHeight="1" x14ac:dyDescent="0.25">
      <c r="A2" s="239"/>
      <c r="B2" s="240"/>
      <c r="C2" s="243"/>
      <c r="D2" s="243"/>
      <c r="E2" s="243"/>
      <c r="F2" s="243"/>
      <c r="G2" s="243"/>
      <c r="H2" s="243"/>
      <c r="I2" s="243"/>
      <c r="J2" s="333" t="s">
        <v>283</v>
      </c>
      <c r="K2" s="333"/>
      <c r="L2" s="333"/>
    </row>
    <row r="3" spans="1:53" ht="96" customHeight="1" x14ac:dyDescent="0.35">
      <c r="A3" s="329" t="s">
        <v>278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30"/>
      <c r="N3" s="330"/>
      <c r="O3" s="330"/>
      <c r="P3" s="330"/>
      <c r="Q3" s="330"/>
      <c r="R3" s="330"/>
      <c r="S3" s="330"/>
      <c r="T3" s="330"/>
    </row>
    <row r="4" spans="1:53" ht="15.75" x14ac:dyDescent="0.2">
      <c r="A4" s="328"/>
      <c r="B4" s="328"/>
      <c r="C4" s="328"/>
      <c r="D4" s="328"/>
      <c r="E4" s="328"/>
      <c r="F4" s="328"/>
      <c r="G4" s="328"/>
      <c r="H4" s="328"/>
      <c r="I4" s="328"/>
      <c r="J4" s="328"/>
    </row>
    <row r="5" spans="1:53" ht="15.75" x14ac:dyDescent="0.2">
      <c r="A5" s="334" t="s">
        <v>16</v>
      </c>
      <c r="B5" s="336" t="s">
        <v>19</v>
      </c>
      <c r="C5" s="337"/>
      <c r="D5" s="337"/>
      <c r="E5" s="338"/>
      <c r="F5" s="342" t="s">
        <v>20</v>
      </c>
      <c r="G5" s="342" t="s">
        <v>17</v>
      </c>
      <c r="H5" s="342" t="s">
        <v>28</v>
      </c>
      <c r="I5" s="342" t="s">
        <v>27</v>
      </c>
      <c r="J5" s="344" t="s">
        <v>67</v>
      </c>
      <c r="K5" s="344"/>
      <c r="L5" s="344"/>
    </row>
    <row r="6" spans="1:53" ht="19.899999999999999" customHeight="1" x14ac:dyDescent="0.2">
      <c r="A6" s="335"/>
      <c r="B6" s="339"/>
      <c r="C6" s="340"/>
      <c r="D6" s="340"/>
      <c r="E6" s="341"/>
      <c r="F6" s="343"/>
      <c r="G6" s="343"/>
      <c r="H6" s="343"/>
      <c r="I6" s="343"/>
      <c r="J6" s="244" t="s">
        <v>211</v>
      </c>
      <c r="K6" s="245" t="s">
        <v>212</v>
      </c>
      <c r="L6" s="245" t="s">
        <v>276</v>
      </c>
    </row>
    <row r="7" spans="1:53" s="252" customFormat="1" ht="15.75" x14ac:dyDescent="0.2">
      <c r="A7" s="246">
        <v>1</v>
      </c>
      <c r="B7" s="247">
        <v>2</v>
      </c>
      <c r="C7" s="247">
        <v>3</v>
      </c>
      <c r="D7" s="247">
        <v>4</v>
      </c>
      <c r="E7" s="248">
        <v>5</v>
      </c>
      <c r="F7" s="247">
        <v>6</v>
      </c>
      <c r="G7" s="249">
        <v>7</v>
      </c>
      <c r="H7" s="247">
        <v>8</v>
      </c>
      <c r="I7" s="247">
        <v>9</v>
      </c>
      <c r="J7" s="250" t="s">
        <v>65</v>
      </c>
      <c r="K7" s="250" t="s">
        <v>79</v>
      </c>
      <c r="L7" s="251" t="s">
        <v>220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</row>
    <row r="8" spans="1:53" s="29" customFormat="1" ht="19.899999999999999" customHeight="1" x14ac:dyDescent="0.25">
      <c r="A8" s="253" t="s">
        <v>29</v>
      </c>
      <c r="B8" s="254"/>
      <c r="C8" s="254"/>
      <c r="D8" s="254"/>
      <c r="E8" s="255"/>
      <c r="F8" s="256"/>
      <c r="G8" s="257"/>
      <c r="H8" s="254"/>
      <c r="I8" s="254"/>
      <c r="J8" s="258">
        <f>J31+J74+J9+J16+J23</f>
        <v>2173.89714</v>
      </c>
      <c r="K8" s="258">
        <f>K31+K74+K9+K16</f>
        <v>1205.8</v>
      </c>
      <c r="L8" s="258">
        <f>L31+L74+L9+L16</f>
        <v>1198.9000000000001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</row>
    <row r="9" spans="1:53" s="29" customFormat="1" ht="33.75" customHeight="1" x14ac:dyDescent="0.25">
      <c r="A9" s="18" t="s">
        <v>259</v>
      </c>
      <c r="B9" s="6" t="s">
        <v>22</v>
      </c>
      <c r="C9" s="6"/>
      <c r="D9" s="6"/>
      <c r="E9" s="6"/>
      <c r="F9" s="256"/>
      <c r="G9" s="256"/>
      <c r="H9" s="256"/>
      <c r="I9" s="256"/>
      <c r="J9" s="20">
        <f t="shared" ref="J9:J14" si="0">J10</f>
        <v>1</v>
      </c>
      <c r="K9" s="20">
        <f t="shared" ref="K9:L14" si="1">K10</f>
        <v>1</v>
      </c>
      <c r="L9" s="20">
        <f t="shared" si="1"/>
        <v>0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</row>
    <row r="10" spans="1:53" s="29" customFormat="1" ht="36" customHeight="1" x14ac:dyDescent="0.25">
      <c r="A10" s="18" t="s">
        <v>256</v>
      </c>
      <c r="B10" s="6" t="s">
        <v>22</v>
      </c>
      <c r="C10" s="6" t="s">
        <v>257</v>
      </c>
      <c r="D10" s="6" t="s">
        <v>71</v>
      </c>
      <c r="E10" s="6" t="s">
        <v>258</v>
      </c>
      <c r="F10" s="256"/>
      <c r="G10" s="256"/>
      <c r="H10" s="256"/>
      <c r="I10" s="256"/>
      <c r="J10" s="20">
        <f t="shared" si="0"/>
        <v>1</v>
      </c>
      <c r="K10" s="20">
        <f t="shared" si="1"/>
        <v>1</v>
      </c>
      <c r="L10" s="20">
        <f t="shared" si="1"/>
        <v>0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</row>
    <row r="11" spans="1:53" s="29" customFormat="1" ht="37.5" customHeight="1" x14ac:dyDescent="0.25">
      <c r="A11" s="4" t="s">
        <v>137</v>
      </c>
      <c r="B11" s="6" t="s">
        <v>22</v>
      </c>
      <c r="C11" s="6" t="s">
        <v>257</v>
      </c>
      <c r="D11" s="6" t="s">
        <v>71</v>
      </c>
      <c r="E11" s="6" t="s">
        <v>258</v>
      </c>
      <c r="F11" s="1" t="s">
        <v>139</v>
      </c>
      <c r="G11" s="1"/>
      <c r="H11" s="1"/>
      <c r="I11" s="256"/>
      <c r="J11" s="20">
        <f t="shared" si="0"/>
        <v>1</v>
      </c>
      <c r="K11" s="20">
        <f t="shared" si="1"/>
        <v>1</v>
      </c>
      <c r="L11" s="20">
        <f t="shared" si="1"/>
        <v>0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</row>
    <row r="12" spans="1:53" s="29" customFormat="1" ht="33.75" customHeight="1" x14ac:dyDescent="0.25">
      <c r="A12" s="4" t="s">
        <v>138</v>
      </c>
      <c r="B12" s="6" t="s">
        <v>22</v>
      </c>
      <c r="C12" s="6" t="s">
        <v>257</v>
      </c>
      <c r="D12" s="6" t="s">
        <v>71</v>
      </c>
      <c r="E12" s="6" t="s">
        <v>258</v>
      </c>
      <c r="F12" s="1" t="s">
        <v>140</v>
      </c>
      <c r="G12" s="1"/>
      <c r="H12" s="1"/>
      <c r="I12" s="256"/>
      <c r="J12" s="20">
        <f t="shared" si="0"/>
        <v>1</v>
      </c>
      <c r="K12" s="20">
        <f t="shared" si="1"/>
        <v>1</v>
      </c>
      <c r="L12" s="20">
        <f t="shared" si="1"/>
        <v>0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</row>
    <row r="13" spans="1:53" s="29" customFormat="1" ht="19.899999999999999" customHeight="1" x14ac:dyDescent="0.25">
      <c r="A13" s="259" t="s">
        <v>21</v>
      </c>
      <c r="B13" s="6" t="s">
        <v>22</v>
      </c>
      <c r="C13" s="6" t="s">
        <v>257</v>
      </c>
      <c r="D13" s="6" t="s">
        <v>71</v>
      </c>
      <c r="E13" s="6" t="s">
        <v>258</v>
      </c>
      <c r="F13" s="1" t="s">
        <v>140</v>
      </c>
      <c r="G13" s="1" t="s">
        <v>22</v>
      </c>
      <c r="H13" s="1"/>
      <c r="I13" s="256"/>
      <c r="J13" s="20">
        <f t="shared" si="0"/>
        <v>1</v>
      </c>
      <c r="K13" s="20">
        <f t="shared" si="1"/>
        <v>1</v>
      </c>
      <c r="L13" s="20">
        <f t="shared" si="1"/>
        <v>0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</row>
    <row r="14" spans="1:53" s="29" customFormat="1" ht="19.899999999999999" customHeight="1" x14ac:dyDescent="0.25">
      <c r="A14" s="259" t="s">
        <v>255</v>
      </c>
      <c r="B14" s="6" t="s">
        <v>22</v>
      </c>
      <c r="C14" s="6" t="s">
        <v>257</v>
      </c>
      <c r="D14" s="6" t="s">
        <v>71</v>
      </c>
      <c r="E14" s="6" t="s">
        <v>258</v>
      </c>
      <c r="F14" s="1" t="s">
        <v>140</v>
      </c>
      <c r="G14" s="1" t="s">
        <v>22</v>
      </c>
      <c r="H14" s="1" t="s">
        <v>66</v>
      </c>
      <c r="I14" s="256"/>
      <c r="J14" s="20">
        <f t="shared" si="0"/>
        <v>1</v>
      </c>
      <c r="K14" s="20">
        <f t="shared" si="1"/>
        <v>1</v>
      </c>
      <c r="L14" s="20">
        <f t="shared" si="1"/>
        <v>0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</row>
    <row r="15" spans="1:53" s="29" customFormat="1" ht="50.25" customHeight="1" x14ac:dyDescent="0.25">
      <c r="A15" s="259" t="s">
        <v>240</v>
      </c>
      <c r="B15" s="6" t="s">
        <v>22</v>
      </c>
      <c r="C15" s="6" t="s">
        <v>257</v>
      </c>
      <c r="D15" s="6" t="s">
        <v>71</v>
      </c>
      <c r="E15" s="6" t="s">
        <v>258</v>
      </c>
      <c r="F15" s="1" t="s">
        <v>140</v>
      </c>
      <c r="G15" s="1" t="s">
        <v>22</v>
      </c>
      <c r="H15" s="1" t="s">
        <v>66</v>
      </c>
      <c r="I15" s="1" t="s">
        <v>254</v>
      </c>
      <c r="J15" s="20">
        <f>'Прил 5'!J51</f>
        <v>1</v>
      </c>
      <c r="K15" s="20">
        <f>'Прил 5'!K51</f>
        <v>1</v>
      </c>
      <c r="L15" s="20">
        <f>'Прил 5'!L51</f>
        <v>0</v>
      </c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</row>
    <row r="16" spans="1:53" s="29" customFormat="1" ht="48" customHeight="1" x14ac:dyDescent="0.25">
      <c r="A16" s="260" t="s">
        <v>266</v>
      </c>
      <c r="B16" s="1" t="s">
        <v>263</v>
      </c>
      <c r="C16" s="1"/>
      <c r="D16" s="1"/>
      <c r="E16" s="1"/>
      <c r="F16" s="1"/>
      <c r="G16" s="1"/>
      <c r="H16" s="1"/>
      <c r="I16" s="1"/>
      <c r="J16" s="20">
        <f t="shared" ref="J16:J21" si="2">J17</f>
        <v>1</v>
      </c>
      <c r="K16" s="20">
        <f t="shared" ref="K16:L21" si="3">K17</f>
        <v>0</v>
      </c>
      <c r="L16" s="20">
        <f t="shared" si="3"/>
        <v>0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53" s="29" customFormat="1" ht="52.5" customHeight="1" x14ac:dyDescent="0.25">
      <c r="A17" s="260" t="s">
        <v>264</v>
      </c>
      <c r="B17" s="1" t="s">
        <v>263</v>
      </c>
      <c r="C17" s="1" t="s">
        <v>257</v>
      </c>
      <c r="D17" s="1" t="s">
        <v>71</v>
      </c>
      <c r="E17" s="6" t="s">
        <v>265</v>
      </c>
      <c r="F17" s="1"/>
      <c r="G17" s="1"/>
      <c r="H17" s="1"/>
      <c r="I17" s="1"/>
      <c r="J17" s="20">
        <f t="shared" si="2"/>
        <v>1</v>
      </c>
      <c r="K17" s="20">
        <f t="shared" si="3"/>
        <v>0</v>
      </c>
      <c r="L17" s="20">
        <f t="shared" si="3"/>
        <v>0</v>
      </c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</row>
    <row r="18" spans="1:53" s="29" customFormat="1" ht="35.25" customHeight="1" x14ac:dyDescent="0.25">
      <c r="A18" s="4" t="s">
        <v>137</v>
      </c>
      <c r="B18" s="1" t="s">
        <v>263</v>
      </c>
      <c r="C18" s="1" t="s">
        <v>257</v>
      </c>
      <c r="D18" s="1" t="s">
        <v>71</v>
      </c>
      <c r="E18" s="6" t="s">
        <v>265</v>
      </c>
      <c r="F18" s="1" t="s">
        <v>139</v>
      </c>
      <c r="G18" s="1"/>
      <c r="H18" s="1"/>
      <c r="I18" s="1"/>
      <c r="J18" s="20">
        <f t="shared" si="2"/>
        <v>1</v>
      </c>
      <c r="K18" s="20">
        <f t="shared" si="3"/>
        <v>0</v>
      </c>
      <c r="L18" s="20">
        <f t="shared" si="3"/>
        <v>0</v>
      </c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</row>
    <row r="19" spans="1:53" s="29" customFormat="1" ht="36.75" customHeight="1" x14ac:dyDescent="0.25">
      <c r="A19" s="4" t="s">
        <v>138</v>
      </c>
      <c r="B19" s="1" t="s">
        <v>263</v>
      </c>
      <c r="C19" s="1" t="s">
        <v>257</v>
      </c>
      <c r="D19" s="1" t="s">
        <v>71</v>
      </c>
      <c r="E19" s="6" t="s">
        <v>265</v>
      </c>
      <c r="F19" s="1" t="s">
        <v>140</v>
      </c>
      <c r="G19" s="1"/>
      <c r="H19" s="1"/>
      <c r="I19" s="1"/>
      <c r="J19" s="20">
        <f t="shared" si="2"/>
        <v>1</v>
      </c>
      <c r="K19" s="20">
        <f t="shared" si="3"/>
        <v>0</v>
      </c>
      <c r="L19" s="20">
        <f t="shared" si="3"/>
        <v>0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</row>
    <row r="20" spans="1:53" s="29" customFormat="1" ht="35.25" customHeight="1" x14ac:dyDescent="0.25">
      <c r="A20" s="4" t="s">
        <v>260</v>
      </c>
      <c r="B20" s="1" t="s">
        <v>263</v>
      </c>
      <c r="C20" s="1" t="s">
        <v>257</v>
      </c>
      <c r="D20" s="1" t="s">
        <v>71</v>
      </c>
      <c r="E20" s="6" t="s">
        <v>265</v>
      </c>
      <c r="F20" s="1" t="s">
        <v>140</v>
      </c>
      <c r="G20" s="1" t="s">
        <v>62</v>
      </c>
      <c r="H20" s="1"/>
      <c r="I20" s="1"/>
      <c r="J20" s="20">
        <f t="shared" si="2"/>
        <v>1</v>
      </c>
      <c r="K20" s="20">
        <f t="shared" si="3"/>
        <v>0</v>
      </c>
      <c r="L20" s="20">
        <f t="shared" si="3"/>
        <v>0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</row>
    <row r="21" spans="1:53" s="29" customFormat="1" ht="35.25" customHeight="1" x14ac:dyDescent="0.25">
      <c r="A21" s="4" t="s">
        <v>261</v>
      </c>
      <c r="B21" s="1" t="s">
        <v>263</v>
      </c>
      <c r="C21" s="1" t="s">
        <v>257</v>
      </c>
      <c r="D21" s="1" t="s">
        <v>71</v>
      </c>
      <c r="E21" s="6" t="s">
        <v>265</v>
      </c>
      <c r="F21" s="1" t="s">
        <v>140</v>
      </c>
      <c r="G21" s="1" t="s">
        <v>62</v>
      </c>
      <c r="H21" s="1" t="s">
        <v>262</v>
      </c>
      <c r="I21" s="1"/>
      <c r="J21" s="20">
        <f t="shared" si="2"/>
        <v>1</v>
      </c>
      <c r="K21" s="20">
        <f t="shared" si="3"/>
        <v>0</v>
      </c>
      <c r="L21" s="20">
        <f t="shared" si="3"/>
        <v>0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</row>
    <row r="22" spans="1:53" s="29" customFormat="1" ht="54" customHeight="1" x14ac:dyDescent="0.25">
      <c r="A22" s="259" t="s">
        <v>240</v>
      </c>
      <c r="B22" s="1" t="s">
        <v>263</v>
      </c>
      <c r="C22" s="1" t="s">
        <v>257</v>
      </c>
      <c r="D22" s="1" t="s">
        <v>71</v>
      </c>
      <c r="E22" s="6" t="s">
        <v>265</v>
      </c>
      <c r="F22" s="1" t="s">
        <v>140</v>
      </c>
      <c r="G22" s="1" t="s">
        <v>62</v>
      </c>
      <c r="H22" s="1" t="s">
        <v>262</v>
      </c>
      <c r="I22" s="1" t="s">
        <v>254</v>
      </c>
      <c r="J22" s="20">
        <f>'Прил 5'!J66</f>
        <v>1</v>
      </c>
      <c r="K22" s="20">
        <f>'Прил 5'!K66</f>
        <v>0</v>
      </c>
      <c r="L22" s="20">
        <f>'Прил 5'!L66</f>
        <v>0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</row>
    <row r="23" spans="1:53" s="29" customFormat="1" ht="54" customHeight="1" x14ac:dyDescent="0.25">
      <c r="A23" s="83" t="s">
        <v>295</v>
      </c>
      <c r="B23" s="10" t="s">
        <v>290</v>
      </c>
      <c r="C23" s="1"/>
      <c r="D23" s="1"/>
      <c r="E23" s="16"/>
      <c r="F23" s="1"/>
      <c r="G23" s="283"/>
      <c r="H23" s="270"/>
      <c r="I23" s="1"/>
      <c r="J23" s="20">
        <f t="shared" ref="J23:J29" si="4">J24</f>
        <v>354.79714000000001</v>
      </c>
      <c r="K23" s="20">
        <f t="shared" ref="K23:L29" si="5">K24</f>
        <v>0</v>
      </c>
      <c r="L23" s="20">
        <f t="shared" si="5"/>
        <v>0</v>
      </c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</row>
    <row r="24" spans="1:53" s="29" customFormat="1" ht="20.25" customHeight="1" x14ac:dyDescent="0.25">
      <c r="A24" s="83" t="s">
        <v>296</v>
      </c>
      <c r="B24" s="10" t="s">
        <v>290</v>
      </c>
      <c r="C24" s="1" t="s">
        <v>257</v>
      </c>
      <c r="D24" s="1" t="s">
        <v>22</v>
      </c>
      <c r="E24" s="16"/>
      <c r="F24" s="1"/>
      <c r="G24" s="283"/>
      <c r="H24" s="270"/>
      <c r="I24" s="1"/>
      <c r="J24" s="20">
        <f t="shared" si="4"/>
        <v>354.79714000000001</v>
      </c>
      <c r="K24" s="20">
        <f t="shared" si="5"/>
        <v>0</v>
      </c>
      <c r="L24" s="20">
        <f t="shared" si="5"/>
        <v>0</v>
      </c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</row>
    <row r="25" spans="1:53" s="29" customFormat="1" ht="22.5" customHeight="1" x14ac:dyDescent="0.25">
      <c r="A25" s="83" t="s">
        <v>297</v>
      </c>
      <c r="B25" s="10" t="s">
        <v>290</v>
      </c>
      <c r="C25" s="1" t="s">
        <v>257</v>
      </c>
      <c r="D25" s="1" t="s">
        <v>22</v>
      </c>
      <c r="E25" s="26" t="s">
        <v>291</v>
      </c>
      <c r="F25" s="1"/>
      <c r="G25" s="283"/>
      <c r="H25" s="270"/>
      <c r="I25" s="1"/>
      <c r="J25" s="20">
        <f t="shared" si="4"/>
        <v>354.79714000000001</v>
      </c>
      <c r="K25" s="20">
        <f t="shared" si="5"/>
        <v>0</v>
      </c>
      <c r="L25" s="20">
        <f t="shared" si="5"/>
        <v>0</v>
      </c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</row>
    <row r="26" spans="1:53" s="29" customFormat="1" ht="22.5" customHeight="1" x14ac:dyDescent="0.25">
      <c r="A26" s="4" t="s">
        <v>137</v>
      </c>
      <c r="B26" s="10" t="s">
        <v>290</v>
      </c>
      <c r="C26" s="1" t="s">
        <v>257</v>
      </c>
      <c r="D26" s="1" t="s">
        <v>22</v>
      </c>
      <c r="E26" s="26" t="s">
        <v>291</v>
      </c>
      <c r="F26" s="1" t="s">
        <v>139</v>
      </c>
      <c r="G26" s="283"/>
      <c r="H26" s="270"/>
      <c r="I26" s="1"/>
      <c r="J26" s="20">
        <f t="shared" si="4"/>
        <v>354.79714000000001</v>
      </c>
      <c r="K26" s="20">
        <f t="shared" si="5"/>
        <v>0</v>
      </c>
      <c r="L26" s="20">
        <f t="shared" si="5"/>
        <v>0</v>
      </c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</row>
    <row r="27" spans="1:53" s="29" customFormat="1" ht="36.75" customHeight="1" x14ac:dyDescent="0.25">
      <c r="A27" s="4" t="s">
        <v>138</v>
      </c>
      <c r="B27" s="10" t="s">
        <v>290</v>
      </c>
      <c r="C27" s="1" t="s">
        <v>257</v>
      </c>
      <c r="D27" s="1" t="s">
        <v>22</v>
      </c>
      <c r="E27" s="26" t="s">
        <v>291</v>
      </c>
      <c r="F27" s="1" t="s">
        <v>140</v>
      </c>
      <c r="G27" s="283"/>
      <c r="H27" s="270"/>
      <c r="I27" s="1"/>
      <c r="J27" s="20">
        <f t="shared" si="4"/>
        <v>354.79714000000001</v>
      </c>
      <c r="K27" s="20">
        <f t="shared" si="5"/>
        <v>0</v>
      </c>
      <c r="L27" s="20">
        <f t="shared" si="5"/>
        <v>0</v>
      </c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</row>
    <row r="28" spans="1:53" s="29" customFormat="1" ht="17.25" customHeight="1" x14ac:dyDescent="0.25">
      <c r="A28" s="259" t="s">
        <v>91</v>
      </c>
      <c r="B28" s="10" t="s">
        <v>290</v>
      </c>
      <c r="C28" s="1" t="s">
        <v>257</v>
      </c>
      <c r="D28" s="1" t="s">
        <v>22</v>
      </c>
      <c r="E28" s="26" t="s">
        <v>291</v>
      </c>
      <c r="F28" s="1" t="s">
        <v>140</v>
      </c>
      <c r="G28" s="283" t="s">
        <v>25</v>
      </c>
      <c r="H28" s="270"/>
      <c r="I28" s="1"/>
      <c r="J28" s="20">
        <f t="shared" si="4"/>
        <v>354.79714000000001</v>
      </c>
      <c r="K28" s="20">
        <f t="shared" si="5"/>
        <v>0</v>
      </c>
      <c r="L28" s="20">
        <f t="shared" si="5"/>
        <v>0</v>
      </c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</row>
    <row r="29" spans="1:53" s="29" customFormat="1" ht="18.75" customHeight="1" x14ac:dyDescent="0.25">
      <c r="A29" s="18" t="s">
        <v>93</v>
      </c>
      <c r="B29" s="10" t="s">
        <v>290</v>
      </c>
      <c r="C29" s="1" t="s">
        <v>257</v>
      </c>
      <c r="D29" s="1" t="s">
        <v>22</v>
      </c>
      <c r="E29" s="26" t="s">
        <v>291</v>
      </c>
      <c r="F29" s="1" t="s">
        <v>140</v>
      </c>
      <c r="G29" s="283" t="s">
        <v>25</v>
      </c>
      <c r="H29" s="270" t="s">
        <v>62</v>
      </c>
      <c r="I29" s="1"/>
      <c r="J29" s="20">
        <f t="shared" si="4"/>
        <v>354.79714000000001</v>
      </c>
      <c r="K29" s="20">
        <f t="shared" si="5"/>
        <v>0</v>
      </c>
      <c r="L29" s="20">
        <f t="shared" si="5"/>
        <v>0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</row>
    <row r="30" spans="1:53" s="29" customFormat="1" ht="50.25" customHeight="1" x14ac:dyDescent="0.25">
      <c r="A30" s="259" t="s">
        <v>240</v>
      </c>
      <c r="B30" s="10" t="s">
        <v>290</v>
      </c>
      <c r="C30" s="1" t="s">
        <v>257</v>
      </c>
      <c r="D30" s="1" t="s">
        <v>22</v>
      </c>
      <c r="E30" s="26" t="s">
        <v>291</v>
      </c>
      <c r="F30" s="1" t="s">
        <v>140</v>
      </c>
      <c r="G30" s="283" t="s">
        <v>25</v>
      </c>
      <c r="H30" s="270" t="s">
        <v>62</v>
      </c>
      <c r="I30" s="1" t="s">
        <v>254</v>
      </c>
      <c r="J30" s="20">
        <f>'Прил 5'!J85</f>
        <v>354.79714000000001</v>
      </c>
      <c r="K30" s="20">
        <f>'Прил 5'!K85</f>
        <v>0</v>
      </c>
      <c r="L30" s="20">
        <f>'Прил 5'!L85</f>
        <v>0</v>
      </c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</row>
    <row r="31" spans="1:53" ht="18" customHeight="1" x14ac:dyDescent="0.25">
      <c r="A31" s="261" t="s">
        <v>219</v>
      </c>
      <c r="B31" s="8" t="s">
        <v>69</v>
      </c>
      <c r="C31" s="6"/>
      <c r="D31" s="1"/>
      <c r="E31" s="19"/>
      <c r="F31" s="1"/>
      <c r="G31" s="262"/>
      <c r="H31" s="9"/>
      <c r="I31" s="7"/>
      <c r="J31" s="20">
        <f>J32+J45</f>
        <v>1020.1999999999999</v>
      </c>
      <c r="K31" s="20">
        <f t="shared" ref="K31:L31" si="6">K32+K45</f>
        <v>475.1</v>
      </c>
      <c r="L31" s="20">
        <f t="shared" si="6"/>
        <v>418.7</v>
      </c>
      <c r="M31" s="263"/>
      <c r="N31" s="263"/>
      <c r="O31" s="263"/>
    </row>
    <row r="32" spans="1:53" ht="15.75" x14ac:dyDescent="0.25">
      <c r="A32" s="259" t="s">
        <v>207</v>
      </c>
      <c r="B32" s="8">
        <v>65</v>
      </c>
      <c r="C32" s="6">
        <v>1</v>
      </c>
      <c r="D32" s="264"/>
      <c r="E32" s="265"/>
      <c r="F32" s="264"/>
      <c r="G32" s="262"/>
      <c r="H32" s="9"/>
      <c r="I32" s="7"/>
      <c r="J32" s="20">
        <f>J33+J39</f>
        <v>380.6</v>
      </c>
      <c r="K32" s="20">
        <f t="shared" ref="K32:L32" si="7">K33+K39</f>
        <v>134.5</v>
      </c>
      <c r="L32" s="20">
        <f t="shared" si="7"/>
        <v>135.19999999999999</v>
      </c>
    </row>
    <row r="33" spans="1:12" ht="31.5" x14ac:dyDescent="0.25">
      <c r="A33" s="259" t="s">
        <v>70</v>
      </c>
      <c r="B33" s="10" t="s">
        <v>69</v>
      </c>
      <c r="C33" s="1" t="s">
        <v>34</v>
      </c>
      <c r="D33" s="1" t="s">
        <v>71</v>
      </c>
      <c r="E33" s="19" t="s">
        <v>72</v>
      </c>
      <c r="F33" s="1"/>
      <c r="G33" s="10"/>
      <c r="H33" s="1"/>
      <c r="I33" s="1"/>
      <c r="J33" s="20">
        <f>J36</f>
        <v>297.60000000000002</v>
      </c>
      <c r="K33" s="20">
        <f>K36</f>
        <v>134.5</v>
      </c>
      <c r="L33" s="266">
        <f>L36</f>
        <v>135.19999999999999</v>
      </c>
    </row>
    <row r="34" spans="1:12" ht="78.75" x14ac:dyDescent="0.25">
      <c r="A34" s="17" t="s">
        <v>141</v>
      </c>
      <c r="B34" s="8">
        <v>65</v>
      </c>
      <c r="C34" s="6">
        <v>1</v>
      </c>
      <c r="D34" s="1" t="s">
        <v>71</v>
      </c>
      <c r="E34" s="16">
        <v>41150</v>
      </c>
      <c r="F34" s="1" t="s">
        <v>143</v>
      </c>
      <c r="G34" s="1"/>
      <c r="H34" s="1"/>
      <c r="I34" s="1"/>
      <c r="J34" s="20">
        <f>J35</f>
        <v>297.60000000000002</v>
      </c>
      <c r="K34" s="20">
        <f t="shared" ref="K34:L34" si="8">K35</f>
        <v>134.5</v>
      </c>
      <c r="L34" s="20">
        <f t="shared" si="8"/>
        <v>135.19999999999999</v>
      </c>
    </row>
    <row r="35" spans="1:12" ht="31.5" x14ac:dyDescent="0.25">
      <c r="A35" s="17" t="s">
        <v>142</v>
      </c>
      <c r="B35" s="8">
        <v>65</v>
      </c>
      <c r="C35" s="6">
        <v>1</v>
      </c>
      <c r="D35" s="1" t="s">
        <v>71</v>
      </c>
      <c r="E35" s="16">
        <v>41150</v>
      </c>
      <c r="F35" s="1" t="s">
        <v>144</v>
      </c>
      <c r="G35" s="1"/>
      <c r="H35" s="1"/>
      <c r="I35" s="1"/>
      <c r="J35" s="20">
        <f>J36</f>
        <v>297.60000000000002</v>
      </c>
      <c r="K35" s="20">
        <f t="shared" ref="K35:L35" si="9">K36</f>
        <v>134.5</v>
      </c>
      <c r="L35" s="20">
        <f t="shared" si="9"/>
        <v>135.19999999999999</v>
      </c>
    </row>
    <row r="36" spans="1:12" ht="15.75" x14ac:dyDescent="0.25">
      <c r="A36" s="259" t="s">
        <v>21</v>
      </c>
      <c r="B36" s="8">
        <v>65</v>
      </c>
      <c r="C36" s="6">
        <v>1</v>
      </c>
      <c r="D36" s="1" t="s">
        <v>71</v>
      </c>
      <c r="E36" s="16">
        <v>41150</v>
      </c>
      <c r="F36" s="6" t="s">
        <v>144</v>
      </c>
      <c r="G36" s="267" t="s">
        <v>22</v>
      </c>
      <c r="H36" s="11"/>
      <c r="I36" s="1"/>
      <c r="J36" s="20">
        <f>J37</f>
        <v>297.60000000000002</v>
      </c>
      <c r="K36" s="20">
        <f t="shared" ref="K36:L37" si="10">K37</f>
        <v>134.5</v>
      </c>
      <c r="L36" s="266">
        <f t="shared" si="10"/>
        <v>135.19999999999999</v>
      </c>
    </row>
    <row r="37" spans="1:12" ht="47.25" x14ac:dyDescent="0.25">
      <c r="A37" s="259" t="s">
        <v>68</v>
      </c>
      <c r="B37" s="8">
        <v>65</v>
      </c>
      <c r="C37" s="6">
        <v>1</v>
      </c>
      <c r="D37" s="1" t="s">
        <v>71</v>
      </c>
      <c r="E37" s="16">
        <v>41150</v>
      </c>
      <c r="F37" s="6" t="s">
        <v>144</v>
      </c>
      <c r="G37" s="268" t="s">
        <v>22</v>
      </c>
      <c r="H37" s="12" t="s">
        <v>61</v>
      </c>
      <c r="I37" s="1"/>
      <c r="J37" s="20">
        <f>J38</f>
        <v>297.60000000000002</v>
      </c>
      <c r="K37" s="20">
        <f t="shared" si="10"/>
        <v>134.5</v>
      </c>
      <c r="L37" s="266">
        <f t="shared" si="10"/>
        <v>135.19999999999999</v>
      </c>
    </row>
    <row r="38" spans="1:12" ht="47.25" x14ac:dyDescent="0.25">
      <c r="A38" s="269" t="s">
        <v>240</v>
      </c>
      <c r="B38" s="262">
        <v>65</v>
      </c>
      <c r="C38" s="9">
        <v>1</v>
      </c>
      <c r="D38" s="270" t="s">
        <v>71</v>
      </c>
      <c r="E38" s="271" t="s">
        <v>72</v>
      </c>
      <c r="F38" s="9" t="s">
        <v>144</v>
      </c>
      <c r="G38" s="268" t="s">
        <v>22</v>
      </c>
      <c r="H38" s="12" t="s">
        <v>61</v>
      </c>
      <c r="I38" s="270">
        <v>916</v>
      </c>
      <c r="J38" s="272">
        <f>'Прил 5'!J16</f>
        <v>297.60000000000002</v>
      </c>
      <c r="K38" s="272">
        <f>'Прил 5'!K16</f>
        <v>134.5</v>
      </c>
      <c r="L38" s="272">
        <f>'Прил 5'!L16</f>
        <v>135.19999999999999</v>
      </c>
    </row>
    <row r="39" spans="1:12" ht="63" x14ac:dyDescent="0.25">
      <c r="A39" s="4" t="s">
        <v>271</v>
      </c>
      <c r="B39" s="13" t="s">
        <v>69</v>
      </c>
      <c r="C39" s="6" t="s">
        <v>34</v>
      </c>
      <c r="D39" s="1" t="s">
        <v>71</v>
      </c>
      <c r="E39" s="16" t="s">
        <v>270</v>
      </c>
      <c r="F39" s="6"/>
      <c r="G39" s="6"/>
      <c r="H39" s="6"/>
      <c r="I39" s="1"/>
      <c r="J39" s="20">
        <f>J40</f>
        <v>83</v>
      </c>
      <c r="K39" s="20">
        <f t="shared" ref="K39:L43" si="11">K40</f>
        <v>0</v>
      </c>
      <c r="L39" s="20">
        <f t="shared" si="11"/>
        <v>0</v>
      </c>
    </row>
    <row r="40" spans="1:12" ht="78.75" x14ac:dyDescent="0.25">
      <c r="A40" s="17" t="s">
        <v>141</v>
      </c>
      <c r="B40" s="13" t="s">
        <v>69</v>
      </c>
      <c r="C40" s="6" t="s">
        <v>34</v>
      </c>
      <c r="D40" s="1" t="s">
        <v>71</v>
      </c>
      <c r="E40" s="16" t="s">
        <v>270</v>
      </c>
      <c r="F40" s="6" t="s">
        <v>143</v>
      </c>
      <c r="G40" s="6"/>
      <c r="H40" s="6"/>
      <c r="I40" s="1"/>
      <c r="J40" s="20">
        <f>J41</f>
        <v>83</v>
      </c>
      <c r="K40" s="20">
        <f t="shared" si="11"/>
        <v>0</v>
      </c>
      <c r="L40" s="20">
        <f t="shared" si="11"/>
        <v>0</v>
      </c>
    </row>
    <row r="41" spans="1:12" ht="31.5" x14ac:dyDescent="0.25">
      <c r="A41" s="17" t="s">
        <v>142</v>
      </c>
      <c r="B41" s="13" t="s">
        <v>69</v>
      </c>
      <c r="C41" s="6" t="s">
        <v>34</v>
      </c>
      <c r="D41" s="1" t="s">
        <v>71</v>
      </c>
      <c r="E41" s="16" t="s">
        <v>270</v>
      </c>
      <c r="F41" s="6" t="s">
        <v>144</v>
      </c>
      <c r="G41" s="6"/>
      <c r="H41" s="6"/>
      <c r="I41" s="1"/>
      <c r="J41" s="20">
        <f>J42</f>
        <v>83</v>
      </c>
      <c r="K41" s="20">
        <f t="shared" si="11"/>
        <v>0</v>
      </c>
      <c r="L41" s="20">
        <f t="shared" si="11"/>
        <v>0</v>
      </c>
    </row>
    <row r="42" spans="1:12" ht="15.75" x14ac:dyDescent="0.25">
      <c r="A42" s="259" t="s">
        <v>21</v>
      </c>
      <c r="B42" s="13" t="s">
        <v>69</v>
      </c>
      <c r="C42" s="6" t="s">
        <v>34</v>
      </c>
      <c r="D42" s="1" t="s">
        <v>71</v>
      </c>
      <c r="E42" s="16" t="s">
        <v>270</v>
      </c>
      <c r="F42" s="6" t="s">
        <v>144</v>
      </c>
      <c r="G42" s="6" t="s">
        <v>22</v>
      </c>
      <c r="H42" s="6"/>
      <c r="I42" s="1"/>
      <c r="J42" s="20">
        <f>J43</f>
        <v>83</v>
      </c>
      <c r="K42" s="20">
        <f t="shared" si="11"/>
        <v>0</v>
      </c>
      <c r="L42" s="20">
        <f t="shared" si="11"/>
        <v>0</v>
      </c>
    </row>
    <row r="43" spans="1:12" ht="47.25" x14ac:dyDescent="0.25">
      <c r="A43" s="259" t="s">
        <v>68</v>
      </c>
      <c r="B43" s="13" t="s">
        <v>69</v>
      </c>
      <c r="C43" s="6" t="s">
        <v>34</v>
      </c>
      <c r="D43" s="1" t="s">
        <v>71</v>
      </c>
      <c r="E43" s="16" t="s">
        <v>270</v>
      </c>
      <c r="F43" s="6" t="s">
        <v>144</v>
      </c>
      <c r="G43" s="6" t="s">
        <v>22</v>
      </c>
      <c r="H43" s="6" t="s">
        <v>61</v>
      </c>
      <c r="I43" s="1"/>
      <c r="J43" s="20">
        <f>J44</f>
        <v>83</v>
      </c>
      <c r="K43" s="20">
        <f t="shared" si="11"/>
        <v>0</v>
      </c>
      <c r="L43" s="20">
        <f t="shared" si="11"/>
        <v>0</v>
      </c>
    </row>
    <row r="44" spans="1:12" ht="47.25" x14ac:dyDescent="0.25">
      <c r="A44" s="269" t="s">
        <v>240</v>
      </c>
      <c r="B44" s="262">
        <v>65</v>
      </c>
      <c r="C44" s="9">
        <v>1</v>
      </c>
      <c r="D44" s="270" t="s">
        <v>71</v>
      </c>
      <c r="E44" s="16" t="s">
        <v>270</v>
      </c>
      <c r="F44" s="9" t="s">
        <v>144</v>
      </c>
      <c r="G44" s="268" t="s">
        <v>22</v>
      </c>
      <c r="H44" s="12" t="s">
        <v>61</v>
      </c>
      <c r="I44" s="270">
        <v>916</v>
      </c>
      <c r="J44" s="273">
        <f>'Прил 5'!J19</f>
        <v>83</v>
      </c>
      <c r="K44" s="273">
        <f>'Прил 5'!K19</f>
        <v>0</v>
      </c>
      <c r="L44" s="273">
        <f>'Прил 5'!L19</f>
        <v>0</v>
      </c>
    </row>
    <row r="45" spans="1:12" ht="31.5" x14ac:dyDescent="0.25">
      <c r="A45" s="259" t="s">
        <v>210</v>
      </c>
      <c r="B45" s="13" t="s">
        <v>69</v>
      </c>
      <c r="C45" s="6" t="s">
        <v>35</v>
      </c>
      <c r="D45" s="1"/>
      <c r="E45" s="16"/>
      <c r="F45" s="6"/>
      <c r="G45" s="8"/>
      <c r="H45" s="6"/>
      <c r="I45" s="1"/>
      <c r="J45" s="20">
        <f>J46+J52+J68</f>
        <v>639.59999999999991</v>
      </c>
      <c r="K45" s="20">
        <f>K46+K52+K68</f>
        <v>340.6</v>
      </c>
      <c r="L45" s="20">
        <f>L46+L52+L68</f>
        <v>283.5</v>
      </c>
    </row>
    <row r="46" spans="1:12" ht="30.75" customHeight="1" x14ac:dyDescent="0.25">
      <c r="A46" s="259" t="s">
        <v>73</v>
      </c>
      <c r="B46" s="13" t="s">
        <v>69</v>
      </c>
      <c r="C46" s="6" t="s">
        <v>35</v>
      </c>
      <c r="D46" s="1" t="s">
        <v>71</v>
      </c>
      <c r="E46" s="16" t="s">
        <v>74</v>
      </c>
      <c r="F46" s="6"/>
      <c r="G46" s="8"/>
      <c r="H46" s="6"/>
      <c r="I46" s="10"/>
      <c r="J46" s="20">
        <f>J47</f>
        <v>289</v>
      </c>
      <c r="K46" s="20">
        <f>K49</f>
        <v>260.5</v>
      </c>
      <c r="L46" s="266">
        <f>L49</f>
        <v>145.69999999999999</v>
      </c>
    </row>
    <row r="47" spans="1:12" ht="84" customHeight="1" x14ac:dyDescent="0.25">
      <c r="A47" s="17" t="s">
        <v>141</v>
      </c>
      <c r="B47" s="13" t="s">
        <v>69</v>
      </c>
      <c r="C47" s="6" t="s">
        <v>35</v>
      </c>
      <c r="D47" s="1" t="s">
        <v>71</v>
      </c>
      <c r="E47" s="16" t="s">
        <v>74</v>
      </c>
      <c r="F47" s="6" t="s">
        <v>143</v>
      </c>
      <c r="G47" s="8"/>
      <c r="H47" s="6"/>
      <c r="I47" s="10"/>
      <c r="J47" s="20">
        <f>J48</f>
        <v>289</v>
      </c>
      <c r="K47" s="20">
        <f t="shared" ref="K47:L47" si="12">K48</f>
        <v>260.5</v>
      </c>
      <c r="L47" s="20">
        <f t="shared" si="12"/>
        <v>145.69999999999999</v>
      </c>
    </row>
    <row r="48" spans="1:12" ht="30.75" customHeight="1" x14ac:dyDescent="0.25">
      <c r="A48" s="17" t="s">
        <v>142</v>
      </c>
      <c r="B48" s="13" t="s">
        <v>69</v>
      </c>
      <c r="C48" s="6" t="s">
        <v>35</v>
      </c>
      <c r="D48" s="1" t="s">
        <v>71</v>
      </c>
      <c r="E48" s="16" t="s">
        <v>74</v>
      </c>
      <c r="F48" s="6" t="s">
        <v>144</v>
      </c>
      <c r="G48" s="8"/>
      <c r="H48" s="6"/>
      <c r="I48" s="10"/>
      <c r="J48" s="20">
        <f>J49</f>
        <v>289</v>
      </c>
      <c r="K48" s="20">
        <f t="shared" ref="K48:L48" si="13">K49</f>
        <v>260.5</v>
      </c>
      <c r="L48" s="20">
        <f t="shared" si="13"/>
        <v>145.69999999999999</v>
      </c>
    </row>
    <row r="49" spans="1:12" ht="15.75" x14ac:dyDescent="0.25">
      <c r="A49" s="259" t="s">
        <v>21</v>
      </c>
      <c r="B49" s="13" t="s">
        <v>69</v>
      </c>
      <c r="C49" s="6" t="s">
        <v>35</v>
      </c>
      <c r="D49" s="1" t="s">
        <v>71</v>
      </c>
      <c r="E49" s="16" t="s">
        <v>74</v>
      </c>
      <c r="F49" s="6" t="s">
        <v>144</v>
      </c>
      <c r="G49" s="8" t="s">
        <v>22</v>
      </c>
      <c r="H49" s="6"/>
      <c r="I49" s="10"/>
      <c r="J49" s="20">
        <f>J50</f>
        <v>289</v>
      </c>
      <c r="K49" s="20">
        <f t="shared" ref="K49:L50" si="14">K50</f>
        <v>260.5</v>
      </c>
      <c r="L49" s="266">
        <f t="shared" si="14"/>
        <v>145.69999999999999</v>
      </c>
    </row>
    <row r="50" spans="1:12" ht="63" customHeight="1" x14ac:dyDescent="0.25">
      <c r="A50" s="259" t="s">
        <v>102</v>
      </c>
      <c r="B50" s="13" t="s">
        <v>69</v>
      </c>
      <c r="C50" s="1" t="s">
        <v>35</v>
      </c>
      <c r="D50" s="1" t="s">
        <v>71</v>
      </c>
      <c r="E50" s="19">
        <v>41110</v>
      </c>
      <c r="F50" s="1" t="s">
        <v>144</v>
      </c>
      <c r="G50" s="10" t="s">
        <v>22</v>
      </c>
      <c r="H50" s="1" t="s">
        <v>23</v>
      </c>
      <c r="I50" s="10"/>
      <c r="J50" s="20">
        <f>J51</f>
        <v>289</v>
      </c>
      <c r="K50" s="20">
        <f t="shared" si="14"/>
        <v>260.5</v>
      </c>
      <c r="L50" s="266">
        <f t="shared" si="14"/>
        <v>145.69999999999999</v>
      </c>
    </row>
    <row r="51" spans="1:12" ht="47.25" x14ac:dyDescent="0.25">
      <c r="A51" s="269" t="s">
        <v>240</v>
      </c>
      <c r="B51" s="13" t="s">
        <v>69</v>
      </c>
      <c r="C51" s="1" t="s">
        <v>35</v>
      </c>
      <c r="D51" s="1" t="s">
        <v>71</v>
      </c>
      <c r="E51" s="19" t="s">
        <v>74</v>
      </c>
      <c r="F51" s="1" t="s">
        <v>144</v>
      </c>
      <c r="G51" s="8" t="s">
        <v>22</v>
      </c>
      <c r="H51" s="6" t="s">
        <v>23</v>
      </c>
      <c r="I51" s="1">
        <v>916</v>
      </c>
      <c r="J51" s="20">
        <f>'Прил 5'!J25</f>
        <v>289</v>
      </c>
      <c r="K51" s="20">
        <f>'Прил 5'!K25</f>
        <v>260.5</v>
      </c>
      <c r="L51" s="20">
        <f>'Прил 5'!L25</f>
        <v>145.69999999999999</v>
      </c>
    </row>
    <row r="52" spans="1:12" ht="31.5" x14ac:dyDescent="0.25">
      <c r="A52" s="259" t="s">
        <v>75</v>
      </c>
      <c r="B52" s="10" t="s">
        <v>69</v>
      </c>
      <c r="C52" s="1" t="s">
        <v>35</v>
      </c>
      <c r="D52" s="1" t="s">
        <v>71</v>
      </c>
      <c r="E52" s="19" t="s">
        <v>76</v>
      </c>
      <c r="F52" s="1"/>
      <c r="G52" s="8"/>
      <c r="H52" s="6"/>
      <c r="I52" s="10"/>
      <c r="J52" s="20">
        <f>J60+J63+J57</f>
        <v>250.59999999999997</v>
      </c>
      <c r="K52" s="20">
        <f t="shared" ref="K52:L52" si="15">K60+K63</f>
        <v>80.099999999999994</v>
      </c>
      <c r="L52" s="20">
        <f t="shared" si="15"/>
        <v>137.80000000000001</v>
      </c>
    </row>
    <row r="53" spans="1:12" ht="78.75" x14ac:dyDescent="0.25">
      <c r="A53" s="17" t="s">
        <v>141</v>
      </c>
      <c r="B53" s="13" t="s">
        <v>69</v>
      </c>
      <c r="C53" s="6" t="s">
        <v>35</v>
      </c>
      <c r="D53" s="1" t="s">
        <v>71</v>
      </c>
      <c r="E53" s="19" t="s">
        <v>76</v>
      </c>
      <c r="F53" s="6" t="s">
        <v>143</v>
      </c>
      <c r="G53" s="8"/>
      <c r="H53" s="6"/>
      <c r="I53" s="10"/>
      <c r="J53" s="20">
        <f>J54</f>
        <v>2</v>
      </c>
      <c r="K53" s="20">
        <f t="shared" ref="K53:L56" si="16">K54</f>
        <v>0</v>
      </c>
      <c r="L53" s="20">
        <f t="shared" si="16"/>
        <v>0</v>
      </c>
    </row>
    <row r="54" spans="1:12" ht="31.5" x14ac:dyDescent="0.25">
      <c r="A54" s="17" t="s">
        <v>142</v>
      </c>
      <c r="B54" s="13" t="s">
        <v>69</v>
      </c>
      <c r="C54" s="6" t="s">
        <v>35</v>
      </c>
      <c r="D54" s="1" t="s">
        <v>71</v>
      </c>
      <c r="E54" s="19" t="s">
        <v>76</v>
      </c>
      <c r="F54" s="6" t="s">
        <v>144</v>
      </c>
      <c r="G54" s="8"/>
      <c r="H54" s="6"/>
      <c r="I54" s="10"/>
      <c r="J54" s="20">
        <f>J55</f>
        <v>2</v>
      </c>
      <c r="K54" s="20">
        <f t="shared" si="16"/>
        <v>0</v>
      </c>
      <c r="L54" s="20">
        <f t="shared" si="16"/>
        <v>0</v>
      </c>
    </row>
    <row r="55" spans="1:12" ht="15.75" x14ac:dyDescent="0.25">
      <c r="A55" s="259" t="s">
        <v>21</v>
      </c>
      <c r="B55" s="13" t="s">
        <v>69</v>
      </c>
      <c r="C55" s="6" t="s">
        <v>35</v>
      </c>
      <c r="D55" s="1" t="s">
        <v>71</v>
      </c>
      <c r="E55" s="19" t="s">
        <v>76</v>
      </c>
      <c r="F55" s="6" t="s">
        <v>144</v>
      </c>
      <c r="G55" s="8" t="s">
        <v>22</v>
      </c>
      <c r="H55" s="6"/>
      <c r="I55" s="10"/>
      <c r="J55" s="20">
        <f>J56</f>
        <v>2</v>
      </c>
      <c r="K55" s="20">
        <f t="shared" si="16"/>
        <v>0</v>
      </c>
      <c r="L55" s="20">
        <f t="shared" si="16"/>
        <v>0</v>
      </c>
    </row>
    <row r="56" spans="1:12" ht="63" x14ac:dyDescent="0.25">
      <c r="A56" s="259" t="s">
        <v>102</v>
      </c>
      <c r="B56" s="13" t="s">
        <v>69</v>
      </c>
      <c r="C56" s="1" t="s">
        <v>35</v>
      </c>
      <c r="D56" s="1" t="s">
        <v>71</v>
      </c>
      <c r="E56" s="19" t="s">
        <v>76</v>
      </c>
      <c r="F56" s="1" t="s">
        <v>144</v>
      </c>
      <c r="G56" s="10" t="s">
        <v>22</v>
      </c>
      <c r="H56" s="1" t="s">
        <v>23</v>
      </c>
      <c r="I56" s="10"/>
      <c r="J56" s="20">
        <f>J57</f>
        <v>2</v>
      </c>
      <c r="K56" s="20">
        <f t="shared" si="16"/>
        <v>0</v>
      </c>
      <c r="L56" s="20">
        <f t="shared" si="16"/>
        <v>0</v>
      </c>
    </row>
    <row r="57" spans="1:12" ht="47.25" x14ac:dyDescent="0.25">
      <c r="A57" s="269" t="s">
        <v>240</v>
      </c>
      <c r="B57" s="13" t="s">
        <v>69</v>
      </c>
      <c r="C57" s="1" t="s">
        <v>35</v>
      </c>
      <c r="D57" s="1" t="s">
        <v>71</v>
      </c>
      <c r="E57" s="19" t="s">
        <v>76</v>
      </c>
      <c r="F57" s="1" t="s">
        <v>144</v>
      </c>
      <c r="G57" s="8" t="s">
        <v>22</v>
      </c>
      <c r="H57" s="6" t="s">
        <v>23</v>
      </c>
      <c r="I57" s="1">
        <v>916</v>
      </c>
      <c r="J57" s="20">
        <f>'Прил 5'!J28</f>
        <v>2</v>
      </c>
      <c r="K57" s="20">
        <f>'Прил 5'!K28</f>
        <v>0</v>
      </c>
      <c r="L57" s="20">
        <f>'Прил 5'!L28</f>
        <v>0</v>
      </c>
    </row>
    <row r="58" spans="1:12" ht="31.5" x14ac:dyDescent="0.25">
      <c r="A58" s="4" t="s">
        <v>137</v>
      </c>
      <c r="B58" s="13" t="s">
        <v>69</v>
      </c>
      <c r="C58" s="1" t="s">
        <v>35</v>
      </c>
      <c r="D58" s="1" t="s">
        <v>71</v>
      </c>
      <c r="E58" s="19" t="s">
        <v>76</v>
      </c>
      <c r="F58" s="1" t="s">
        <v>139</v>
      </c>
      <c r="G58" s="8"/>
      <c r="H58" s="6"/>
      <c r="I58" s="10"/>
      <c r="J58" s="20">
        <f>J59</f>
        <v>182.79999999999998</v>
      </c>
      <c r="K58" s="20">
        <f t="shared" ref="K58:L58" si="17">K59</f>
        <v>15</v>
      </c>
      <c r="L58" s="20">
        <f t="shared" si="17"/>
        <v>72</v>
      </c>
    </row>
    <row r="59" spans="1:12" ht="32.25" customHeight="1" x14ac:dyDescent="0.25">
      <c r="A59" s="4" t="s">
        <v>138</v>
      </c>
      <c r="B59" s="13" t="s">
        <v>69</v>
      </c>
      <c r="C59" s="1" t="s">
        <v>35</v>
      </c>
      <c r="D59" s="1" t="s">
        <v>71</v>
      </c>
      <c r="E59" s="19" t="s">
        <v>76</v>
      </c>
      <c r="F59" s="1" t="s">
        <v>140</v>
      </c>
      <c r="G59" s="8"/>
      <c r="H59" s="6"/>
      <c r="I59" s="10"/>
      <c r="J59" s="20">
        <f>J60</f>
        <v>182.79999999999998</v>
      </c>
      <c r="K59" s="20">
        <f t="shared" ref="K59:L59" si="18">K60</f>
        <v>15</v>
      </c>
      <c r="L59" s="20">
        <f t="shared" si="18"/>
        <v>72</v>
      </c>
    </row>
    <row r="60" spans="1:12" ht="15.75" x14ac:dyDescent="0.25">
      <c r="A60" s="259" t="s">
        <v>21</v>
      </c>
      <c r="B60" s="13" t="s">
        <v>69</v>
      </c>
      <c r="C60" s="1" t="s">
        <v>35</v>
      </c>
      <c r="D60" s="1" t="s">
        <v>71</v>
      </c>
      <c r="E60" s="19" t="s">
        <v>76</v>
      </c>
      <c r="F60" s="1" t="s">
        <v>140</v>
      </c>
      <c r="G60" s="8" t="s">
        <v>22</v>
      </c>
      <c r="H60" s="6"/>
      <c r="I60" s="10"/>
      <c r="J60" s="20">
        <f>J61</f>
        <v>182.79999999999998</v>
      </c>
      <c r="K60" s="20">
        <f t="shared" ref="K60:L61" si="19">K61</f>
        <v>15</v>
      </c>
      <c r="L60" s="266">
        <f t="shared" si="19"/>
        <v>72</v>
      </c>
    </row>
    <row r="61" spans="1:12" ht="69.75" customHeight="1" x14ac:dyDescent="0.25">
      <c r="A61" s="259" t="s">
        <v>102</v>
      </c>
      <c r="B61" s="13" t="s">
        <v>69</v>
      </c>
      <c r="C61" s="1" t="s">
        <v>35</v>
      </c>
      <c r="D61" s="1" t="s">
        <v>71</v>
      </c>
      <c r="E61" s="19" t="s">
        <v>76</v>
      </c>
      <c r="F61" s="1" t="s">
        <v>140</v>
      </c>
      <c r="G61" s="8" t="s">
        <v>22</v>
      </c>
      <c r="H61" s="6" t="s">
        <v>23</v>
      </c>
      <c r="I61" s="10"/>
      <c r="J61" s="20">
        <f>J62</f>
        <v>182.79999999999998</v>
      </c>
      <c r="K61" s="20">
        <f t="shared" si="19"/>
        <v>15</v>
      </c>
      <c r="L61" s="266">
        <f t="shared" si="19"/>
        <v>72</v>
      </c>
    </row>
    <row r="62" spans="1:12" ht="47.25" x14ac:dyDescent="0.25">
      <c r="A62" s="269" t="s">
        <v>240</v>
      </c>
      <c r="B62" s="13" t="s">
        <v>69</v>
      </c>
      <c r="C62" s="1" t="s">
        <v>35</v>
      </c>
      <c r="D62" s="1" t="s">
        <v>71</v>
      </c>
      <c r="E62" s="19" t="s">
        <v>76</v>
      </c>
      <c r="F62" s="1" t="s">
        <v>140</v>
      </c>
      <c r="G62" s="8" t="s">
        <v>22</v>
      </c>
      <c r="H62" s="6" t="s">
        <v>23</v>
      </c>
      <c r="I62" s="10">
        <v>916</v>
      </c>
      <c r="J62" s="20">
        <f>'Прил 5'!J29</f>
        <v>182.79999999999998</v>
      </c>
      <c r="K62" s="20">
        <f>'Прил 5'!K29</f>
        <v>15</v>
      </c>
      <c r="L62" s="20">
        <f>'Прил 5'!L29</f>
        <v>72</v>
      </c>
    </row>
    <row r="63" spans="1:12" ht="31.5" x14ac:dyDescent="0.25">
      <c r="A63" s="4" t="s">
        <v>137</v>
      </c>
      <c r="B63" s="13" t="s">
        <v>69</v>
      </c>
      <c r="C63" s="1" t="s">
        <v>35</v>
      </c>
      <c r="D63" s="1" t="s">
        <v>71</v>
      </c>
      <c r="E63" s="19" t="s">
        <v>76</v>
      </c>
      <c r="F63" s="1" t="s">
        <v>146</v>
      </c>
      <c r="G63" s="8"/>
      <c r="H63" s="6"/>
      <c r="I63" s="10"/>
      <c r="J63" s="20">
        <f>J64</f>
        <v>65.8</v>
      </c>
      <c r="K63" s="20">
        <f t="shared" ref="K63:L66" si="20">K64</f>
        <v>65.099999999999994</v>
      </c>
      <c r="L63" s="20">
        <f t="shared" ref="L63:L64" si="21">L64</f>
        <v>65.8</v>
      </c>
    </row>
    <row r="64" spans="1:12" ht="47.25" x14ac:dyDescent="0.25">
      <c r="A64" s="4" t="s">
        <v>138</v>
      </c>
      <c r="B64" s="13" t="s">
        <v>69</v>
      </c>
      <c r="C64" s="1" t="s">
        <v>35</v>
      </c>
      <c r="D64" s="1" t="s">
        <v>71</v>
      </c>
      <c r="E64" s="19" t="s">
        <v>76</v>
      </c>
      <c r="F64" s="1" t="s">
        <v>148</v>
      </c>
      <c r="G64" s="8"/>
      <c r="H64" s="6"/>
      <c r="I64" s="10"/>
      <c r="J64" s="20">
        <f>J65</f>
        <v>65.8</v>
      </c>
      <c r="K64" s="20">
        <f t="shared" si="20"/>
        <v>65.099999999999994</v>
      </c>
      <c r="L64" s="20">
        <f t="shared" si="21"/>
        <v>65.8</v>
      </c>
    </row>
    <row r="65" spans="1:12" ht="15.75" x14ac:dyDescent="0.25">
      <c r="A65" s="259" t="s">
        <v>21</v>
      </c>
      <c r="B65" s="13" t="s">
        <v>69</v>
      </c>
      <c r="C65" s="1" t="s">
        <v>35</v>
      </c>
      <c r="D65" s="1" t="s">
        <v>71</v>
      </c>
      <c r="E65" s="19" t="s">
        <v>76</v>
      </c>
      <c r="F65" s="1" t="s">
        <v>148</v>
      </c>
      <c r="G65" s="8" t="s">
        <v>22</v>
      </c>
      <c r="H65" s="6"/>
      <c r="I65" s="10"/>
      <c r="J65" s="20">
        <f>J66</f>
        <v>65.8</v>
      </c>
      <c r="K65" s="20">
        <f t="shared" si="20"/>
        <v>65.099999999999994</v>
      </c>
      <c r="L65" s="266">
        <f t="shared" si="20"/>
        <v>65.8</v>
      </c>
    </row>
    <row r="66" spans="1:12" ht="69.75" customHeight="1" x14ac:dyDescent="0.25">
      <c r="A66" s="259" t="s">
        <v>102</v>
      </c>
      <c r="B66" s="13" t="s">
        <v>69</v>
      </c>
      <c r="C66" s="1" t="s">
        <v>35</v>
      </c>
      <c r="D66" s="1" t="s">
        <v>71</v>
      </c>
      <c r="E66" s="19" t="s">
        <v>76</v>
      </c>
      <c r="F66" s="1" t="s">
        <v>148</v>
      </c>
      <c r="G66" s="8" t="s">
        <v>22</v>
      </c>
      <c r="H66" s="6" t="s">
        <v>23</v>
      </c>
      <c r="I66" s="10"/>
      <c r="J66" s="20">
        <f>J67</f>
        <v>65.8</v>
      </c>
      <c r="K66" s="20">
        <f t="shared" si="20"/>
        <v>65.099999999999994</v>
      </c>
      <c r="L66" s="266">
        <f t="shared" si="20"/>
        <v>65.8</v>
      </c>
    </row>
    <row r="67" spans="1:12" ht="47.25" x14ac:dyDescent="0.25">
      <c r="A67" s="269" t="s">
        <v>240</v>
      </c>
      <c r="B67" s="13" t="s">
        <v>69</v>
      </c>
      <c r="C67" s="1" t="s">
        <v>35</v>
      </c>
      <c r="D67" s="1" t="s">
        <v>71</v>
      </c>
      <c r="E67" s="19" t="s">
        <v>76</v>
      </c>
      <c r="F67" s="1" t="s">
        <v>148</v>
      </c>
      <c r="G67" s="8" t="s">
        <v>22</v>
      </c>
      <c r="H67" s="6" t="s">
        <v>23</v>
      </c>
      <c r="I67" s="10">
        <v>916</v>
      </c>
      <c r="J67" s="20">
        <f>'Прил 5'!J31</f>
        <v>65.8</v>
      </c>
      <c r="K67" s="20">
        <f>'Прил 5'!K31</f>
        <v>65.099999999999994</v>
      </c>
      <c r="L67" s="20">
        <f>'Прил 5'!L31</f>
        <v>65.8</v>
      </c>
    </row>
    <row r="68" spans="1:12" ht="63" x14ac:dyDescent="0.25">
      <c r="A68" s="4" t="s">
        <v>271</v>
      </c>
      <c r="B68" s="13" t="s">
        <v>69</v>
      </c>
      <c r="C68" s="1" t="s">
        <v>35</v>
      </c>
      <c r="D68" s="1" t="s">
        <v>71</v>
      </c>
      <c r="E68" s="16" t="s">
        <v>270</v>
      </c>
      <c r="F68" s="1"/>
      <c r="G68" s="8"/>
      <c r="H68" s="6"/>
      <c r="I68" s="10"/>
      <c r="J68" s="20">
        <f>J69</f>
        <v>100</v>
      </c>
      <c r="K68" s="20">
        <f t="shared" ref="K68:L68" si="22">K69</f>
        <v>0</v>
      </c>
      <c r="L68" s="20">
        <f t="shared" si="22"/>
        <v>0</v>
      </c>
    </row>
    <row r="69" spans="1:12" ht="78.75" x14ac:dyDescent="0.25">
      <c r="A69" s="17" t="s">
        <v>141</v>
      </c>
      <c r="B69" s="13" t="s">
        <v>69</v>
      </c>
      <c r="C69" s="1" t="s">
        <v>35</v>
      </c>
      <c r="D69" s="1" t="s">
        <v>71</v>
      </c>
      <c r="E69" s="16" t="s">
        <v>270</v>
      </c>
      <c r="F69" s="1" t="s">
        <v>143</v>
      </c>
      <c r="G69" s="8"/>
      <c r="H69" s="6"/>
      <c r="I69" s="10"/>
      <c r="J69" s="20">
        <f>J70</f>
        <v>100</v>
      </c>
      <c r="K69" s="20">
        <f t="shared" ref="K69:L72" si="23">K70</f>
        <v>0</v>
      </c>
      <c r="L69" s="20">
        <f t="shared" si="23"/>
        <v>0</v>
      </c>
    </row>
    <row r="70" spans="1:12" ht="31.5" x14ac:dyDescent="0.25">
      <c r="A70" s="17" t="s">
        <v>142</v>
      </c>
      <c r="B70" s="13" t="s">
        <v>69</v>
      </c>
      <c r="C70" s="1" t="s">
        <v>35</v>
      </c>
      <c r="D70" s="1" t="s">
        <v>71</v>
      </c>
      <c r="E70" s="16" t="s">
        <v>270</v>
      </c>
      <c r="F70" s="1" t="s">
        <v>144</v>
      </c>
      <c r="G70" s="8"/>
      <c r="H70" s="6"/>
      <c r="I70" s="10"/>
      <c r="J70" s="20">
        <f>J71</f>
        <v>100</v>
      </c>
      <c r="K70" s="20">
        <f t="shared" si="23"/>
        <v>0</v>
      </c>
      <c r="L70" s="20">
        <f t="shared" si="23"/>
        <v>0</v>
      </c>
    </row>
    <row r="71" spans="1:12" ht="15.75" x14ac:dyDescent="0.25">
      <c r="A71" s="259" t="s">
        <v>21</v>
      </c>
      <c r="B71" s="13" t="s">
        <v>69</v>
      </c>
      <c r="C71" s="1" t="s">
        <v>35</v>
      </c>
      <c r="D71" s="1" t="s">
        <v>71</v>
      </c>
      <c r="E71" s="16" t="s">
        <v>270</v>
      </c>
      <c r="F71" s="1" t="s">
        <v>144</v>
      </c>
      <c r="G71" s="8" t="s">
        <v>22</v>
      </c>
      <c r="H71" s="6"/>
      <c r="I71" s="10"/>
      <c r="J71" s="20">
        <f>J72</f>
        <v>100</v>
      </c>
      <c r="K71" s="20">
        <f t="shared" si="23"/>
        <v>0</v>
      </c>
      <c r="L71" s="20">
        <f t="shared" si="23"/>
        <v>0</v>
      </c>
    </row>
    <row r="72" spans="1:12" ht="63" x14ac:dyDescent="0.25">
      <c r="A72" s="259" t="s">
        <v>102</v>
      </c>
      <c r="B72" s="13" t="s">
        <v>69</v>
      </c>
      <c r="C72" s="1" t="s">
        <v>35</v>
      </c>
      <c r="D72" s="1" t="s">
        <v>71</v>
      </c>
      <c r="E72" s="16" t="s">
        <v>270</v>
      </c>
      <c r="F72" s="1" t="s">
        <v>144</v>
      </c>
      <c r="G72" s="8" t="s">
        <v>22</v>
      </c>
      <c r="H72" s="6" t="s">
        <v>23</v>
      </c>
      <c r="I72" s="10"/>
      <c r="J72" s="20">
        <f>J73</f>
        <v>100</v>
      </c>
      <c r="K72" s="20">
        <f t="shared" si="23"/>
        <v>0</v>
      </c>
      <c r="L72" s="20">
        <f t="shared" si="23"/>
        <v>0</v>
      </c>
    </row>
    <row r="73" spans="1:12" ht="47.25" x14ac:dyDescent="0.25">
      <c r="A73" s="269" t="s">
        <v>240</v>
      </c>
      <c r="B73" s="13" t="s">
        <v>69</v>
      </c>
      <c r="C73" s="1" t="s">
        <v>35</v>
      </c>
      <c r="D73" s="1" t="s">
        <v>71</v>
      </c>
      <c r="E73" s="16" t="s">
        <v>270</v>
      </c>
      <c r="F73" s="1" t="s">
        <v>144</v>
      </c>
      <c r="G73" s="8" t="s">
        <v>22</v>
      </c>
      <c r="H73" s="6" t="s">
        <v>23</v>
      </c>
      <c r="I73" s="10">
        <v>916</v>
      </c>
      <c r="J73" s="20">
        <f>'Прил 5'!J35</f>
        <v>100</v>
      </c>
      <c r="K73" s="20">
        <f>'Прил 5'!K35</f>
        <v>0</v>
      </c>
      <c r="L73" s="20">
        <f>'Прил 5'!L35</f>
        <v>0</v>
      </c>
    </row>
    <row r="74" spans="1:12" ht="63" x14ac:dyDescent="0.25">
      <c r="A74" s="261" t="s">
        <v>248</v>
      </c>
      <c r="B74" s="14">
        <v>89</v>
      </c>
      <c r="C74" s="7"/>
      <c r="D74" s="1"/>
      <c r="E74" s="19"/>
      <c r="F74" s="1"/>
      <c r="G74" s="10"/>
      <c r="H74" s="1"/>
      <c r="I74" s="10"/>
      <c r="J74" s="20">
        <f>J75</f>
        <v>796.9</v>
      </c>
      <c r="K74" s="20">
        <f t="shared" ref="K74:L74" si="24">K75</f>
        <v>729.69999999999993</v>
      </c>
      <c r="L74" s="20">
        <f t="shared" si="24"/>
        <v>780.2</v>
      </c>
    </row>
    <row r="75" spans="1:12" ht="70.900000000000006" customHeight="1" x14ac:dyDescent="0.25">
      <c r="A75" s="261" t="s">
        <v>249</v>
      </c>
      <c r="B75" s="14">
        <v>89</v>
      </c>
      <c r="C75" s="7" t="s">
        <v>34</v>
      </c>
      <c r="D75" s="1"/>
      <c r="E75" s="19"/>
      <c r="F75" s="1"/>
      <c r="G75" s="10"/>
      <c r="H75" s="1"/>
      <c r="I75" s="10"/>
      <c r="J75" s="20">
        <f>J81+J87+J93+J117+J123+J129+J140+J105+J111+J134</f>
        <v>796.9</v>
      </c>
      <c r="K75" s="20">
        <f>K81+K87+K93+K117+K123+K129+K140+K105+K111+K134+K99</f>
        <v>729.69999999999993</v>
      </c>
      <c r="L75" s="20">
        <f>L81+L87+L93+L117+L123+L129+L140+L105+L111+L134+L99</f>
        <v>780.2</v>
      </c>
    </row>
    <row r="76" spans="1:12" ht="15.75" x14ac:dyDescent="0.25">
      <c r="A76" s="259" t="s">
        <v>96</v>
      </c>
      <c r="B76" s="15">
        <v>89</v>
      </c>
      <c r="C76" s="1">
        <v>1</v>
      </c>
      <c r="D76" s="1" t="s">
        <v>71</v>
      </c>
      <c r="E76" s="19" t="s">
        <v>97</v>
      </c>
      <c r="F76" s="1"/>
      <c r="G76" s="10"/>
      <c r="H76" s="1"/>
      <c r="I76" s="1"/>
      <c r="J76" s="20">
        <f>J79</f>
        <v>138.19999999999999</v>
      </c>
      <c r="K76" s="20">
        <f>K79</f>
        <v>148.6</v>
      </c>
      <c r="L76" s="266">
        <f>L79</f>
        <v>127.5</v>
      </c>
    </row>
    <row r="77" spans="1:12" ht="31.5" x14ac:dyDescent="0.25">
      <c r="A77" s="261" t="s">
        <v>133</v>
      </c>
      <c r="B77" s="15">
        <v>89</v>
      </c>
      <c r="C77" s="1">
        <v>1</v>
      </c>
      <c r="D77" s="1" t="s">
        <v>71</v>
      </c>
      <c r="E77" s="19" t="s">
        <v>97</v>
      </c>
      <c r="F77" s="1" t="s">
        <v>135</v>
      </c>
      <c r="G77" s="10"/>
      <c r="H77" s="1"/>
      <c r="I77" s="1"/>
      <c r="J77" s="20">
        <f>J78</f>
        <v>138.19999999999999</v>
      </c>
      <c r="K77" s="20">
        <f t="shared" ref="K77:L77" si="25">K78</f>
        <v>148.6</v>
      </c>
      <c r="L77" s="20">
        <f t="shared" si="25"/>
        <v>127.5</v>
      </c>
    </row>
    <row r="78" spans="1:12" ht="31.5" x14ac:dyDescent="0.25">
      <c r="A78" s="261" t="s">
        <v>134</v>
      </c>
      <c r="B78" s="15">
        <v>89</v>
      </c>
      <c r="C78" s="1">
        <v>1</v>
      </c>
      <c r="D78" s="1" t="s">
        <v>71</v>
      </c>
      <c r="E78" s="19" t="s">
        <v>97</v>
      </c>
      <c r="F78" s="1" t="s">
        <v>136</v>
      </c>
      <c r="G78" s="10"/>
      <c r="H78" s="1"/>
      <c r="I78" s="1"/>
      <c r="J78" s="20">
        <f>J79</f>
        <v>138.19999999999999</v>
      </c>
      <c r="K78" s="20">
        <f t="shared" ref="K78:L78" si="26">K79</f>
        <v>148.6</v>
      </c>
      <c r="L78" s="20">
        <f t="shared" si="26"/>
        <v>127.5</v>
      </c>
    </row>
    <row r="79" spans="1:12" ht="15.75" x14ac:dyDescent="0.25">
      <c r="A79" s="259" t="s">
        <v>95</v>
      </c>
      <c r="B79" s="15">
        <v>89</v>
      </c>
      <c r="C79" s="1">
        <v>1</v>
      </c>
      <c r="D79" s="1" t="s">
        <v>71</v>
      </c>
      <c r="E79" s="19" t="s">
        <v>97</v>
      </c>
      <c r="F79" s="1" t="s">
        <v>136</v>
      </c>
      <c r="G79" s="10" t="s">
        <v>65</v>
      </c>
      <c r="H79" s="1"/>
      <c r="I79" s="1"/>
      <c r="J79" s="20">
        <f>J80</f>
        <v>138.19999999999999</v>
      </c>
      <c r="K79" s="20">
        <f t="shared" ref="K79:L80" si="27">K80</f>
        <v>148.6</v>
      </c>
      <c r="L79" s="266">
        <f t="shared" si="27"/>
        <v>127.5</v>
      </c>
    </row>
    <row r="80" spans="1:12" ht="15.75" x14ac:dyDescent="0.25">
      <c r="A80" s="259" t="s">
        <v>37</v>
      </c>
      <c r="B80" s="15">
        <v>89</v>
      </c>
      <c r="C80" s="1">
        <v>1</v>
      </c>
      <c r="D80" s="1" t="s">
        <v>71</v>
      </c>
      <c r="E80" s="19" t="s">
        <v>97</v>
      </c>
      <c r="F80" s="1" t="s">
        <v>136</v>
      </c>
      <c r="G80" s="10" t="s">
        <v>65</v>
      </c>
      <c r="H80" s="1" t="s">
        <v>22</v>
      </c>
      <c r="I80" s="1"/>
      <c r="J80" s="20">
        <f>J81</f>
        <v>138.19999999999999</v>
      </c>
      <c r="K80" s="20">
        <f t="shared" si="27"/>
        <v>148.6</v>
      </c>
      <c r="L80" s="266">
        <f t="shared" si="27"/>
        <v>127.5</v>
      </c>
    </row>
    <row r="81" spans="1:12" ht="52.15" customHeight="1" x14ac:dyDescent="0.25">
      <c r="A81" s="269" t="s">
        <v>240</v>
      </c>
      <c r="B81" s="15">
        <v>89</v>
      </c>
      <c r="C81" s="1">
        <v>1</v>
      </c>
      <c r="D81" s="1" t="s">
        <v>71</v>
      </c>
      <c r="E81" s="19" t="s">
        <v>97</v>
      </c>
      <c r="F81" s="1" t="s">
        <v>136</v>
      </c>
      <c r="G81" s="10" t="s">
        <v>65</v>
      </c>
      <c r="H81" s="1" t="s">
        <v>22</v>
      </c>
      <c r="I81" s="1">
        <v>916</v>
      </c>
      <c r="J81" s="20">
        <f>'Прил 5'!J100</f>
        <v>138.19999999999999</v>
      </c>
      <c r="K81" s="20">
        <f>'Прил 5'!K100</f>
        <v>148.6</v>
      </c>
      <c r="L81" s="20">
        <f>'Прил 5'!L100</f>
        <v>127.5</v>
      </c>
    </row>
    <row r="82" spans="1:12" ht="52.9" customHeight="1" x14ac:dyDescent="0.25">
      <c r="A82" s="4" t="s">
        <v>250</v>
      </c>
      <c r="B82" s="13">
        <v>89</v>
      </c>
      <c r="C82" s="1" t="s">
        <v>34</v>
      </c>
      <c r="D82" s="1" t="s">
        <v>71</v>
      </c>
      <c r="E82" s="19" t="s">
        <v>80</v>
      </c>
      <c r="F82" s="1"/>
      <c r="G82" s="10"/>
      <c r="H82" s="1"/>
      <c r="I82" s="10"/>
      <c r="J82" s="20">
        <f>J85</f>
        <v>1</v>
      </c>
      <c r="K82" s="20">
        <f>K85</f>
        <v>1</v>
      </c>
      <c r="L82" s="266">
        <f>L85</f>
        <v>1</v>
      </c>
    </row>
    <row r="83" spans="1:12" ht="21.6" customHeight="1" x14ac:dyDescent="0.25">
      <c r="A83" s="274" t="s">
        <v>145</v>
      </c>
      <c r="B83" s="13" t="s">
        <v>82</v>
      </c>
      <c r="C83" s="1" t="s">
        <v>34</v>
      </c>
      <c r="D83" s="1" t="s">
        <v>71</v>
      </c>
      <c r="E83" s="19" t="s">
        <v>80</v>
      </c>
      <c r="F83" s="1" t="s">
        <v>146</v>
      </c>
      <c r="G83" s="10"/>
      <c r="H83" s="1"/>
      <c r="I83" s="10"/>
      <c r="J83" s="20">
        <f>J84</f>
        <v>1</v>
      </c>
      <c r="K83" s="20">
        <f t="shared" ref="K83:L83" si="28">K84</f>
        <v>1</v>
      </c>
      <c r="L83" s="20">
        <f t="shared" si="28"/>
        <v>1</v>
      </c>
    </row>
    <row r="84" spans="1:12" ht="22.15" customHeight="1" x14ac:dyDescent="0.25">
      <c r="A84" s="4" t="s">
        <v>81</v>
      </c>
      <c r="B84" s="13" t="s">
        <v>82</v>
      </c>
      <c r="C84" s="1" t="s">
        <v>34</v>
      </c>
      <c r="D84" s="1" t="s">
        <v>71</v>
      </c>
      <c r="E84" s="19" t="s">
        <v>80</v>
      </c>
      <c r="F84" s="1" t="s">
        <v>83</v>
      </c>
      <c r="G84" s="10"/>
      <c r="H84" s="1"/>
      <c r="I84" s="10"/>
      <c r="J84" s="20">
        <f>J85</f>
        <v>1</v>
      </c>
      <c r="K84" s="20">
        <f t="shared" ref="K84:L84" si="29">K85</f>
        <v>1</v>
      </c>
      <c r="L84" s="20">
        <f t="shared" si="29"/>
        <v>1</v>
      </c>
    </row>
    <row r="85" spans="1:12" ht="15.75" x14ac:dyDescent="0.25">
      <c r="A85" s="259" t="s">
        <v>21</v>
      </c>
      <c r="B85" s="13" t="s">
        <v>82</v>
      </c>
      <c r="C85" s="1" t="s">
        <v>34</v>
      </c>
      <c r="D85" s="1" t="s">
        <v>71</v>
      </c>
      <c r="E85" s="19" t="s">
        <v>80</v>
      </c>
      <c r="F85" s="1" t="s">
        <v>83</v>
      </c>
      <c r="G85" s="10" t="s">
        <v>22</v>
      </c>
      <c r="H85" s="1"/>
      <c r="I85" s="10"/>
      <c r="J85" s="20">
        <f>J86</f>
        <v>1</v>
      </c>
      <c r="K85" s="20">
        <f t="shared" ref="K85:L86" si="30">K86</f>
        <v>1</v>
      </c>
      <c r="L85" s="266">
        <f t="shared" si="30"/>
        <v>1</v>
      </c>
    </row>
    <row r="86" spans="1:12" ht="15.75" x14ac:dyDescent="0.25">
      <c r="A86" s="259" t="s">
        <v>103</v>
      </c>
      <c r="B86" s="13" t="s">
        <v>82</v>
      </c>
      <c r="C86" s="1" t="s">
        <v>34</v>
      </c>
      <c r="D86" s="1" t="s">
        <v>71</v>
      </c>
      <c r="E86" s="19" t="s">
        <v>80</v>
      </c>
      <c r="F86" s="1" t="s">
        <v>83</v>
      </c>
      <c r="G86" s="10" t="s">
        <v>22</v>
      </c>
      <c r="H86" s="1" t="s">
        <v>79</v>
      </c>
      <c r="I86" s="1"/>
      <c r="J86" s="20">
        <f>J87</f>
        <v>1</v>
      </c>
      <c r="K86" s="20">
        <f t="shared" si="30"/>
        <v>1</v>
      </c>
      <c r="L86" s="266">
        <f t="shared" si="30"/>
        <v>1</v>
      </c>
    </row>
    <row r="87" spans="1:12" ht="47.25" x14ac:dyDescent="0.25">
      <c r="A87" s="269" t="s">
        <v>240</v>
      </c>
      <c r="B87" s="14">
        <v>89</v>
      </c>
      <c r="C87" s="7" t="s">
        <v>34</v>
      </c>
      <c r="D87" s="1" t="s">
        <v>71</v>
      </c>
      <c r="E87" s="19" t="s">
        <v>80</v>
      </c>
      <c r="F87" s="1" t="s">
        <v>83</v>
      </c>
      <c r="G87" s="10" t="s">
        <v>22</v>
      </c>
      <c r="H87" s="1" t="s">
        <v>79</v>
      </c>
      <c r="I87" s="275">
        <v>916</v>
      </c>
      <c r="J87" s="20">
        <f>'Прил 5'!J46</f>
        <v>1</v>
      </c>
      <c r="K87" s="20">
        <f>'Прил 5'!K46</f>
        <v>1</v>
      </c>
      <c r="L87" s="20">
        <f>'Прил 5'!L46</f>
        <v>1</v>
      </c>
    </row>
    <row r="88" spans="1:12" ht="15.75" x14ac:dyDescent="0.25">
      <c r="A88" s="259" t="s">
        <v>99</v>
      </c>
      <c r="B88" s="15">
        <v>89</v>
      </c>
      <c r="C88" s="1">
        <v>1</v>
      </c>
      <c r="D88" s="1" t="s">
        <v>71</v>
      </c>
      <c r="E88" s="19">
        <v>41240</v>
      </c>
      <c r="F88" s="1"/>
      <c r="G88" s="10"/>
      <c r="H88" s="1"/>
      <c r="I88" s="1"/>
      <c r="J88" s="20">
        <f>J91</f>
        <v>0.7</v>
      </c>
      <c r="K88" s="20">
        <f>K91</f>
        <v>0.7</v>
      </c>
      <c r="L88" s="266">
        <f>L91</f>
        <v>0.7</v>
      </c>
    </row>
    <row r="89" spans="1:12" ht="31.5" x14ac:dyDescent="0.25">
      <c r="A89" s="4" t="s">
        <v>130</v>
      </c>
      <c r="B89" s="15">
        <v>89</v>
      </c>
      <c r="C89" s="1">
        <v>1</v>
      </c>
      <c r="D89" s="1" t="s">
        <v>71</v>
      </c>
      <c r="E89" s="19" t="s">
        <v>104</v>
      </c>
      <c r="F89" s="1" t="s">
        <v>131</v>
      </c>
      <c r="G89" s="10"/>
      <c r="H89" s="1"/>
      <c r="I89" s="1"/>
      <c r="J89" s="20">
        <f>J90</f>
        <v>0.7</v>
      </c>
      <c r="K89" s="20">
        <f t="shared" ref="K89:L89" si="31">K90</f>
        <v>0.7</v>
      </c>
      <c r="L89" s="20">
        <f t="shared" si="31"/>
        <v>0.7</v>
      </c>
    </row>
    <row r="90" spans="1:12" ht="15.75" x14ac:dyDescent="0.25">
      <c r="A90" s="274" t="s">
        <v>100</v>
      </c>
      <c r="B90" s="15">
        <v>89</v>
      </c>
      <c r="C90" s="1">
        <v>1</v>
      </c>
      <c r="D90" s="1" t="s">
        <v>71</v>
      </c>
      <c r="E90" s="19" t="s">
        <v>104</v>
      </c>
      <c r="F90" s="1" t="s">
        <v>236</v>
      </c>
      <c r="G90" s="10"/>
      <c r="H90" s="1"/>
      <c r="I90" s="1"/>
      <c r="J90" s="20">
        <f>J91</f>
        <v>0.7</v>
      </c>
      <c r="K90" s="20">
        <f t="shared" ref="K90:L90" si="32">K91</f>
        <v>0.7</v>
      </c>
      <c r="L90" s="20">
        <f t="shared" si="32"/>
        <v>0.7</v>
      </c>
    </row>
    <row r="91" spans="1:12" ht="31.5" x14ac:dyDescent="0.25">
      <c r="A91" s="259" t="s">
        <v>24</v>
      </c>
      <c r="B91" s="15">
        <v>89</v>
      </c>
      <c r="C91" s="1">
        <v>1</v>
      </c>
      <c r="D91" s="1" t="s">
        <v>71</v>
      </c>
      <c r="E91" s="19" t="s">
        <v>104</v>
      </c>
      <c r="F91" s="1" t="s">
        <v>236</v>
      </c>
      <c r="G91" s="10" t="s">
        <v>66</v>
      </c>
      <c r="H91" s="1"/>
      <c r="I91" s="1"/>
      <c r="J91" s="20">
        <f>J92</f>
        <v>0.7</v>
      </c>
      <c r="K91" s="20">
        <f t="shared" ref="K91:L92" si="33">K92</f>
        <v>0.7</v>
      </c>
      <c r="L91" s="266">
        <f t="shared" si="33"/>
        <v>0.7</v>
      </c>
    </row>
    <row r="92" spans="1:12" ht="31.5" x14ac:dyDescent="0.25">
      <c r="A92" s="259" t="s">
        <v>98</v>
      </c>
      <c r="B92" s="15">
        <v>89</v>
      </c>
      <c r="C92" s="1">
        <v>1</v>
      </c>
      <c r="D92" s="1" t="s">
        <v>71</v>
      </c>
      <c r="E92" s="19" t="s">
        <v>104</v>
      </c>
      <c r="F92" s="1" t="s">
        <v>236</v>
      </c>
      <c r="G92" s="10" t="s">
        <v>66</v>
      </c>
      <c r="H92" s="1" t="s">
        <v>22</v>
      </c>
      <c r="I92" s="1"/>
      <c r="J92" s="20">
        <f>J93</f>
        <v>0.7</v>
      </c>
      <c r="K92" s="20">
        <f t="shared" si="33"/>
        <v>0.7</v>
      </c>
      <c r="L92" s="266">
        <f t="shared" si="33"/>
        <v>0.7</v>
      </c>
    </row>
    <row r="93" spans="1:12" ht="47.25" x14ac:dyDescent="0.25">
      <c r="A93" s="269" t="s">
        <v>240</v>
      </c>
      <c r="B93" s="10">
        <v>89</v>
      </c>
      <c r="C93" s="1">
        <v>1</v>
      </c>
      <c r="D93" s="1" t="s">
        <v>71</v>
      </c>
      <c r="E93" s="19" t="s">
        <v>104</v>
      </c>
      <c r="F93" s="1" t="s">
        <v>236</v>
      </c>
      <c r="G93" s="10" t="s">
        <v>66</v>
      </c>
      <c r="H93" s="1" t="s">
        <v>22</v>
      </c>
      <c r="I93" s="1">
        <v>916</v>
      </c>
      <c r="J93" s="20">
        <f>'Прил 5'!J107</f>
        <v>0.7</v>
      </c>
      <c r="K93" s="20">
        <f>'Прил 5'!K107</f>
        <v>0.7</v>
      </c>
      <c r="L93" s="20">
        <f>'Прил 5'!L107</f>
        <v>0.7</v>
      </c>
    </row>
    <row r="94" spans="1:12" ht="15.75" x14ac:dyDescent="0.25">
      <c r="A94" s="274" t="s">
        <v>267</v>
      </c>
      <c r="B94" s="6">
        <v>89</v>
      </c>
      <c r="C94" s="1" t="s">
        <v>34</v>
      </c>
      <c r="D94" s="1" t="s">
        <v>71</v>
      </c>
      <c r="E94" s="1" t="s">
        <v>269</v>
      </c>
      <c r="F94" s="1"/>
      <c r="G94" s="1"/>
      <c r="H94" s="1"/>
      <c r="I94" s="1"/>
      <c r="J94" s="20"/>
      <c r="K94" s="20">
        <f t="shared" ref="K94:L98" si="34">K95</f>
        <v>28</v>
      </c>
      <c r="L94" s="20">
        <f t="shared" si="34"/>
        <v>55.4</v>
      </c>
    </row>
    <row r="95" spans="1:12" ht="15.75" x14ac:dyDescent="0.25">
      <c r="A95" s="274" t="s">
        <v>145</v>
      </c>
      <c r="B95" s="276">
        <v>89</v>
      </c>
      <c r="C95" s="1" t="s">
        <v>34</v>
      </c>
      <c r="D95" s="1" t="s">
        <v>71</v>
      </c>
      <c r="E95" s="1" t="s">
        <v>269</v>
      </c>
      <c r="F95" s="1" t="s">
        <v>146</v>
      </c>
      <c r="G95" s="1"/>
      <c r="H95" s="1"/>
      <c r="I95" s="1"/>
      <c r="J95" s="20"/>
      <c r="K95" s="20">
        <f t="shared" si="34"/>
        <v>28</v>
      </c>
      <c r="L95" s="20">
        <f t="shared" si="34"/>
        <v>55.4</v>
      </c>
    </row>
    <row r="96" spans="1:12" ht="15.75" x14ac:dyDescent="0.25">
      <c r="A96" s="274" t="s">
        <v>81</v>
      </c>
      <c r="B96" s="276">
        <v>89</v>
      </c>
      <c r="C96" s="1" t="s">
        <v>34</v>
      </c>
      <c r="D96" s="1" t="s">
        <v>71</v>
      </c>
      <c r="E96" s="1" t="s">
        <v>269</v>
      </c>
      <c r="F96" s="1" t="s">
        <v>83</v>
      </c>
      <c r="G96" s="1"/>
      <c r="H96" s="1"/>
      <c r="I96" s="1"/>
      <c r="J96" s="20"/>
      <c r="K96" s="20">
        <f t="shared" si="34"/>
        <v>28</v>
      </c>
      <c r="L96" s="20">
        <f t="shared" si="34"/>
        <v>55.4</v>
      </c>
    </row>
    <row r="97" spans="1:19" ht="15.75" x14ac:dyDescent="0.25">
      <c r="A97" s="274" t="s">
        <v>267</v>
      </c>
      <c r="B97" s="276">
        <v>89</v>
      </c>
      <c r="C97" s="1" t="s">
        <v>34</v>
      </c>
      <c r="D97" s="1" t="s">
        <v>71</v>
      </c>
      <c r="E97" s="1" t="s">
        <v>269</v>
      </c>
      <c r="F97" s="1" t="s">
        <v>83</v>
      </c>
      <c r="G97" s="1" t="s">
        <v>268</v>
      </c>
      <c r="H97" s="1"/>
      <c r="I97" s="1"/>
      <c r="J97" s="20"/>
      <c r="K97" s="20">
        <f t="shared" si="34"/>
        <v>28</v>
      </c>
      <c r="L97" s="20">
        <f t="shared" si="34"/>
        <v>55.4</v>
      </c>
    </row>
    <row r="98" spans="1:19" ht="15.75" x14ac:dyDescent="0.25">
      <c r="A98" s="274" t="s">
        <v>267</v>
      </c>
      <c r="B98" s="276">
        <v>89</v>
      </c>
      <c r="C98" s="1" t="s">
        <v>34</v>
      </c>
      <c r="D98" s="1" t="s">
        <v>71</v>
      </c>
      <c r="E98" s="1" t="s">
        <v>269</v>
      </c>
      <c r="F98" s="1" t="s">
        <v>83</v>
      </c>
      <c r="G98" s="1" t="s">
        <v>268</v>
      </c>
      <c r="H98" s="1" t="s">
        <v>268</v>
      </c>
      <c r="I98" s="1"/>
      <c r="J98" s="20"/>
      <c r="K98" s="20">
        <f t="shared" si="34"/>
        <v>28</v>
      </c>
      <c r="L98" s="20">
        <f t="shared" si="34"/>
        <v>55.4</v>
      </c>
    </row>
    <row r="99" spans="1:19" ht="47.25" x14ac:dyDescent="0.25">
      <c r="A99" s="269" t="s">
        <v>240</v>
      </c>
      <c r="B99" s="276">
        <v>89</v>
      </c>
      <c r="C99" s="1" t="s">
        <v>34</v>
      </c>
      <c r="D99" s="1" t="s">
        <v>71</v>
      </c>
      <c r="E99" s="1" t="s">
        <v>269</v>
      </c>
      <c r="F99" s="1" t="s">
        <v>83</v>
      </c>
      <c r="G99" s="1" t="s">
        <v>268</v>
      </c>
      <c r="H99" s="1" t="s">
        <v>268</v>
      </c>
      <c r="I99" s="1" t="s">
        <v>254</v>
      </c>
      <c r="J99" s="20"/>
      <c r="K99" s="20">
        <f>'Прил 5'!K114</f>
        <v>28</v>
      </c>
      <c r="L99" s="20">
        <f>'Прил 5'!L114</f>
        <v>55.4</v>
      </c>
    </row>
    <row r="100" spans="1:19" ht="15.75" x14ac:dyDescent="0.25">
      <c r="A100" s="4" t="s">
        <v>94</v>
      </c>
      <c r="B100" s="6" t="s">
        <v>82</v>
      </c>
      <c r="C100" s="275">
        <v>1</v>
      </c>
      <c r="D100" s="1" t="s">
        <v>71</v>
      </c>
      <c r="E100" s="277">
        <v>43010</v>
      </c>
      <c r="F100" s="275"/>
      <c r="G100" s="31"/>
      <c r="H100" s="7"/>
      <c r="I100" s="7"/>
      <c r="J100" s="20">
        <f>J103</f>
        <v>97.1</v>
      </c>
      <c r="K100" s="20">
        <f>K103</f>
        <v>9</v>
      </c>
      <c r="L100" s="266">
        <f>L103</f>
        <v>23</v>
      </c>
    </row>
    <row r="101" spans="1:19" ht="31.5" customHeight="1" x14ac:dyDescent="0.25">
      <c r="A101" s="78" t="s">
        <v>137</v>
      </c>
      <c r="B101" s="6" t="s">
        <v>82</v>
      </c>
      <c r="C101" s="275">
        <v>1</v>
      </c>
      <c r="D101" s="1" t="s">
        <v>71</v>
      </c>
      <c r="E101" s="277">
        <v>43010</v>
      </c>
      <c r="F101" s="275">
        <v>200</v>
      </c>
      <c r="G101" s="31"/>
      <c r="H101" s="7"/>
      <c r="I101" s="7"/>
      <c r="J101" s="20">
        <f>J102</f>
        <v>97.1</v>
      </c>
      <c r="K101" s="20">
        <f t="shared" ref="K101:L101" si="35">K102</f>
        <v>9</v>
      </c>
      <c r="L101" s="20">
        <f t="shared" si="35"/>
        <v>23</v>
      </c>
    </row>
    <row r="102" spans="1:19" ht="33.75" customHeight="1" x14ac:dyDescent="0.25">
      <c r="A102" s="78" t="s">
        <v>138</v>
      </c>
      <c r="B102" s="6" t="s">
        <v>82</v>
      </c>
      <c r="C102" s="275">
        <v>1</v>
      </c>
      <c r="D102" s="1" t="s">
        <v>71</v>
      </c>
      <c r="E102" s="277">
        <v>43010</v>
      </c>
      <c r="F102" s="275">
        <v>240</v>
      </c>
      <c r="G102" s="31"/>
      <c r="H102" s="7"/>
      <c r="I102" s="7"/>
      <c r="J102" s="20">
        <f>J103</f>
        <v>97.1</v>
      </c>
      <c r="K102" s="20">
        <f t="shared" ref="K102:L102" si="36">K103</f>
        <v>9</v>
      </c>
      <c r="L102" s="20">
        <f t="shared" si="36"/>
        <v>23</v>
      </c>
    </row>
    <row r="103" spans="1:19" ht="15.75" x14ac:dyDescent="0.25">
      <c r="A103" s="259" t="s">
        <v>91</v>
      </c>
      <c r="B103" s="6" t="s">
        <v>82</v>
      </c>
      <c r="C103" s="275">
        <v>1</v>
      </c>
      <c r="D103" s="1" t="s">
        <v>71</v>
      </c>
      <c r="E103" s="277">
        <v>43010</v>
      </c>
      <c r="F103" s="275">
        <v>240</v>
      </c>
      <c r="G103" s="31" t="s">
        <v>25</v>
      </c>
      <c r="H103" s="7"/>
      <c r="I103" s="7"/>
      <c r="J103" s="20">
        <f>J104</f>
        <v>97.1</v>
      </c>
      <c r="K103" s="20">
        <f t="shared" ref="K103:L104" si="37">K104</f>
        <v>9</v>
      </c>
      <c r="L103" s="266">
        <f t="shared" si="37"/>
        <v>23</v>
      </c>
    </row>
    <row r="104" spans="1:19" ht="15.75" x14ac:dyDescent="0.25">
      <c r="A104" s="18" t="s">
        <v>93</v>
      </c>
      <c r="B104" s="6" t="s">
        <v>82</v>
      </c>
      <c r="C104" s="275">
        <v>1</v>
      </c>
      <c r="D104" s="1" t="s">
        <v>71</v>
      </c>
      <c r="E104" s="277">
        <v>43010</v>
      </c>
      <c r="F104" s="275">
        <v>240</v>
      </c>
      <c r="G104" s="31" t="s">
        <v>25</v>
      </c>
      <c r="H104" s="7" t="s">
        <v>62</v>
      </c>
      <c r="I104" s="7"/>
      <c r="J104" s="20">
        <f>J105</f>
        <v>97.1</v>
      </c>
      <c r="K104" s="20">
        <f t="shared" si="37"/>
        <v>9</v>
      </c>
      <c r="L104" s="266">
        <f t="shared" si="37"/>
        <v>23</v>
      </c>
    </row>
    <row r="105" spans="1:19" ht="47.25" x14ac:dyDescent="0.25">
      <c r="A105" s="269" t="s">
        <v>240</v>
      </c>
      <c r="B105" s="6" t="s">
        <v>82</v>
      </c>
      <c r="C105" s="275">
        <v>1</v>
      </c>
      <c r="D105" s="1" t="s">
        <v>71</v>
      </c>
      <c r="E105" s="277">
        <v>43010</v>
      </c>
      <c r="F105" s="275">
        <v>240</v>
      </c>
      <c r="G105" s="31" t="s">
        <v>25</v>
      </c>
      <c r="H105" s="7" t="s">
        <v>62</v>
      </c>
      <c r="I105" s="7">
        <v>916</v>
      </c>
      <c r="J105" s="20">
        <f>'Прил 5'!J90</f>
        <v>97.1</v>
      </c>
      <c r="K105" s="20">
        <f>'Прил 5'!K90</f>
        <v>9</v>
      </c>
      <c r="L105" s="20">
        <f>'Прил 5'!L90</f>
        <v>23</v>
      </c>
    </row>
    <row r="106" spans="1:19" ht="15.75" x14ac:dyDescent="0.25">
      <c r="A106" s="4" t="s">
        <v>221</v>
      </c>
      <c r="B106" s="6" t="s">
        <v>82</v>
      </c>
      <c r="C106" s="275">
        <v>1</v>
      </c>
      <c r="D106" s="1" t="s">
        <v>71</v>
      </c>
      <c r="E106" s="277">
        <v>43040</v>
      </c>
      <c r="F106" s="275"/>
      <c r="G106" s="278"/>
      <c r="H106" s="7"/>
      <c r="I106" s="7"/>
      <c r="J106" s="20">
        <f>J109</f>
        <v>18.5</v>
      </c>
      <c r="K106" s="20">
        <f>K109</f>
        <v>6.3</v>
      </c>
      <c r="L106" s="266">
        <f>L109</f>
        <v>20.2</v>
      </c>
    </row>
    <row r="107" spans="1:19" ht="36" customHeight="1" x14ac:dyDescent="0.25">
      <c r="A107" s="78" t="s">
        <v>137</v>
      </c>
      <c r="B107" s="6" t="s">
        <v>82</v>
      </c>
      <c r="C107" s="275">
        <v>1</v>
      </c>
      <c r="D107" s="1" t="s">
        <v>71</v>
      </c>
      <c r="E107" s="277">
        <v>43040</v>
      </c>
      <c r="F107" s="275">
        <v>200</v>
      </c>
      <c r="G107" s="278"/>
      <c r="H107" s="7"/>
      <c r="I107" s="7"/>
      <c r="J107" s="20">
        <f>J108</f>
        <v>18.5</v>
      </c>
      <c r="K107" s="20">
        <f t="shared" ref="K107:L107" si="38">K108</f>
        <v>6.3</v>
      </c>
      <c r="L107" s="20">
        <f t="shared" si="38"/>
        <v>20.2</v>
      </c>
    </row>
    <row r="108" spans="1:19" ht="37.5" customHeight="1" x14ac:dyDescent="0.25">
      <c r="A108" s="78" t="s">
        <v>138</v>
      </c>
      <c r="B108" s="6" t="s">
        <v>82</v>
      </c>
      <c r="C108" s="275">
        <v>1</v>
      </c>
      <c r="D108" s="1" t="s">
        <v>71</v>
      </c>
      <c r="E108" s="277">
        <v>43040</v>
      </c>
      <c r="F108" s="275">
        <v>240</v>
      </c>
      <c r="G108" s="278"/>
      <c r="H108" s="7"/>
      <c r="I108" s="7"/>
      <c r="J108" s="20">
        <f>J109</f>
        <v>18.5</v>
      </c>
      <c r="K108" s="20">
        <f t="shared" ref="K108:L108" si="39">K109</f>
        <v>6.3</v>
      </c>
      <c r="L108" s="20">
        <f t="shared" si="39"/>
        <v>20.2</v>
      </c>
    </row>
    <row r="109" spans="1:19" ht="15.75" x14ac:dyDescent="0.25">
      <c r="A109" s="259" t="s">
        <v>91</v>
      </c>
      <c r="B109" s="6" t="s">
        <v>82</v>
      </c>
      <c r="C109" s="275">
        <v>1</v>
      </c>
      <c r="D109" s="1" t="s">
        <v>71</v>
      </c>
      <c r="E109" s="277">
        <v>43040</v>
      </c>
      <c r="F109" s="275">
        <v>240</v>
      </c>
      <c r="G109" s="10" t="s">
        <v>25</v>
      </c>
      <c r="H109" s="7"/>
      <c r="I109" s="7"/>
      <c r="J109" s="20">
        <f>J110</f>
        <v>18.5</v>
      </c>
      <c r="K109" s="20">
        <f t="shared" ref="K109:L110" si="40">K110</f>
        <v>6.3</v>
      </c>
      <c r="L109" s="266">
        <f t="shared" si="40"/>
        <v>20.2</v>
      </c>
    </row>
    <row r="110" spans="1:19" ht="15.75" x14ac:dyDescent="0.25">
      <c r="A110" s="18" t="s">
        <v>93</v>
      </c>
      <c r="B110" s="6" t="s">
        <v>82</v>
      </c>
      <c r="C110" s="275">
        <v>1</v>
      </c>
      <c r="D110" s="1" t="s">
        <v>71</v>
      </c>
      <c r="E110" s="277">
        <v>43040</v>
      </c>
      <c r="F110" s="275">
        <v>240</v>
      </c>
      <c r="G110" s="10" t="s">
        <v>25</v>
      </c>
      <c r="H110" s="7" t="s">
        <v>62</v>
      </c>
      <c r="I110" s="7"/>
      <c r="J110" s="20">
        <f>J111</f>
        <v>18.5</v>
      </c>
      <c r="K110" s="20">
        <f t="shared" si="40"/>
        <v>6.3</v>
      </c>
      <c r="L110" s="266">
        <f t="shared" si="40"/>
        <v>20.2</v>
      </c>
    </row>
    <row r="111" spans="1:19" ht="55.5" customHeight="1" x14ac:dyDescent="0.25">
      <c r="A111" s="269" t="s">
        <v>240</v>
      </c>
      <c r="B111" s="6" t="s">
        <v>82</v>
      </c>
      <c r="C111" s="275">
        <v>1</v>
      </c>
      <c r="D111" s="1" t="s">
        <v>71</v>
      </c>
      <c r="E111" s="277">
        <v>43040</v>
      </c>
      <c r="F111" s="275">
        <v>240</v>
      </c>
      <c r="G111" s="10" t="s">
        <v>25</v>
      </c>
      <c r="H111" s="7" t="s">
        <v>62</v>
      </c>
      <c r="I111" s="7">
        <v>916</v>
      </c>
      <c r="J111" s="20">
        <f>'Прил 5'!J93</f>
        <v>18.5</v>
      </c>
      <c r="K111" s="20">
        <f>'Прил 5'!K93</f>
        <v>6.3</v>
      </c>
      <c r="L111" s="20">
        <f>'Прил 5'!L93</f>
        <v>20.2</v>
      </c>
    </row>
    <row r="112" spans="1:19" ht="94.5" x14ac:dyDescent="0.25">
      <c r="A112" s="18" t="s">
        <v>286</v>
      </c>
      <c r="B112" s="8">
        <v>89</v>
      </c>
      <c r="C112" s="6">
        <v>1</v>
      </c>
      <c r="D112" s="6" t="s">
        <v>71</v>
      </c>
      <c r="E112" s="16" t="s">
        <v>92</v>
      </c>
      <c r="F112" s="6"/>
      <c r="G112" s="10"/>
      <c r="H112" s="1"/>
      <c r="I112" s="1"/>
      <c r="J112" s="20">
        <f>J115</f>
        <v>34.299999999999997</v>
      </c>
      <c r="K112" s="20">
        <f>K115</f>
        <v>0.4</v>
      </c>
      <c r="L112" s="266">
        <f>L115</f>
        <v>0.4</v>
      </c>
      <c r="M112" s="331"/>
      <c r="N112" s="332"/>
      <c r="O112" s="332"/>
      <c r="P112" s="332"/>
      <c r="Q112" s="332"/>
      <c r="R112" s="332"/>
      <c r="S112" s="332"/>
    </row>
    <row r="113" spans="1:19" ht="36" customHeight="1" x14ac:dyDescent="0.25">
      <c r="A113" s="78" t="s">
        <v>137</v>
      </c>
      <c r="B113" s="8">
        <v>89</v>
      </c>
      <c r="C113" s="6">
        <v>1</v>
      </c>
      <c r="D113" s="6" t="s">
        <v>71</v>
      </c>
      <c r="E113" s="16" t="s">
        <v>92</v>
      </c>
      <c r="F113" s="6" t="s">
        <v>139</v>
      </c>
      <c r="G113" s="10"/>
      <c r="H113" s="1"/>
      <c r="I113" s="1"/>
      <c r="J113" s="20">
        <f>J114</f>
        <v>34.299999999999997</v>
      </c>
      <c r="K113" s="20">
        <f t="shared" ref="K113:L113" si="41">K114</f>
        <v>0.4</v>
      </c>
      <c r="L113" s="20">
        <f t="shared" si="41"/>
        <v>0.4</v>
      </c>
    </row>
    <row r="114" spans="1:19" ht="39" customHeight="1" x14ac:dyDescent="0.25">
      <c r="A114" s="78" t="s">
        <v>138</v>
      </c>
      <c r="B114" s="8">
        <v>89</v>
      </c>
      <c r="C114" s="6">
        <v>1</v>
      </c>
      <c r="D114" s="6" t="s">
        <v>71</v>
      </c>
      <c r="E114" s="16" t="s">
        <v>92</v>
      </c>
      <c r="F114" s="6" t="s">
        <v>140</v>
      </c>
      <c r="G114" s="10"/>
      <c r="H114" s="1"/>
      <c r="I114" s="1"/>
      <c r="J114" s="20">
        <f>J115</f>
        <v>34.299999999999997</v>
      </c>
      <c r="K114" s="20">
        <f t="shared" ref="K114:L114" si="42">K115</f>
        <v>0.4</v>
      </c>
      <c r="L114" s="20">
        <f t="shared" si="42"/>
        <v>0.4</v>
      </c>
    </row>
    <row r="115" spans="1:19" ht="15.75" x14ac:dyDescent="0.25">
      <c r="A115" s="259" t="s">
        <v>26</v>
      </c>
      <c r="B115" s="8">
        <v>89</v>
      </c>
      <c r="C115" s="6">
        <v>1</v>
      </c>
      <c r="D115" s="6" t="s">
        <v>71</v>
      </c>
      <c r="E115" s="16" t="s">
        <v>92</v>
      </c>
      <c r="F115" s="6" t="s">
        <v>140</v>
      </c>
      <c r="G115" s="10" t="s">
        <v>25</v>
      </c>
      <c r="H115" s="1"/>
      <c r="I115" s="1"/>
      <c r="J115" s="20">
        <f>J116</f>
        <v>34.299999999999997</v>
      </c>
      <c r="K115" s="20">
        <f>K116</f>
        <v>0.4</v>
      </c>
      <c r="L115" s="266">
        <f>L116</f>
        <v>0.4</v>
      </c>
    </row>
    <row r="116" spans="1:19" ht="15.75" x14ac:dyDescent="0.25">
      <c r="A116" s="259" t="s">
        <v>91</v>
      </c>
      <c r="B116" s="8">
        <v>89</v>
      </c>
      <c r="C116" s="6">
        <v>1</v>
      </c>
      <c r="D116" s="6" t="s">
        <v>71</v>
      </c>
      <c r="E116" s="16" t="s">
        <v>92</v>
      </c>
      <c r="F116" s="6" t="s">
        <v>140</v>
      </c>
      <c r="G116" s="10" t="s">
        <v>25</v>
      </c>
      <c r="H116" s="1" t="s">
        <v>61</v>
      </c>
      <c r="I116" s="1"/>
      <c r="J116" s="20">
        <f>J117</f>
        <v>34.299999999999997</v>
      </c>
      <c r="K116" s="20">
        <f t="shared" ref="K116:L116" si="43">K117</f>
        <v>0.4</v>
      </c>
      <c r="L116" s="266">
        <f t="shared" si="43"/>
        <v>0.4</v>
      </c>
    </row>
    <row r="117" spans="1:19" ht="47.25" x14ac:dyDescent="0.25">
      <c r="A117" s="269" t="s">
        <v>240</v>
      </c>
      <c r="B117" s="8">
        <v>89</v>
      </c>
      <c r="C117" s="6">
        <v>1</v>
      </c>
      <c r="D117" s="6" t="s">
        <v>71</v>
      </c>
      <c r="E117" s="16" t="s">
        <v>92</v>
      </c>
      <c r="F117" s="6" t="s">
        <v>140</v>
      </c>
      <c r="G117" s="10" t="s">
        <v>25</v>
      </c>
      <c r="H117" s="1" t="s">
        <v>61</v>
      </c>
      <c r="I117" s="1">
        <v>916</v>
      </c>
      <c r="J117" s="20">
        <f>'Прил 5'!J80</f>
        <v>34.299999999999997</v>
      </c>
      <c r="K117" s="20">
        <f>'Прил 5'!K80</f>
        <v>0.4</v>
      </c>
      <c r="L117" s="20">
        <f>'Прил 5'!L80</f>
        <v>0.4</v>
      </c>
    </row>
    <row r="118" spans="1:19" ht="236.25" customHeight="1" x14ac:dyDescent="0.25">
      <c r="A118" s="231" t="s">
        <v>285</v>
      </c>
      <c r="B118" s="1" t="s">
        <v>82</v>
      </c>
      <c r="C118" s="1" t="s">
        <v>34</v>
      </c>
      <c r="D118" s="1" t="s">
        <v>71</v>
      </c>
      <c r="E118" s="19" t="s">
        <v>90</v>
      </c>
      <c r="F118" s="1"/>
      <c r="G118" s="10"/>
      <c r="H118" s="1"/>
      <c r="I118" s="1"/>
      <c r="J118" s="20">
        <f>J121</f>
        <v>420.1</v>
      </c>
      <c r="K118" s="20">
        <f>K121</f>
        <v>448.1</v>
      </c>
      <c r="L118" s="266">
        <f>L121</f>
        <v>461.7</v>
      </c>
      <c r="M118" s="331"/>
      <c r="N118" s="332"/>
      <c r="O118" s="332"/>
      <c r="P118" s="332"/>
      <c r="Q118" s="332"/>
      <c r="R118" s="332"/>
      <c r="S118" s="332"/>
    </row>
    <row r="119" spans="1:19" ht="37.15" customHeight="1" x14ac:dyDescent="0.25">
      <c r="A119" s="78" t="s">
        <v>137</v>
      </c>
      <c r="B119" s="1" t="s">
        <v>82</v>
      </c>
      <c r="C119" s="1" t="s">
        <v>34</v>
      </c>
      <c r="D119" s="1" t="s">
        <v>71</v>
      </c>
      <c r="E119" s="19" t="s">
        <v>90</v>
      </c>
      <c r="F119" s="1" t="s">
        <v>139</v>
      </c>
      <c r="G119" s="10"/>
      <c r="H119" s="1"/>
      <c r="I119" s="1"/>
      <c r="J119" s="20">
        <f>J120</f>
        <v>420.1</v>
      </c>
      <c r="K119" s="20">
        <f t="shared" ref="K119:L119" si="44">K120</f>
        <v>448.1</v>
      </c>
      <c r="L119" s="20">
        <f t="shared" si="44"/>
        <v>461.7</v>
      </c>
      <c r="M119" s="279"/>
      <c r="N119" s="279"/>
      <c r="O119" s="279"/>
      <c r="P119" s="279"/>
      <c r="Q119" s="279"/>
      <c r="R119" s="279"/>
      <c r="S119" s="279"/>
    </row>
    <row r="120" spans="1:19" ht="21" customHeight="1" x14ac:dyDescent="0.25">
      <c r="A120" s="78" t="s">
        <v>138</v>
      </c>
      <c r="B120" s="1" t="s">
        <v>82</v>
      </c>
      <c r="C120" s="1" t="s">
        <v>34</v>
      </c>
      <c r="D120" s="1" t="s">
        <v>71</v>
      </c>
      <c r="E120" s="19" t="s">
        <v>90</v>
      </c>
      <c r="F120" s="1" t="s">
        <v>140</v>
      </c>
      <c r="G120" s="10"/>
      <c r="H120" s="1"/>
      <c r="I120" s="1"/>
      <c r="J120" s="20">
        <f>J121</f>
        <v>420.1</v>
      </c>
      <c r="K120" s="20">
        <f t="shared" ref="K120:L120" si="45">K121</f>
        <v>448.1</v>
      </c>
      <c r="L120" s="20">
        <f t="shared" si="45"/>
        <v>461.7</v>
      </c>
      <c r="M120" s="279"/>
      <c r="N120" s="279"/>
      <c r="O120" s="279"/>
      <c r="P120" s="279"/>
      <c r="Q120" s="279"/>
      <c r="R120" s="279"/>
      <c r="S120" s="279"/>
    </row>
    <row r="121" spans="1:19" ht="16.5" customHeight="1" x14ac:dyDescent="0.25">
      <c r="A121" s="4" t="s">
        <v>88</v>
      </c>
      <c r="B121" s="1" t="s">
        <v>82</v>
      </c>
      <c r="C121" s="1" t="s">
        <v>34</v>
      </c>
      <c r="D121" s="1" t="s">
        <v>71</v>
      </c>
      <c r="E121" s="19" t="s">
        <v>90</v>
      </c>
      <c r="F121" s="1" t="s">
        <v>140</v>
      </c>
      <c r="G121" s="10" t="s">
        <v>23</v>
      </c>
      <c r="H121" s="1"/>
      <c r="I121" s="1"/>
      <c r="J121" s="20">
        <f>J122</f>
        <v>420.1</v>
      </c>
      <c r="K121" s="20">
        <f t="shared" ref="K121:L122" si="46">K122</f>
        <v>448.1</v>
      </c>
      <c r="L121" s="266">
        <f t="shared" si="46"/>
        <v>461.7</v>
      </c>
    </row>
    <row r="122" spans="1:19" ht="18.75" customHeight="1" x14ac:dyDescent="0.25">
      <c r="A122" s="4" t="s">
        <v>89</v>
      </c>
      <c r="B122" s="1" t="s">
        <v>82</v>
      </c>
      <c r="C122" s="1" t="s">
        <v>34</v>
      </c>
      <c r="D122" s="1" t="s">
        <v>71</v>
      </c>
      <c r="E122" s="19" t="s">
        <v>90</v>
      </c>
      <c r="F122" s="1" t="s">
        <v>140</v>
      </c>
      <c r="G122" s="10" t="s">
        <v>23</v>
      </c>
      <c r="H122" s="1" t="s">
        <v>64</v>
      </c>
      <c r="I122" s="1"/>
      <c r="J122" s="20">
        <f>J123</f>
        <v>420.1</v>
      </c>
      <c r="K122" s="20">
        <f t="shared" si="46"/>
        <v>448.1</v>
      </c>
      <c r="L122" s="266">
        <f t="shared" si="46"/>
        <v>461.7</v>
      </c>
    </row>
    <row r="123" spans="1:19" ht="55.5" customHeight="1" x14ac:dyDescent="0.25">
      <c r="A123" s="269" t="s">
        <v>240</v>
      </c>
      <c r="B123" s="1" t="s">
        <v>82</v>
      </c>
      <c r="C123" s="1" t="s">
        <v>34</v>
      </c>
      <c r="D123" s="1" t="s">
        <v>71</v>
      </c>
      <c r="E123" s="19" t="s">
        <v>90</v>
      </c>
      <c r="F123" s="1" t="s">
        <v>140</v>
      </c>
      <c r="G123" s="10" t="s">
        <v>23</v>
      </c>
      <c r="H123" s="1" t="s">
        <v>64</v>
      </c>
      <c r="I123" s="1">
        <v>916</v>
      </c>
      <c r="J123" s="20">
        <f>'Прил 5'!J73</f>
        <v>420.1</v>
      </c>
      <c r="K123" s="20">
        <f>'Прил 5'!K73</f>
        <v>448.1</v>
      </c>
      <c r="L123" s="20">
        <f>'Прил 5'!L73</f>
        <v>461.7</v>
      </c>
    </row>
    <row r="124" spans="1:19" ht="31.5" x14ac:dyDescent="0.25">
      <c r="A124" s="259" t="s">
        <v>86</v>
      </c>
      <c r="B124" s="14">
        <v>89</v>
      </c>
      <c r="C124" s="7" t="s">
        <v>34</v>
      </c>
      <c r="D124" s="1" t="s">
        <v>71</v>
      </c>
      <c r="E124" s="19" t="s">
        <v>87</v>
      </c>
      <c r="F124" s="1"/>
      <c r="G124" s="10"/>
      <c r="H124" s="1"/>
      <c r="I124" s="275"/>
      <c r="J124" s="20">
        <f>J127+J130</f>
        <v>86.800000000000011</v>
      </c>
      <c r="K124" s="20">
        <f t="shared" ref="K124:L124" si="47">K127+K130</f>
        <v>87.4</v>
      </c>
      <c r="L124" s="20">
        <f t="shared" si="47"/>
        <v>90.1</v>
      </c>
    </row>
    <row r="125" spans="1:19" ht="78.75" x14ac:dyDescent="0.25">
      <c r="A125" s="17" t="s">
        <v>141</v>
      </c>
      <c r="B125" s="14">
        <v>89</v>
      </c>
      <c r="C125" s="7" t="s">
        <v>34</v>
      </c>
      <c r="D125" s="1" t="s">
        <v>71</v>
      </c>
      <c r="E125" s="19" t="s">
        <v>87</v>
      </c>
      <c r="F125" s="1" t="s">
        <v>143</v>
      </c>
      <c r="G125" s="10"/>
      <c r="H125" s="1"/>
      <c r="I125" s="275"/>
      <c r="J125" s="20">
        <f>J126</f>
        <v>82.9</v>
      </c>
      <c r="K125" s="20">
        <f t="shared" ref="K125:L125" si="48">K126</f>
        <v>83.4</v>
      </c>
      <c r="L125" s="20">
        <f t="shared" si="48"/>
        <v>86.1</v>
      </c>
    </row>
    <row r="126" spans="1:19" ht="31.5" x14ac:dyDescent="0.25">
      <c r="A126" s="17" t="s">
        <v>142</v>
      </c>
      <c r="B126" s="14">
        <v>89</v>
      </c>
      <c r="C126" s="7" t="s">
        <v>34</v>
      </c>
      <c r="D126" s="1" t="s">
        <v>71</v>
      </c>
      <c r="E126" s="19" t="s">
        <v>87</v>
      </c>
      <c r="F126" s="1" t="s">
        <v>144</v>
      </c>
      <c r="G126" s="10"/>
      <c r="H126" s="1"/>
      <c r="I126" s="275"/>
      <c r="J126" s="20">
        <f>J127</f>
        <v>82.9</v>
      </c>
      <c r="K126" s="20">
        <f t="shared" ref="K126:L126" si="49">K127</f>
        <v>83.4</v>
      </c>
      <c r="L126" s="20">
        <f t="shared" si="49"/>
        <v>86.1</v>
      </c>
    </row>
    <row r="127" spans="1:19" ht="15.75" x14ac:dyDescent="0.25">
      <c r="A127" s="259" t="s">
        <v>84</v>
      </c>
      <c r="B127" s="14">
        <v>89</v>
      </c>
      <c r="C127" s="7" t="s">
        <v>34</v>
      </c>
      <c r="D127" s="1" t="s">
        <v>71</v>
      </c>
      <c r="E127" s="19" t="s">
        <v>87</v>
      </c>
      <c r="F127" s="1" t="s">
        <v>144</v>
      </c>
      <c r="G127" s="10" t="s">
        <v>61</v>
      </c>
      <c r="H127" s="1"/>
      <c r="I127" s="275"/>
      <c r="J127" s="20">
        <f>J128</f>
        <v>82.9</v>
      </c>
      <c r="K127" s="20">
        <f t="shared" ref="K127:L128" si="50">K128</f>
        <v>83.4</v>
      </c>
      <c r="L127" s="266">
        <f t="shared" si="50"/>
        <v>86.1</v>
      </c>
    </row>
    <row r="128" spans="1:19" ht="21.75" customHeight="1" x14ac:dyDescent="0.25">
      <c r="A128" s="259" t="s">
        <v>85</v>
      </c>
      <c r="B128" s="14">
        <v>89</v>
      </c>
      <c r="C128" s="7" t="s">
        <v>34</v>
      </c>
      <c r="D128" s="1" t="s">
        <v>71</v>
      </c>
      <c r="E128" s="19" t="s">
        <v>87</v>
      </c>
      <c r="F128" s="1" t="s">
        <v>144</v>
      </c>
      <c r="G128" s="10" t="s">
        <v>61</v>
      </c>
      <c r="H128" s="1" t="s">
        <v>62</v>
      </c>
      <c r="I128" s="275"/>
      <c r="J128" s="20">
        <f>J129</f>
        <v>82.9</v>
      </c>
      <c r="K128" s="20">
        <f t="shared" si="50"/>
        <v>83.4</v>
      </c>
      <c r="L128" s="266">
        <f t="shared" si="50"/>
        <v>86.1</v>
      </c>
    </row>
    <row r="129" spans="1:12" ht="47.25" x14ac:dyDescent="0.25">
      <c r="A129" s="269" t="s">
        <v>240</v>
      </c>
      <c r="B129" s="10">
        <v>89</v>
      </c>
      <c r="C129" s="1">
        <v>1</v>
      </c>
      <c r="D129" s="1" t="s">
        <v>71</v>
      </c>
      <c r="E129" s="19" t="s">
        <v>87</v>
      </c>
      <c r="F129" s="1" t="s">
        <v>144</v>
      </c>
      <c r="G129" s="10" t="s">
        <v>61</v>
      </c>
      <c r="H129" s="1" t="s">
        <v>62</v>
      </c>
      <c r="I129" s="1">
        <v>916</v>
      </c>
      <c r="J129" s="20">
        <f>'Прил 5'!J58</f>
        <v>82.9</v>
      </c>
      <c r="K129" s="20">
        <f>'Прил 5'!K58</f>
        <v>83.4</v>
      </c>
      <c r="L129" s="20">
        <f>'Прил 5'!L58</f>
        <v>86.1</v>
      </c>
    </row>
    <row r="130" spans="1:12" ht="31.5" x14ac:dyDescent="0.25">
      <c r="A130" s="78" t="s">
        <v>137</v>
      </c>
      <c r="B130" s="14">
        <v>89</v>
      </c>
      <c r="C130" s="7" t="s">
        <v>34</v>
      </c>
      <c r="D130" s="1" t="s">
        <v>71</v>
      </c>
      <c r="E130" s="19" t="s">
        <v>87</v>
      </c>
      <c r="F130" s="1" t="s">
        <v>139</v>
      </c>
      <c r="G130" s="10"/>
      <c r="H130" s="1"/>
      <c r="I130" s="275"/>
      <c r="J130" s="20">
        <f>J131</f>
        <v>3.9</v>
      </c>
      <c r="K130" s="20">
        <f t="shared" ref="K130:L133" si="51">K131</f>
        <v>4</v>
      </c>
      <c r="L130" s="20">
        <f t="shared" ref="L130:L131" si="52">L131</f>
        <v>4</v>
      </c>
    </row>
    <row r="131" spans="1:12" ht="47.25" x14ac:dyDescent="0.25">
      <c r="A131" s="78" t="s">
        <v>138</v>
      </c>
      <c r="B131" s="14">
        <v>89</v>
      </c>
      <c r="C131" s="7" t="s">
        <v>34</v>
      </c>
      <c r="D131" s="1" t="s">
        <v>71</v>
      </c>
      <c r="E131" s="19" t="s">
        <v>87</v>
      </c>
      <c r="F131" s="1" t="s">
        <v>140</v>
      </c>
      <c r="G131" s="10"/>
      <c r="H131" s="1"/>
      <c r="I131" s="275"/>
      <c r="J131" s="20">
        <f>J132</f>
        <v>3.9</v>
      </c>
      <c r="K131" s="20">
        <f t="shared" si="51"/>
        <v>4</v>
      </c>
      <c r="L131" s="20">
        <f t="shared" si="52"/>
        <v>4</v>
      </c>
    </row>
    <row r="132" spans="1:12" ht="15.75" x14ac:dyDescent="0.25">
      <c r="A132" s="259" t="s">
        <v>84</v>
      </c>
      <c r="B132" s="14">
        <v>89</v>
      </c>
      <c r="C132" s="7" t="s">
        <v>34</v>
      </c>
      <c r="D132" s="1" t="s">
        <v>71</v>
      </c>
      <c r="E132" s="19" t="s">
        <v>87</v>
      </c>
      <c r="F132" s="1" t="s">
        <v>140</v>
      </c>
      <c r="G132" s="10" t="s">
        <v>61</v>
      </c>
      <c r="H132" s="1"/>
      <c r="I132" s="275"/>
      <c r="J132" s="20">
        <f>J133</f>
        <v>3.9</v>
      </c>
      <c r="K132" s="20">
        <f t="shared" si="51"/>
        <v>4</v>
      </c>
      <c r="L132" s="266">
        <f t="shared" si="51"/>
        <v>4</v>
      </c>
    </row>
    <row r="133" spans="1:12" ht="21.75" customHeight="1" x14ac:dyDescent="0.25">
      <c r="A133" s="259" t="s">
        <v>85</v>
      </c>
      <c r="B133" s="14">
        <v>89</v>
      </c>
      <c r="C133" s="7" t="s">
        <v>34</v>
      </c>
      <c r="D133" s="1" t="s">
        <v>71</v>
      </c>
      <c r="E133" s="19" t="s">
        <v>87</v>
      </c>
      <c r="F133" s="1" t="s">
        <v>140</v>
      </c>
      <c r="G133" s="10" t="s">
        <v>61</v>
      </c>
      <c r="H133" s="1" t="s">
        <v>62</v>
      </c>
      <c r="I133" s="275"/>
      <c r="J133" s="20">
        <f>J134</f>
        <v>3.9</v>
      </c>
      <c r="K133" s="20">
        <f t="shared" si="51"/>
        <v>4</v>
      </c>
      <c r="L133" s="266">
        <f t="shared" si="51"/>
        <v>4</v>
      </c>
    </row>
    <row r="134" spans="1:12" ht="47.25" x14ac:dyDescent="0.25">
      <c r="A134" s="269" t="s">
        <v>240</v>
      </c>
      <c r="B134" s="10">
        <v>89</v>
      </c>
      <c r="C134" s="1">
        <v>1</v>
      </c>
      <c r="D134" s="1" t="s">
        <v>71</v>
      </c>
      <c r="E134" s="19" t="s">
        <v>87</v>
      </c>
      <c r="F134" s="1" t="s">
        <v>140</v>
      </c>
      <c r="G134" s="10" t="s">
        <v>61</v>
      </c>
      <c r="H134" s="1" t="s">
        <v>62</v>
      </c>
      <c r="I134" s="1">
        <v>916</v>
      </c>
      <c r="J134" s="20">
        <f>'Прил 5'!J60</f>
        <v>3.9</v>
      </c>
      <c r="K134" s="20">
        <f>'Прил 5'!K60</f>
        <v>4</v>
      </c>
      <c r="L134" s="20">
        <f>'Прил 5'!L60</f>
        <v>4</v>
      </c>
    </row>
    <row r="135" spans="1:12" ht="115.9" customHeight="1" x14ac:dyDescent="0.25">
      <c r="A135" s="259" t="s">
        <v>208</v>
      </c>
      <c r="B135" s="13">
        <v>89</v>
      </c>
      <c r="C135" s="1" t="s">
        <v>34</v>
      </c>
      <c r="D135" s="1" t="s">
        <v>71</v>
      </c>
      <c r="E135" s="19" t="s">
        <v>77</v>
      </c>
      <c r="F135" s="1"/>
      <c r="G135" s="10"/>
      <c r="H135" s="1"/>
      <c r="I135" s="10"/>
      <c r="J135" s="20">
        <f>J138</f>
        <v>0.2</v>
      </c>
      <c r="K135" s="20">
        <f>K138</f>
        <v>0.2</v>
      </c>
      <c r="L135" s="266">
        <f>L138</f>
        <v>0.2</v>
      </c>
    </row>
    <row r="136" spans="1:12" ht="35.450000000000003" customHeight="1" x14ac:dyDescent="0.25">
      <c r="A136" s="78" t="s">
        <v>137</v>
      </c>
      <c r="B136" s="14">
        <v>89</v>
      </c>
      <c r="C136" s="1" t="s">
        <v>34</v>
      </c>
      <c r="D136" s="1" t="s">
        <v>71</v>
      </c>
      <c r="E136" s="19" t="s">
        <v>77</v>
      </c>
      <c r="F136" s="1" t="s">
        <v>139</v>
      </c>
      <c r="G136" s="10"/>
      <c r="H136" s="1"/>
      <c r="I136" s="10"/>
      <c r="J136" s="20">
        <f>J137</f>
        <v>0.2</v>
      </c>
      <c r="K136" s="20">
        <f t="shared" ref="K136:L136" si="53">K137</f>
        <v>0.2</v>
      </c>
      <c r="L136" s="20">
        <f t="shared" si="53"/>
        <v>0.2</v>
      </c>
    </row>
    <row r="137" spans="1:12" ht="31.5" customHeight="1" x14ac:dyDescent="0.25">
      <c r="A137" s="78" t="s">
        <v>138</v>
      </c>
      <c r="B137" s="14">
        <v>89</v>
      </c>
      <c r="C137" s="1" t="s">
        <v>34</v>
      </c>
      <c r="D137" s="1" t="s">
        <v>71</v>
      </c>
      <c r="E137" s="19" t="s">
        <v>77</v>
      </c>
      <c r="F137" s="1" t="s">
        <v>140</v>
      </c>
      <c r="G137" s="10"/>
      <c r="H137" s="1"/>
      <c r="I137" s="10"/>
      <c r="J137" s="20">
        <f>J138</f>
        <v>0.2</v>
      </c>
      <c r="K137" s="20">
        <f t="shared" ref="K137:L137" si="54">K138</f>
        <v>0.2</v>
      </c>
      <c r="L137" s="20">
        <f t="shared" si="54"/>
        <v>0.2</v>
      </c>
    </row>
    <row r="138" spans="1:12" ht="15.75" x14ac:dyDescent="0.25">
      <c r="A138" s="259" t="s">
        <v>21</v>
      </c>
      <c r="B138" s="14">
        <v>89</v>
      </c>
      <c r="C138" s="1" t="s">
        <v>34</v>
      </c>
      <c r="D138" s="1" t="s">
        <v>71</v>
      </c>
      <c r="E138" s="19" t="s">
        <v>77</v>
      </c>
      <c r="F138" s="1" t="s">
        <v>140</v>
      </c>
      <c r="G138" s="10" t="s">
        <v>22</v>
      </c>
      <c r="H138" s="1"/>
      <c r="I138" s="10"/>
      <c r="J138" s="20">
        <f>J139</f>
        <v>0.2</v>
      </c>
      <c r="K138" s="20">
        <f t="shared" ref="K138:L139" si="55">K139</f>
        <v>0.2</v>
      </c>
      <c r="L138" s="266">
        <f t="shared" si="55"/>
        <v>0.2</v>
      </c>
    </row>
    <row r="139" spans="1:12" ht="63.75" customHeight="1" x14ac:dyDescent="0.25">
      <c r="A139" s="259" t="s">
        <v>102</v>
      </c>
      <c r="B139" s="14">
        <v>89</v>
      </c>
      <c r="C139" s="1" t="s">
        <v>34</v>
      </c>
      <c r="D139" s="1" t="s">
        <v>71</v>
      </c>
      <c r="E139" s="19" t="s">
        <v>77</v>
      </c>
      <c r="F139" s="1" t="s">
        <v>140</v>
      </c>
      <c r="G139" s="10" t="s">
        <v>22</v>
      </c>
      <c r="H139" s="1" t="s">
        <v>23</v>
      </c>
      <c r="I139" s="10"/>
      <c r="J139" s="20">
        <f>J140</f>
        <v>0.2</v>
      </c>
      <c r="K139" s="20">
        <f t="shared" si="55"/>
        <v>0.2</v>
      </c>
      <c r="L139" s="266">
        <f t="shared" si="55"/>
        <v>0.2</v>
      </c>
    </row>
    <row r="140" spans="1:12" ht="47.25" x14ac:dyDescent="0.25">
      <c r="A140" s="269" t="s">
        <v>240</v>
      </c>
      <c r="B140" s="14">
        <v>89</v>
      </c>
      <c r="C140" s="1" t="s">
        <v>34</v>
      </c>
      <c r="D140" s="1" t="s">
        <v>71</v>
      </c>
      <c r="E140" s="19" t="s">
        <v>77</v>
      </c>
      <c r="F140" s="1" t="s">
        <v>140</v>
      </c>
      <c r="G140" s="10" t="s">
        <v>22</v>
      </c>
      <c r="H140" s="1" t="s">
        <v>23</v>
      </c>
      <c r="I140" s="10">
        <v>916</v>
      </c>
      <c r="J140" s="20">
        <f>'Прил 5'!J38</f>
        <v>0.2</v>
      </c>
      <c r="K140" s="20">
        <f>'Прил 5'!K38</f>
        <v>0.2</v>
      </c>
      <c r="L140" s="266">
        <f>'Прил 5'!L38</f>
        <v>0.2</v>
      </c>
    </row>
  </sheetData>
  <autoFilter ref="A8:L140"/>
  <mergeCells count="14">
    <mergeCell ref="M118:S118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112:S112"/>
    <mergeCell ref="J2:L2"/>
  </mergeCells>
  <conditionalFormatting sqref="D74:D75">
    <cfRule type="expression" dxfId="4" priority="50" stopIfTrue="1">
      <formula>$D74=""</formula>
    </cfRule>
    <cfRule type="expression" dxfId="3" priority="51" stopIfTrue="1">
      <formula>$E74&lt;&gt;""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8"/>
  <sheetViews>
    <sheetView view="pageBreakPreview" zoomScaleNormal="55" zoomScaleSheetLayoutView="100" workbookViewId="0">
      <selection activeCell="C15" sqref="C15"/>
    </sheetView>
  </sheetViews>
  <sheetFormatPr defaultColWidth="9.140625" defaultRowHeight="15.75" x14ac:dyDescent="0.25"/>
  <cols>
    <col min="1" max="1" width="29.140625" style="21" customWidth="1"/>
    <col min="2" max="2" width="71" style="56" customWidth="1"/>
    <col min="3" max="3" width="14.85546875" style="21" customWidth="1"/>
    <col min="4" max="4" width="17.28515625" style="21" customWidth="1"/>
    <col min="5" max="5" width="16.28515625" style="21" customWidth="1"/>
    <col min="6" max="6" width="9.140625" style="21"/>
    <col min="7" max="7" width="20.28515625" style="21" customWidth="1"/>
    <col min="8" max="8" width="16.7109375" style="21" customWidth="1"/>
    <col min="9" max="9" width="21.85546875" style="21" customWidth="1"/>
    <col min="10" max="16384" width="9.140625" style="21"/>
  </cols>
  <sheetData>
    <row r="1" spans="1:5" x14ac:dyDescent="0.25">
      <c r="A1" s="97"/>
      <c r="B1" s="345"/>
      <c r="C1" s="345"/>
      <c r="D1" s="307" t="s">
        <v>281</v>
      </c>
      <c r="E1" s="307"/>
    </row>
    <row r="2" spans="1:5" ht="102.75" customHeight="1" x14ac:dyDescent="0.25">
      <c r="A2" s="98"/>
      <c r="B2" s="99"/>
      <c r="C2" s="309" t="s">
        <v>283</v>
      </c>
      <c r="D2" s="309"/>
      <c r="E2" s="309"/>
    </row>
    <row r="3" spans="1:5" ht="51" customHeight="1" x14ac:dyDescent="0.25">
      <c r="A3" s="346" t="s">
        <v>279</v>
      </c>
      <c r="B3" s="346"/>
      <c r="C3" s="346"/>
      <c r="D3" s="346"/>
      <c r="E3" s="346"/>
    </row>
    <row r="4" spans="1:5" x14ac:dyDescent="0.25">
      <c r="A4" s="101"/>
      <c r="B4" s="102"/>
      <c r="C4" s="103"/>
      <c r="D4" s="97"/>
      <c r="E4" s="104" t="s">
        <v>176</v>
      </c>
    </row>
    <row r="5" spans="1:5" x14ac:dyDescent="0.25">
      <c r="A5" s="105" t="s">
        <v>161</v>
      </c>
      <c r="B5" s="106" t="s">
        <v>162</v>
      </c>
      <c r="C5" s="105" t="s">
        <v>211</v>
      </c>
      <c r="D5" s="105" t="s">
        <v>212</v>
      </c>
      <c r="E5" s="105" t="s">
        <v>276</v>
      </c>
    </row>
    <row r="6" spans="1:5" x14ac:dyDescent="0.25">
      <c r="A6" s="107" t="s">
        <v>34</v>
      </c>
      <c r="B6" s="108" t="s">
        <v>35</v>
      </c>
      <c r="C6" s="109">
        <v>3</v>
      </c>
      <c r="D6" s="109">
        <v>4</v>
      </c>
      <c r="E6" s="109">
        <v>5</v>
      </c>
    </row>
    <row r="7" spans="1:5" ht="31.5" x14ac:dyDescent="0.25">
      <c r="A7" s="58" t="s">
        <v>163</v>
      </c>
      <c r="B7" s="57" t="s">
        <v>164</v>
      </c>
      <c r="C7" s="33">
        <f>C8+C11+C15</f>
        <v>141.67414000000008</v>
      </c>
      <c r="D7" s="33">
        <f t="shared" ref="D7:E7" si="0">D8+D11+D15</f>
        <v>0</v>
      </c>
      <c r="E7" s="33">
        <f t="shared" si="0"/>
        <v>0</v>
      </c>
    </row>
    <row r="8" spans="1:5" x14ac:dyDescent="0.25">
      <c r="A8" s="32" t="s">
        <v>165</v>
      </c>
      <c r="B8" s="22" t="s">
        <v>156</v>
      </c>
      <c r="C8" s="59">
        <f>SUM(C9)</f>
        <v>7.1</v>
      </c>
      <c r="D8" s="43">
        <f t="shared" ref="C8:E9" si="1">SUM(D9)</f>
        <v>14.2</v>
      </c>
      <c r="E8" s="43">
        <f t="shared" si="1"/>
        <v>21.3</v>
      </c>
    </row>
    <row r="9" spans="1:5" ht="31.5" x14ac:dyDescent="0.25">
      <c r="A9" s="32" t="s">
        <v>166</v>
      </c>
      <c r="B9" s="22" t="s">
        <v>167</v>
      </c>
      <c r="C9" s="59">
        <f t="shared" si="1"/>
        <v>7.1</v>
      </c>
      <c r="D9" s="43">
        <f t="shared" si="1"/>
        <v>14.2</v>
      </c>
      <c r="E9" s="43">
        <f t="shared" si="1"/>
        <v>21.3</v>
      </c>
    </row>
    <row r="10" spans="1:5" ht="31.5" x14ac:dyDescent="0.25">
      <c r="A10" s="32" t="s">
        <v>177</v>
      </c>
      <c r="B10" s="236" t="s">
        <v>287</v>
      </c>
      <c r="C10" s="59">
        <v>7.1</v>
      </c>
      <c r="D10" s="43">
        <v>14.2</v>
      </c>
      <c r="E10" s="43">
        <v>21.3</v>
      </c>
    </row>
    <row r="11" spans="1:5" ht="31.5" x14ac:dyDescent="0.25">
      <c r="A11" s="34" t="s">
        <v>222</v>
      </c>
      <c r="B11" s="52" t="s">
        <v>160</v>
      </c>
      <c r="C11" s="59">
        <f t="shared" ref="C11:E12" si="2">C12</f>
        <v>-7.1</v>
      </c>
      <c r="D11" s="43">
        <f t="shared" si="2"/>
        <v>-14.2</v>
      </c>
      <c r="E11" s="43">
        <f t="shared" si="2"/>
        <v>-21.3</v>
      </c>
    </row>
    <row r="12" spans="1:5" ht="31.5" x14ac:dyDescent="0.25">
      <c r="A12" s="34" t="s">
        <v>223</v>
      </c>
      <c r="B12" s="52" t="s">
        <v>168</v>
      </c>
      <c r="C12" s="59">
        <f t="shared" si="2"/>
        <v>-7.1</v>
      </c>
      <c r="D12" s="43">
        <f t="shared" si="2"/>
        <v>-14.2</v>
      </c>
      <c r="E12" s="43">
        <f t="shared" si="2"/>
        <v>-21.3</v>
      </c>
    </row>
    <row r="13" spans="1:5" ht="47.25" x14ac:dyDescent="0.25">
      <c r="A13" s="34" t="s">
        <v>224</v>
      </c>
      <c r="B13" s="53" t="s">
        <v>169</v>
      </c>
      <c r="C13" s="59">
        <f>SUM(C14)</f>
        <v>-7.1</v>
      </c>
      <c r="D13" s="43">
        <f>SUM(D14)</f>
        <v>-14.2</v>
      </c>
      <c r="E13" s="43">
        <f>SUM(E14)</f>
        <v>-21.3</v>
      </c>
    </row>
    <row r="14" spans="1:5" ht="47.25" x14ac:dyDescent="0.25">
      <c r="A14" s="34" t="s">
        <v>225</v>
      </c>
      <c r="B14" s="23" t="s">
        <v>178</v>
      </c>
      <c r="C14" s="59">
        <v>-7.1</v>
      </c>
      <c r="D14" s="60">
        <v>-14.2</v>
      </c>
      <c r="E14" s="43">
        <v>-21.3</v>
      </c>
    </row>
    <row r="15" spans="1:5" ht="24.75" customHeight="1" x14ac:dyDescent="0.25">
      <c r="A15" s="35" t="s">
        <v>226</v>
      </c>
      <c r="B15" s="54" t="s">
        <v>288</v>
      </c>
      <c r="C15" s="36">
        <f>C18+C19</f>
        <v>141.67414000000008</v>
      </c>
      <c r="D15" s="33">
        <f>D18+D19</f>
        <v>0</v>
      </c>
      <c r="E15" s="33">
        <f>E18+E19</f>
        <v>0</v>
      </c>
    </row>
    <row r="16" spans="1:5" s="40" customFormat="1" x14ac:dyDescent="0.25">
      <c r="A16" s="37" t="s">
        <v>227</v>
      </c>
      <c r="B16" s="38" t="s">
        <v>170</v>
      </c>
      <c r="C16" s="39">
        <f t="shared" ref="C16:E17" si="3">SUM(C17)</f>
        <v>-2039.3229999999999</v>
      </c>
      <c r="D16" s="33">
        <f t="shared" si="3"/>
        <v>-1220.0000000000002</v>
      </c>
      <c r="E16" s="33">
        <f t="shared" si="3"/>
        <v>-1220.2</v>
      </c>
    </row>
    <row r="17" spans="1:10" x14ac:dyDescent="0.25">
      <c r="A17" s="34" t="s">
        <v>228</v>
      </c>
      <c r="B17" s="41" t="s">
        <v>171</v>
      </c>
      <c r="C17" s="42">
        <f t="shared" si="3"/>
        <v>-2039.3229999999999</v>
      </c>
      <c r="D17" s="43">
        <f t="shared" si="3"/>
        <v>-1220.0000000000002</v>
      </c>
      <c r="E17" s="43">
        <f t="shared" si="3"/>
        <v>-1220.2</v>
      </c>
    </row>
    <row r="18" spans="1:10" ht="31.5" x14ac:dyDescent="0.25">
      <c r="A18" s="34" t="s">
        <v>229</v>
      </c>
      <c r="B18" s="236" t="s">
        <v>289</v>
      </c>
      <c r="C18" s="42">
        <f>-'Прил 3'!C9-C10</f>
        <v>-2039.3229999999999</v>
      </c>
      <c r="D18" s="42">
        <f>-'Прил 3'!D9-D10</f>
        <v>-1220.0000000000002</v>
      </c>
      <c r="E18" s="42">
        <f>-'Прил 3'!E9-E10</f>
        <v>-1220.2</v>
      </c>
    </row>
    <row r="19" spans="1:10" s="40" customFormat="1" x14ac:dyDescent="0.25">
      <c r="A19" s="37" t="s">
        <v>230</v>
      </c>
      <c r="B19" s="44" t="s">
        <v>172</v>
      </c>
      <c r="C19" s="39">
        <f>SUM(C20)</f>
        <v>2180.9971399999999</v>
      </c>
      <c r="D19" s="33">
        <f t="shared" ref="D19:E20" si="4">SUM(D20)</f>
        <v>1220</v>
      </c>
      <c r="E19" s="33">
        <f t="shared" si="4"/>
        <v>1220.2000000000003</v>
      </c>
    </row>
    <row r="20" spans="1:10" x14ac:dyDescent="0.25">
      <c r="A20" s="45" t="s">
        <v>231</v>
      </c>
      <c r="B20" s="46" t="s">
        <v>173</v>
      </c>
      <c r="C20" s="42">
        <f>SUM(C21)</f>
        <v>2180.9971399999999</v>
      </c>
      <c r="D20" s="43">
        <f t="shared" si="4"/>
        <v>1220</v>
      </c>
      <c r="E20" s="43">
        <f t="shared" si="4"/>
        <v>1220.2000000000003</v>
      </c>
    </row>
    <row r="21" spans="1:10" x14ac:dyDescent="0.25">
      <c r="A21" s="47" t="s">
        <v>232</v>
      </c>
      <c r="B21" s="48" t="s">
        <v>174</v>
      </c>
      <c r="C21" s="42">
        <f>'Прил 4 '!I8-C14</f>
        <v>2180.9971399999999</v>
      </c>
      <c r="D21" s="42">
        <f>'Прил 4 '!J8-D14</f>
        <v>1220</v>
      </c>
      <c r="E21" s="42">
        <f>'Прил 4 '!K8-E14</f>
        <v>1220.2000000000003</v>
      </c>
      <c r="G21" s="49"/>
      <c r="H21" s="49"/>
      <c r="I21" s="49"/>
    </row>
    <row r="22" spans="1:10" x14ac:dyDescent="0.25">
      <c r="A22" s="50"/>
      <c r="B22" s="55" t="s">
        <v>175</v>
      </c>
      <c r="C22" s="51">
        <v>7.1</v>
      </c>
      <c r="D22" s="43">
        <v>14.2</v>
      </c>
      <c r="E22" s="43">
        <v>21.3</v>
      </c>
      <c r="G22" s="49"/>
      <c r="H22" s="49"/>
      <c r="I22" s="49"/>
      <c r="J22" s="49"/>
    </row>
    <row r="25" spans="1:10" ht="28.15" customHeight="1" x14ac:dyDescent="0.25"/>
    <row r="28" spans="1:10" x14ac:dyDescent="0.25">
      <c r="C28" s="49"/>
      <c r="D28" s="49"/>
      <c r="E28" s="49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 x14ac:dyDescent="0.25"/>
  <cols>
    <col min="1" max="1" width="15.140625" style="2" customWidth="1"/>
    <col min="2" max="2" width="56.5703125" style="2" customWidth="1"/>
    <col min="3" max="3" width="15" style="2" customWidth="1"/>
    <col min="4" max="4" width="12.85546875" style="2" customWidth="1"/>
    <col min="5" max="5" width="13.85546875" style="2" customWidth="1"/>
    <col min="6" max="16384" width="8" style="2"/>
  </cols>
  <sheetData>
    <row r="1" spans="1:5" x14ac:dyDescent="0.25">
      <c r="A1" s="110"/>
      <c r="B1" s="347"/>
      <c r="C1" s="347"/>
      <c r="D1" s="348" t="s">
        <v>280</v>
      </c>
      <c r="E1" s="348"/>
    </row>
    <row r="2" spans="1:5" ht="120" customHeight="1" x14ac:dyDescent="0.25">
      <c r="A2" s="111"/>
      <c r="B2" s="112"/>
      <c r="C2" s="309" t="s">
        <v>283</v>
      </c>
      <c r="D2" s="309"/>
      <c r="E2" s="309"/>
    </row>
    <row r="3" spans="1:5" x14ac:dyDescent="0.25">
      <c r="A3" s="349" t="s">
        <v>282</v>
      </c>
      <c r="B3" s="349"/>
      <c r="C3" s="349"/>
      <c r="D3" s="349"/>
      <c r="E3" s="349"/>
    </row>
    <row r="4" spans="1:5" x14ac:dyDescent="0.25">
      <c r="A4" s="349"/>
      <c r="B4" s="349"/>
      <c r="C4" s="349"/>
      <c r="D4" s="349"/>
      <c r="E4" s="349"/>
    </row>
    <row r="5" spans="1:5" ht="33.75" customHeight="1" x14ac:dyDescent="0.25">
      <c r="A5" s="349"/>
      <c r="B5" s="349"/>
      <c r="C5" s="349"/>
      <c r="D5" s="349"/>
      <c r="E5" s="349"/>
    </row>
    <row r="6" spans="1:5" x14ac:dyDescent="0.25">
      <c r="A6" s="113"/>
      <c r="B6" s="113"/>
      <c r="C6" s="114"/>
      <c r="D6" s="110"/>
      <c r="E6" s="115" t="s">
        <v>152</v>
      </c>
    </row>
    <row r="7" spans="1:5" x14ac:dyDescent="0.25">
      <c r="A7" s="350" t="s">
        <v>153</v>
      </c>
      <c r="B7" s="351" t="s">
        <v>154</v>
      </c>
      <c r="C7" s="352" t="s">
        <v>101</v>
      </c>
      <c r="D7" s="352"/>
      <c r="E7" s="352"/>
    </row>
    <row r="8" spans="1:5" x14ac:dyDescent="0.25">
      <c r="A8" s="350"/>
      <c r="B8" s="351"/>
      <c r="C8" s="225" t="s">
        <v>211</v>
      </c>
      <c r="D8" s="226" t="s">
        <v>212</v>
      </c>
      <c r="E8" s="226" t="s">
        <v>276</v>
      </c>
    </row>
    <row r="9" spans="1:5" x14ac:dyDescent="0.25">
      <c r="A9" s="118">
        <v>1</v>
      </c>
      <c r="B9" s="119">
        <v>2</v>
      </c>
      <c r="C9" s="120">
        <v>3</v>
      </c>
      <c r="D9" s="117">
        <v>4</v>
      </c>
      <c r="E9" s="117">
        <v>5</v>
      </c>
    </row>
    <row r="10" spans="1:5" ht="31.5" x14ac:dyDescent="0.25">
      <c r="A10" s="121" t="s">
        <v>155</v>
      </c>
      <c r="B10" s="122" t="s">
        <v>156</v>
      </c>
      <c r="C10" s="123">
        <f>C12</f>
        <v>7.1</v>
      </c>
      <c r="D10" s="123">
        <f>D12</f>
        <v>14.2</v>
      </c>
      <c r="E10" s="123">
        <f>E12</f>
        <v>21.3</v>
      </c>
    </row>
    <row r="11" spans="1:5" x14ac:dyDescent="0.25">
      <c r="A11" s="64"/>
      <c r="B11" s="65" t="s">
        <v>234</v>
      </c>
      <c r="C11" s="66"/>
      <c r="D11" s="62"/>
      <c r="E11" s="62"/>
    </row>
    <row r="12" spans="1:5" x14ac:dyDescent="0.25">
      <c r="A12" s="64">
        <v>1</v>
      </c>
      <c r="B12" s="65" t="s">
        <v>158</v>
      </c>
      <c r="C12" s="68">
        <v>7.1</v>
      </c>
      <c r="D12" s="68">
        <v>14.2</v>
      </c>
      <c r="E12" s="68">
        <v>21.3</v>
      </c>
    </row>
    <row r="13" spans="1:5" ht="31.5" x14ac:dyDescent="0.25">
      <c r="A13" s="64">
        <v>2</v>
      </c>
      <c r="B13" s="69" t="s">
        <v>159</v>
      </c>
      <c r="C13" s="67"/>
      <c r="D13" s="67"/>
      <c r="E13" s="67"/>
    </row>
    <row r="14" spans="1:5" ht="31.5" x14ac:dyDescent="0.25">
      <c r="A14" s="73" t="s">
        <v>233</v>
      </c>
      <c r="B14" s="70" t="s">
        <v>160</v>
      </c>
      <c r="C14" s="61">
        <f>C17</f>
        <v>-7.1</v>
      </c>
      <c r="D14" s="61">
        <f>D17</f>
        <v>-14.2</v>
      </c>
      <c r="E14" s="61">
        <f>E17</f>
        <v>-21.3</v>
      </c>
    </row>
    <row r="15" spans="1:5" x14ac:dyDescent="0.25">
      <c r="A15" s="63"/>
      <c r="B15" s="65" t="s">
        <v>157</v>
      </c>
      <c r="C15" s="61"/>
      <c r="D15" s="61"/>
      <c r="E15" s="61"/>
    </row>
    <row r="16" spans="1:5" x14ac:dyDescent="0.25">
      <c r="A16" s="64">
        <v>1</v>
      </c>
      <c r="B16" s="65" t="s">
        <v>158</v>
      </c>
      <c r="C16" s="61"/>
      <c r="D16" s="61"/>
      <c r="E16" s="61"/>
    </row>
    <row r="17" spans="1:5" ht="31.5" x14ac:dyDescent="0.25">
      <c r="A17" s="64">
        <v>2</v>
      </c>
      <c r="B17" s="69" t="s">
        <v>159</v>
      </c>
      <c r="C17" s="67">
        <v>-7.1</v>
      </c>
      <c r="D17" s="62">
        <v>-14.2</v>
      </c>
      <c r="E17" s="71">
        <v>-21.3</v>
      </c>
    </row>
    <row r="18" spans="1:5" x14ac:dyDescent="0.25">
      <c r="A18" s="64"/>
      <c r="B18" s="72" t="s">
        <v>29</v>
      </c>
      <c r="C18" s="67">
        <f>C12+C17</f>
        <v>0</v>
      </c>
      <c r="D18" s="67">
        <f>D12+D17</f>
        <v>0</v>
      </c>
      <c r="E18" s="67">
        <f>E12+E17</f>
        <v>0</v>
      </c>
    </row>
    <row r="23" spans="1:5" x14ac:dyDescent="0.25">
      <c r="D23" s="3"/>
    </row>
    <row r="24" spans="1:5" x14ac:dyDescent="0.25">
      <c r="D24" s="3"/>
    </row>
    <row r="25" spans="1:5" x14ac:dyDescent="0.25">
      <c r="D25" s="3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admin</cp:lastModifiedBy>
  <cp:lastPrinted>2019-12-02T12:11:13Z</cp:lastPrinted>
  <dcterms:created xsi:type="dcterms:W3CDTF">2007-12-21T10:22:00Z</dcterms:created>
  <dcterms:modified xsi:type="dcterms:W3CDTF">2021-12-09T09:15:53Z</dcterms:modified>
</cp:coreProperties>
</file>