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латышовка администрация\мои документы\Решения 2021 год\2021 год\Ноябрь\Третья внеочередная сессия\"/>
    </mc:Choice>
  </mc:AlternateContent>
  <bookViews>
    <workbookView xWindow="0" yWindow="0" windowWidth="19200" windowHeight="10995" tabRatio="865" activeTab="6"/>
  </bookViews>
  <sheets>
    <sheet name="Прил 1" sheetId="3" r:id="rId1"/>
    <sheet name="Прил 2" sheetId="17" r:id="rId2"/>
    <sheet name="Прил 3" sheetId="1" r:id="rId3"/>
    <sheet name="Прил 4" sheetId="6" r:id="rId4"/>
    <sheet name="Прил 5 " sheetId="18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3'!$A$1:$C$29</definedName>
    <definedName name="_2Excel_BuiltIn_Print_Area_7_1_1" localSheetId="4">#REF!</definedName>
    <definedName name="_2Excel_BuiltIn_Print_Area_7_1_1">#REF!</definedName>
    <definedName name="_Toc105952698" localSheetId="4">'Прил 5 '!$A$2</definedName>
    <definedName name="_Toc105952698">#REF!</definedName>
    <definedName name="_xlnm._FilterDatabase" localSheetId="3" hidden="1">'Прил 4'!$A$6:$L$107</definedName>
    <definedName name="_xlnm._FilterDatabase" localSheetId="4" hidden="1">'Прил 5 '!$A$6:$K$106</definedName>
    <definedName name="_xlnm._FilterDatabase" localSheetId="5" hidden="1">'Прил 6'!$A$7:$L$126</definedName>
    <definedName name="Excel_BuiltIn_Print_Area_1">'Прил 3'!$A$1:$C$29</definedName>
    <definedName name="Excel_BuiltIn_Print_Area_1_1">'Прил 3'!$A$1:$C$29</definedName>
    <definedName name="Excel_BuiltIn_Print_Area_2" localSheetId="4">#REF!</definedName>
    <definedName name="Excel_BuiltIn_Print_Area_2">#REF!</definedName>
    <definedName name="Excel_BuiltIn_Print_Area_3">'Прил 1'!$A$1:$C$32</definedName>
    <definedName name="Excel_BuiltIn_Print_Area_3_1" localSheetId="4">#REF!</definedName>
    <definedName name="Excel_BuiltIn_Print_Area_3_1">#REF!</definedName>
    <definedName name="Excel_BuiltIn_Print_Area_4" localSheetId="4">#REF!</definedName>
    <definedName name="Excel_BuiltIn_Print_Area_4">#REF!</definedName>
    <definedName name="Excel_BuiltIn_Print_Area_5" localSheetId="4">'Прил 5 '!$A$1:$I$42</definedName>
    <definedName name="Excel_BuiltIn_Print_Area_5">#REF!</definedName>
    <definedName name="Excel_BuiltIn_Print_Area_5_1" localSheetId="4">'Прил 5 '!$A$1:$I$42</definedName>
    <definedName name="Excel_BuiltIn_Print_Area_5_1">#REF!</definedName>
    <definedName name="Excel_BuiltIn_Print_Area_6">'Прил 4'!$A$1:$G$43</definedName>
    <definedName name="Excel_BuiltIn_Print_Area_6_1">'Прил 4'!$A$1:$G$43</definedName>
    <definedName name="Excel_BuiltIn_Print_Area_7" localSheetId="4">#REF!</definedName>
    <definedName name="Excel_BuiltIn_Print_Area_7">#REF!</definedName>
    <definedName name="Excel_BuiltIn_Print_Area_7_1" localSheetId="4">#REF!</definedName>
    <definedName name="Excel_BuiltIn_Print_Area_7_1">#REF!</definedName>
    <definedName name="_xlnm.Print_Titles" localSheetId="3">'Прил 4'!$4:$4</definedName>
    <definedName name="_xlnm.Print_Area" localSheetId="0">'Прил 1'!$A$1:$C$37</definedName>
    <definedName name="_xlnm.Print_Area" localSheetId="1">'Прил 2'!$A$1:$C$10</definedName>
    <definedName name="_xlnm.Print_Area" localSheetId="2">'Прил 3'!$A$1:$E$29</definedName>
    <definedName name="_xlnm.Print_Area" localSheetId="3">'Прил 4'!$A$1:$L$107</definedName>
    <definedName name="_xlnm.Print_Area" localSheetId="4">'Прил 5 '!$A$1:$K$106</definedName>
    <definedName name="_xlnm.Print_Area" localSheetId="5">'Прил 6'!$A$1:$L$126</definedName>
  </definedNames>
  <calcPr calcId="152511"/>
  <fileRecoveryPr autoRecover="0"/>
</workbook>
</file>

<file path=xl/calcChain.xml><?xml version="1.0" encoding="utf-8"?>
<calcChain xmlns="http://schemas.openxmlformats.org/spreadsheetml/2006/main">
  <c r="K93" i="6" l="1"/>
  <c r="E29" i="1" l="1"/>
  <c r="D29" i="1"/>
  <c r="C29" i="1"/>
  <c r="D21" i="1" l="1"/>
  <c r="E21" i="1"/>
  <c r="C21" i="1"/>
  <c r="L85" i="9" l="1"/>
  <c r="L84" i="9" s="1"/>
  <c r="L83" i="9" s="1"/>
  <c r="L82" i="9" s="1"/>
  <c r="L81" i="9" s="1"/>
  <c r="L80" i="9" s="1"/>
  <c r="K85" i="9"/>
  <c r="K84" i="9" s="1"/>
  <c r="K83" i="9" s="1"/>
  <c r="K82" i="9" s="1"/>
  <c r="K81" i="9" s="1"/>
  <c r="K80" i="9" s="1"/>
  <c r="L93" i="6"/>
  <c r="C16" i="12" l="1"/>
  <c r="C12" i="12"/>
  <c r="J56" i="6"/>
  <c r="J85" i="6" l="1"/>
  <c r="J84" i="6" s="1"/>
  <c r="K85" i="6"/>
  <c r="K84" i="6" s="1"/>
  <c r="L85" i="6"/>
  <c r="L84" i="6" s="1"/>
  <c r="J26" i="6"/>
  <c r="K106" i="18"/>
  <c r="K105" i="18" s="1"/>
  <c r="K104" i="18" s="1"/>
  <c r="K103" i="18" s="1"/>
  <c r="K102" i="18" s="1"/>
  <c r="K101" i="18" s="1"/>
  <c r="K100" i="18" s="1"/>
  <c r="J106" i="18"/>
  <c r="J105" i="18" s="1"/>
  <c r="J104" i="18" s="1"/>
  <c r="J103" i="18" s="1"/>
  <c r="J102" i="18" s="1"/>
  <c r="J101" i="18" s="1"/>
  <c r="J100" i="18" s="1"/>
  <c r="L106" i="6"/>
  <c r="L105" i="6" s="1"/>
  <c r="L104" i="6" s="1"/>
  <c r="L103" i="6" s="1"/>
  <c r="L102" i="6" s="1"/>
  <c r="L101" i="6" s="1"/>
  <c r="K106" i="6"/>
  <c r="K105" i="6" s="1"/>
  <c r="K104" i="6" s="1"/>
  <c r="K103" i="6" s="1"/>
  <c r="K102" i="6" s="1"/>
  <c r="K101" i="6" s="1"/>
  <c r="L28" i="6"/>
  <c r="J14" i="6"/>
  <c r="K21" i="9"/>
  <c r="K20" i="9" s="1"/>
  <c r="K19" i="9" s="1"/>
  <c r="K18" i="9" s="1"/>
  <c r="K17" i="9" s="1"/>
  <c r="K16" i="9" s="1"/>
  <c r="K15" i="9" s="1"/>
  <c r="L21" i="9"/>
  <c r="L20" i="9" s="1"/>
  <c r="L19" i="9" s="1"/>
  <c r="L18" i="9" s="1"/>
  <c r="L17" i="9" s="1"/>
  <c r="L16" i="9" s="1"/>
  <c r="L15" i="9" s="1"/>
  <c r="J21" i="9"/>
  <c r="J20" i="9" s="1"/>
  <c r="J19" i="9" s="1"/>
  <c r="J18" i="9" s="1"/>
  <c r="J17" i="9" s="1"/>
  <c r="J16" i="9" s="1"/>
  <c r="J15" i="9" s="1"/>
  <c r="K14" i="9"/>
  <c r="K13" i="9" s="1"/>
  <c r="K12" i="9" s="1"/>
  <c r="K11" i="9" s="1"/>
  <c r="K10" i="9" s="1"/>
  <c r="K9" i="9" s="1"/>
  <c r="K8" i="9" s="1"/>
  <c r="L14" i="9"/>
  <c r="L13" i="9" s="1"/>
  <c r="L12" i="9" s="1"/>
  <c r="L11" i="9" s="1"/>
  <c r="L10" i="9" s="1"/>
  <c r="L9" i="9" s="1"/>
  <c r="L8" i="9" s="1"/>
  <c r="J14" i="9"/>
  <c r="J13" i="9" s="1"/>
  <c r="J12" i="9" s="1"/>
  <c r="J11" i="9" s="1"/>
  <c r="J10" i="9" s="1"/>
  <c r="J9" i="9" s="1"/>
  <c r="J8" i="9" s="1"/>
  <c r="J62" i="18" l="1"/>
  <c r="J61" i="18" s="1"/>
  <c r="J60" i="18" s="1"/>
  <c r="J59" i="18" s="1"/>
  <c r="J58" i="18" s="1"/>
  <c r="J57" i="18" s="1"/>
  <c r="K62" i="18"/>
  <c r="K61" i="18" s="1"/>
  <c r="K60" i="18" s="1"/>
  <c r="K59" i="18" s="1"/>
  <c r="K58" i="18" s="1"/>
  <c r="K57" i="18" s="1"/>
  <c r="I62" i="18"/>
  <c r="I61" i="18" s="1"/>
  <c r="I60" i="18" s="1"/>
  <c r="I59" i="18" s="1"/>
  <c r="I58" i="18" s="1"/>
  <c r="I57" i="18" s="1"/>
  <c r="J47" i="18"/>
  <c r="J46" i="18" s="1"/>
  <c r="J45" i="18" s="1"/>
  <c r="J44" i="18" s="1"/>
  <c r="J43" i="18" s="1"/>
  <c r="K47" i="18"/>
  <c r="K46" i="18" s="1"/>
  <c r="K45" i="18" s="1"/>
  <c r="K44" i="18" s="1"/>
  <c r="K43" i="18" s="1"/>
  <c r="I47" i="18"/>
  <c r="I46" i="18" s="1"/>
  <c r="I45" i="18" s="1"/>
  <c r="I44" i="18" s="1"/>
  <c r="I43" i="18" s="1"/>
  <c r="K62" i="6"/>
  <c r="K61" i="6" s="1"/>
  <c r="K60" i="6" s="1"/>
  <c r="K59" i="6" s="1"/>
  <c r="K58" i="6" s="1"/>
  <c r="L62" i="6"/>
  <c r="L61" i="6" s="1"/>
  <c r="L60" i="6" s="1"/>
  <c r="L59" i="6" s="1"/>
  <c r="L58" i="6" s="1"/>
  <c r="J62" i="6"/>
  <c r="J61" i="6" s="1"/>
  <c r="J60" i="6" s="1"/>
  <c r="J59" i="6" s="1"/>
  <c r="J58" i="6" s="1"/>
  <c r="K47" i="6"/>
  <c r="K46" i="6" s="1"/>
  <c r="K45" i="6" s="1"/>
  <c r="K44" i="6" s="1"/>
  <c r="L47" i="6"/>
  <c r="L46" i="6" s="1"/>
  <c r="L45" i="6" s="1"/>
  <c r="L44" i="6" s="1"/>
  <c r="J47" i="6"/>
  <c r="J46" i="6" s="1"/>
  <c r="J45" i="6" s="1"/>
  <c r="J44" i="6" s="1"/>
  <c r="K59" i="9" l="1"/>
  <c r="K58" i="9" s="1"/>
  <c r="K57" i="9" s="1"/>
  <c r="K56" i="9" s="1"/>
  <c r="K55" i="9" s="1"/>
  <c r="K54" i="9" s="1"/>
  <c r="L59" i="9"/>
  <c r="L58" i="9" s="1"/>
  <c r="L57" i="9" s="1"/>
  <c r="L56" i="9" s="1"/>
  <c r="L55" i="9" s="1"/>
  <c r="L54" i="9" s="1"/>
  <c r="J59" i="9"/>
  <c r="J58" i="9" s="1"/>
  <c r="J57" i="9" s="1"/>
  <c r="J56" i="9" s="1"/>
  <c r="J55" i="9" s="1"/>
  <c r="J54" i="9" s="1"/>
  <c r="K35" i="9"/>
  <c r="K34" i="9" s="1"/>
  <c r="K33" i="9" s="1"/>
  <c r="K32" i="9" s="1"/>
  <c r="K31" i="9" s="1"/>
  <c r="K30" i="9" s="1"/>
  <c r="L35" i="9"/>
  <c r="L34" i="9" s="1"/>
  <c r="L33" i="9" s="1"/>
  <c r="L32" i="9" s="1"/>
  <c r="L31" i="9" s="1"/>
  <c r="L30" i="9" s="1"/>
  <c r="J35" i="9"/>
  <c r="J34" i="9" s="1"/>
  <c r="J31" i="18"/>
  <c r="J30" i="18" s="1"/>
  <c r="J29" i="18" s="1"/>
  <c r="K31" i="18"/>
  <c r="K30" i="18" s="1"/>
  <c r="K29" i="18" s="1"/>
  <c r="I31" i="18"/>
  <c r="I30" i="18" s="1"/>
  <c r="I29" i="18" s="1"/>
  <c r="J17" i="18"/>
  <c r="J16" i="18" s="1"/>
  <c r="J15" i="18" s="1"/>
  <c r="K17" i="18"/>
  <c r="K16" i="18" s="1"/>
  <c r="K15" i="18" s="1"/>
  <c r="I17" i="18"/>
  <c r="I16" i="18" s="1"/>
  <c r="I15" i="18" s="1"/>
  <c r="K17" i="6"/>
  <c r="K16" i="6" s="1"/>
  <c r="L17" i="6"/>
  <c r="L16" i="6" s="1"/>
  <c r="J17" i="6"/>
  <c r="J16" i="6" s="1"/>
  <c r="K31" i="6"/>
  <c r="K30" i="6" s="1"/>
  <c r="L31" i="6"/>
  <c r="L30" i="6" s="1"/>
  <c r="J31" i="6"/>
  <c r="J30" i="6" s="1"/>
  <c r="D23" i="1"/>
  <c r="E23" i="1"/>
  <c r="C23" i="1"/>
  <c r="L82" i="6" l="1"/>
  <c r="L81" i="6" s="1"/>
  <c r="K82" i="6"/>
  <c r="K81" i="6" s="1"/>
  <c r="J82" i="6"/>
  <c r="J81" i="6" s="1"/>
  <c r="J92" i="18"/>
  <c r="J91" i="18" s="1"/>
  <c r="J90" i="18" s="1"/>
  <c r="J89" i="18" s="1"/>
  <c r="J88" i="18" s="1"/>
  <c r="J87" i="18" s="1"/>
  <c r="J86" i="18" s="1"/>
  <c r="K92" i="18"/>
  <c r="I92" i="18"/>
  <c r="I91" i="18" s="1"/>
  <c r="I90" i="18" s="1"/>
  <c r="I89" i="18" s="1"/>
  <c r="I88" i="18" s="1"/>
  <c r="I87" i="18" s="1"/>
  <c r="J85" i="18"/>
  <c r="J84" i="18" s="1"/>
  <c r="J83" i="18" s="1"/>
  <c r="K85" i="18"/>
  <c r="K84" i="18" s="1"/>
  <c r="K83" i="18" s="1"/>
  <c r="I85" i="18"/>
  <c r="I84" i="18" s="1"/>
  <c r="I83" i="18" s="1"/>
  <c r="J82" i="18"/>
  <c r="J81" i="18" s="1"/>
  <c r="J80" i="18" s="1"/>
  <c r="K82" i="18"/>
  <c r="K81" i="18" s="1"/>
  <c r="K80" i="18" s="1"/>
  <c r="I82" i="18"/>
  <c r="I81" i="18" s="1"/>
  <c r="I80" i="18" s="1"/>
  <c r="J76" i="18"/>
  <c r="J75" i="18" s="1"/>
  <c r="J74" i="18" s="1"/>
  <c r="J73" i="18" s="1"/>
  <c r="J72" i="18" s="1"/>
  <c r="J71" i="18" s="1"/>
  <c r="K76" i="18"/>
  <c r="K75" i="18" s="1"/>
  <c r="K74" i="18" s="1"/>
  <c r="K73" i="18" s="1"/>
  <c r="K72" i="18" s="1"/>
  <c r="K71" i="18" s="1"/>
  <c r="I76" i="18"/>
  <c r="I75" i="18" s="1"/>
  <c r="I74" i="18" s="1"/>
  <c r="I73" i="18" s="1"/>
  <c r="J69" i="18"/>
  <c r="J68" i="18" s="1"/>
  <c r="J67" i="18" s="1"/>
  <c r="J65" i="18" s="1"/>
  <c r="J64" i="18" s="1"/>
  <c r="J63" i="18" s="1"/>
  <c r="K69" i="18"/>
  <c r="K68" i="18" s="1"/>
  <c r="K67" i="18" s="1"/>
  <c r="K65" i="18" s="1"/>
  <c r="K64" i="18" s="1"/>
  <c r="K63" i="18" s="1"/>
  <c r="I69" i="18"/>
  <c r="I68" i="18" s="1"/>
  <c r="I67" i="18" s="1"/>
  <c r="I66" i="18" s="1"/>
  <c r="I65" i="18" s="1"/>
  <c r="J56" i="18"/>
  <c r="J55" i="18" s="1"/>
  <c r="K56" i="18"/>
  <c r="K55" i="18" s="1"/>
  <c r="I56" i="18"/>
  <c r="I55" i="18" s="1"/>
  <c r="J54" i="18"/>
  <c r="K54" i="18"/>
  <c r="I54" i="18"/>
  <c r="J54" i="6"/>
  <c r="J36" i="18"/>
  <c r="J35" i="18" s="1"/>
  <c r="J34" i="18" s="1"/>
  <c r="J33" i="18" s="1"/>
  <c r="J32" i="18" s="1"/>
  <c r="K36" i="18"/>
  <c r="I36" i="18"/>
  <c r="I35" i="18" s="1"/>
  <c r="I34" i="18" s="1"/>
  <c r="I33" i="18" s="1"/>
  <c r="I32" i="18" s="1"/>
  <c r="J28" i="18"/>
  <c r="K28" i="18"/>
  <c r="I28" i="18"/>
  <c r="J26" i="18"/>
  <c r="J25" i="18" s="1"/>
  <c r="K26" i="18"/>
  <c r="K25" i="18" s="1"/>
  <c r="I26" i="18"/>
  <c r="J23" i="18"/>
  <c r="K23" i="18"/>
  <c r="I23" i="18"/>
  <c r="J14" i="18"/>
  <c r="K14" i="18"/>
  <c r="I14" i="18"/>
  <c r="K29" i="9"/>
  <c r="L29" i="9"/>
  <c r="K79" i="9"/>
  <c r="L79" i="9"/>
  <c r="J79" i="9"/>
  <c r="K73" i="9"/>
  <c r="L73" i="9"/>
  <c r="J73" i="9"/>
  <c r="J29" i="9"/>
  <c r="K99" i="18"/>
  <c r="K98" i="18" s="1"/>
  <c r="K97" i="18" s="1"/>
  <c r="K96" i="18" s="1"/>
  <c r="K95" i="18" s="1"/>
  <c r="K94" i="18" s="1"/>
  <c r="K93" i="18" s="1"/>
  <c r="J99" i="18"/>
  <c r="J98" i="18" s="1"/>
  <c r="J97" i="18" s="1"/>
  <c r="J96" i="18" s="1"/>
  <c r="J95" i="18" s="1"/>
  <c r="J94" i="18" s="1"/>
  <c r="J93" i="18" s="1"/>
  <c r="I99" i="18"/>
  <c r="I98" i="18" s="1"/>
  <c r="I97" i="18" s="1"/>
  <c r="I96" i="18" s="1"/>
  <c r="I95" i="18" s="1"/>
  <c r="I94" i="18" s="1"/>
  <c r="I93" i="18" s="1"/>
  <c r="K42" i="18"/>
  <c r="K41" i="18" s="1"/>
  <c r="K40" i="18" s="1"/>
  <c r="K39" i="18" s="1"/>
  <c r="K38" i="18" s="1"/>
  <c r="K37" i="18" s="1"/>
  <c r="J42" i="18"/>
  <c r="J41" i="18" s="1"/>
  <c r="J40" i="18" s="1"/>
  <c r="J39" i="18" s="1"/>
  <c r="J38" i="18" s="1"/>
  <c r="J37" i="18" s="1"/>
  <c r="I42" i="18"/>
  <c r="I41" i="18" s="1"/>
  <c r="I40" i="18" s="1"/>
  <c r="I39" i="18" s="1"/>
  <c r="I38" i="18" s="1"/>
  <c r="I37" i="18" s="1"/>
  <c r="J48" i="9"/>
  <c r="C25" i="1"/>
  <c r="D25" i="1"/>
  <c r="E25" i="1"/>
  <c r="E12" i="13"/>
  <c r="E11" i="13" s="1"/>
  <c r="D12" i="13"/>
  <c r="D11" i="13" s="1"/>
  <c r="C12" i="13"/>
  <c r="C11" i="13" s="1"/>
  <c r="C10" i="13" s="1"/>
  <c r="E8" i="13"/>
  <c r="E7" i="13" s="1"/>
  <c r="D8" i="13"/>
  <c r="D7" i="13" s="1"/>
  <c r="C8" i="13"/>
  <c r="C7" i="13" s="1"/>
  <c r="E16" i="12"/>
  <c r="D16" i="12"/>
  <c r="E12" i="12"/>
  <c r="D12" i="12"/>
  <c r="E8" i="12"/>
  <c r="D8" i="12"/>
  <c r="C8" i="12"/>
  <c r="K26" i="6"/>
  <c r="L26" i="6"/>
  <c r="L25" i="6" s="1"/>
  <c r="L23" i="6"/>
  <c r="K23" i="6"/>
  <c r="J23" i="6"/>
  <c r="J22" i="6" s="1"/>
  <c r="L14" i="6"/>
  <c r="L13" i="6" s="1"/>
  <c r="L12" i="6" s="1"/>
  <c r="K14" i="6"/>
  <c r="K13" i="6" s="1"/>
  <c r="K12" i="6" s="1"/>
  <c r="J13" i="6"/>
  <c r="J12" i="6" s="1"/>
  <c r="K28" i="6"/>
  <c r="K53" i="9" s="1"/>
  <c r="K52" i="9" s="1"/>
  <c r="K51" i="9" s="1"/>
  <c r="K50" i="9" s="1"/>
  <c r="K49" i="9" s="1"/>
  <c r="L36" i="6"/>
  <c r="L35" i="6" s="1"/>
  <c r="K36" i="6"/>
  <c r="K35" i="6" s="1"/>
  <c r="J36" i="6"/>
  <c r="J35" i="6" s="1"/>
  <c r="J28" i="6"/>
  <c r="J53" i="9" s="1"/>
  <c r="J52" i="9" s="1"/>
  <c r="J51" i="9" s="1"/>
  <c r="L42" i="6"/>
  <c r="L41" i="6" s="1"/>
  <c r="K42" i="6"/>
  <c r="K41" i="6" s="1"/>
  <c r="J42" i="6"/>
  <c r="J41" i="6" s="1"/>
  <c r="L56" i="6"/>
  <c r="K56" i="6"/>
  <c r="L54" i="6"/>
  <c r="K54" i="6"/>
  <c r="K69" i="6"/>
  <c r="K68" i="6" s="1"/>
  <c r="L69" i="6"/>
  <c r="L68" i="6" s="1"/>
  <c r="J69" i="6"/>
  <c r="J68" i="6" s="1"/>
  <c r="K76" i="6"/>
  <c r="K75" i="6" s="1"/>
  <c r="K74" i="6" s="1"/>
  <c r="K73" i="6" s="1"/>
  <c r="K72" i="6" s="1"/>
  <c r="L76" i="6"/>
  <c r="L75" i="6" s="1"/>
  <c r="L74" i="6" s="1"/>
  <c r="L73" i="6" s="1"/>
  <c r="L72" i="6" s="1"/>
  <c r="J76" i="6"/>
  <c r="J75" i="6" s="1"/>
  <c r="J74" i="6" s="1"/>
  <c r="J73" i="6" s="1"/>
  <c r="J72" i="6" s="1"/>
  <c r="K92" i="6"/>
  <c r="K91" i="6" s="1"/>
  <c r="L92" i="6"/>
  <c r="L91" i="6" s="1"/>
  <c r="J92" i="6"/>
  <c r="J91" i="6" s="1"/>
  <c r="J90" i="6" s="1"/>
  <c r="J89" i="6" s="1"/>
  <c r="J88" i="6" s="1"/>
  <c r="J87" i="6" s="1"/>
  <c r="K99" i="6"/>
  <c r="K98" i="6" s="1"/>
  <c r="L99" i="6"/>
  <c r="L98" i="6" s="1"/>
  <c r="J99" i="6"/>
  <c r="J98" i="6" s="1"/>
  <c r="D11" i="1"/>
  <c r="D10" i="1" s="1"/>
  <c r="E11" i="1"/>
  <c r="E10" i="1" s="1"/>
  <c r="D13" i="1"/>
  <c r="E13" i="1"/>
  <c r="D15" i="1"/>
  <c r="E15" i="1"/>
  <c r="D17" i="1"/>
  <c r="E17" i="1"/>
  <c r="C17" i="1"/>
  <c r="C15" i="1"/>
  <c r="C13" i="1"/>
  <c r="C11" i="1"/>
  <c r="C10" i="1" s="1"/>
  <c r="J79" i="18" l="1"/>
  <c r="E9" i="1"/>
  <c r="D9" i="1"/>
  <c r="C9" i="1"/>
  <c r="K79" i="18"/>
  <c r="K78" i="18" s="1"/>
  <c r="K77" i="18" s="1"/>
  <c r="I79" i="18"/>
  <c r="I78" i="18" s="1"/>
  <c r="I77" i="18" s="1"/>
  <c r="L80" i="6"/>
  <c r="L79" i="6" s="1"/>
  <c r="L78" i="6" s="1"/>
  <c r="K80" i="6"/>
  <c r="K79" i="6" s="1"/>
  <c r="K78" i="6" s="1"/>
  <c r="J80" i="6"/>
  <c r="J79" i="6" s="1"/>
  <c r="J78" i="6" s="1"/>
  <c r="J78" i="18"/>
  <c r="J77" i="18" s="1"/>
  <c r="K25" i="6"/>
  <c r="L48" i="9"/>
  <c r="K48" i="9"/>
  <c r="K91" i="18"/>
  <c r="K90" i="18" s="1"/>
  <c r="K89" i="18" s="1"/>
  <c r="K88" i="18" s="1"/>
  <c r="K87" i="18" s="1"/>
  <c r="K86" i="18" s="1"/>
  <c r="K35" i="18"/>
  <c r="K34" i="18" s="1"/>
  <c r="K33" i="18" s="1"/>
  <c r="K32" i="18" s="1"/>
  <c r="K78" i="9"/>
  <c r="K77" i="9" s="1"/>
  <c r="K74" i="9" s="1"/>
  <c r="K72" i="9"/>
  <c r="K71" i="9" s="1"/>
  <c r="K68" i="9" s="1"/>
  <c r="K42" i="9"/>
  <c r="K41" i="9" s="1"/>
  <c r="K40" i="9" s="1"/>
  <c r="K91" i="9"/>
  <c r="K90" i="9" s="1"/>
  <c r="K89" i="9" s="1"/>
  <c r="K86" i="9" s="1"/>
  <c r="J103" i="9"/>
  <c r="J102" i="9" s="1"/>
  <c r="J101" i="9" s="1"/>
  <c r="L109" i="9"/>
  <c r="L115" i="9"/>
  <c r="L114" i="9" s="1"/>
  <c r="L113" i="9" s="1"/>
  <c r="K120" i="9"/>
  <c r="K119" i="9" s="1"/>
  <c r="K118" i="9" s="1"/>
  <c r="K117" i="9" s="1"/>
  <c r="K116" i="9" s="1"/>
  <c r="L53" i="9"/>
  <c r="L52" i="9" s="1"/>
  <c r="L51" i="9" s="1"/>
  <c r="L50" i="9" s="1"/>
  <c r="L49" i="9" s="1"/>
  <c r="L42" i="9"/>
  <c r="L41" i="9" s="1"/>
  <c r="L40" i="9" s="1"/>
  <c r="K67" i="9"/>
  <c r="L91" i="9"/>
  <c r="L90" i="9" s="1"/>
  <c r="L89" i="9" s="1"/>
  <c r="L86" i="9" s="1"/>
  <c r="K97" i="9"/>
  <c r="K96" i="9" s="1"/>
  <c r="K95" i="9" s="1"/>
  <c r="K92" i="9" s="1"/>
  <c r="J109" i="9"/>
  <c r="J115" i="9"/>
  <c r="J114" i="9" s="1"/>
  <c r="J113" i="9" s="1"/>
  <c r="L120" i="9"/>
  <c r="L119" i="9" s="1"/>
  <c r="L118" i="9" s="1"/>
  <c r="L117" i="9" s="1"/>
  <c r="L116" i="9" s="1"/>
  <c r="J42" i="9"/>
  <c r="J41" i="9" s="1"/>
  <c r="J40" i="9" s="1"/>
  <c r="J39" i="9" s="1"/>
  <c r="J38" i="9" s="1"/>
  <c r="J37" i="9" s="1"/>
  <c r="L67" i="9"/>
  <c r="J91" i="9"/>
  <c r="J90" i="9" s="1"/>
  <c r="J89" i="9" s="1"/>
  <c r="J86" i="9" s="1"/>
  <c r="L97" i="9"/>
  <c r="L96" i="9" s="1"/>
  <c r="L95" i="9" s="1"/>
  <c r="L92" i="9" s="1"/>
  <c r="K103" i="9"/>
  <c r="K102" i="9" s="1"/>
  <c r="K101" i="9" s="1"/>
  <c r="J120" i="9"/>
  <c r="J119" i="9" s="1"/>
  <c r="J118" i="9" s="1"/>
  <c r="J117" i="9" s="1"/>
  <c r="J116" i="9" s="1"/>
  <c r="I25" i="18"/>
  <c r="J67" i="9"/>
  <c r="J97" i="9"/>
  <c r="J96" i="9" s="1"/>
  <c r="J95" i="9" s="1"/>
  <c r="J92" i="9" s="1"/>
  <c r="L103" i="9"/>
  <c r="L102" i="9" s="1"/>
  <c r="L101" i="9" s="1"/>
  <c r="K109" i="9"/>
  <c r="K115" i="9"/>
  <c r="K114" i="9" s="1"/>
  <c r="K113" i="9" s="1"/>
  <c r="L28" i="9"/>
  <c r="L27" i="9" s="1"/>
  <c r="L24" i="9" s="1"/>
  <c r="L23" i="9" s="1"/>
  <c r="J78" i="9"/>
  <c r="J77" i="9" s="1"/>
  <c r="J74" i="9" s="1"/>
  <c r="J50" i="9"/>
  <c r="J49" i="9" s="1"/>
  <c r="I72" i="18"/>
  <c r="I71" i="18" s="1"/>
  <c r="I86" i="18"/>
  <c r="I53" i="18"/>
  <c r="I52" i="18" s="1"/>
  <c r="I64" i="18"/>
  <c r="I63" i="18" s="1"/>
  <c r="I13" i="18"/>
  <c r="I12" i="18" s="1"/>
  <c r="I27" i="18"/>
  <c r="K53" i="18"/>
  <c r="K52" i="18" s="1"/>
  <c r="K51" i="18" s="1"/>
  <c r="K50" i="18" s="1"/>
  <c r="K49" i="18" s="1"/>
  <c r="K48" i="18" s="1"/>
  <c r="I22" i="18"/>
  <c r="I21" i="18" s="1"/>
  <c r="K13" i="18"/>
  <c r="K12" i="18" s="1"/>
  <c r="K27" i="18"/>
  <c r="K24" i="18" s="1"/>
  <c r="J22" i="18"/>
  <c r="J21" i="18" s="1"/>
  <c r="J13" i="18"/>
  <c r="J12" i="18" s="1"/>
  <c r="J27" i="18"/>
  <c r="J24" i="18" s="1"/>
  <c r="J53" i="18"/>
  <c r="J52" i="18" s="1"/>
  <c r="J51" i="18" s="1"/>
  <c r="J50" i="18" s="1"/>
  <c r="J49" i="18" s="1"/>
  <c r="J48" i="18" s="1"/>
  <c r="K22" i="18"/>
  <c r="K21" i="18" s="1"/>
  <c r="L53" i="6"/>
  <c r="L52" i="6" s="1"/>
  <c r="L51" i="6" s="1"/>
  <c r="K22" i="6"/>
  <c r="K53" i="6"/>
  <c r="K52" i="6" s="1"/>
  <c r="K51" i="6" s="1"/>
  <c r="E10" i="13"/>
  <c r="D10" i="13"/>
  <c r="L22" i="6"/>
  <c r="J97" i="6"/>
  <c r="J96" i="6" s="1"/>
  <c r="J95" i="6" s="1"/>
  <c r="J94" i="6" s="1"/>
  <c r="J53" i="6"/>
  <c r="J52" i="6" s="1"/>
  <c r="J51" i="6" s="1"/>
  <c r="L66" i="6"/>
  <c r="L65" i="6" s="1"/>
  <c r="L64" i="6" s="1"/>
  <c r="L34" i="6"/>
  <c r="L33" i="6" s="1"/>
  <c r="L126" i="9"/>
  <c r="L125" i="9" s="1"/>
  <c r="L124" i="9" s="1"/>
  <c r="J28" i="9"/>
  <c r="J27" i="9" s="1"/>
  <c r="J11" i="6"/>
  <c r="J10" i="6" s="1"/>
  <c r="L97" i="6"/>
  <c r="L96" i="6" s="1"/>
  <c r="L95" i="6" s="1"/>
  <c r="L94" i="6" s="1"/>
  <c r="K90" i="6"/>
  <c r="K89" i="6" s="1"/>
  <c r="K88" i="6" s="1"/>
  <c r="K87" i="6" s="1"/>
  <c r="J66" i="6"/>
  <c r="J65" i="6" s="1"/>
  <c r="J64" i="6" s="1"/>
  <c r="K66" i="6"/>
  <c r="K65" i="6" s="1"/>
  <c r="K64" i="6" s="1"/>
  <c r="L40" i="6"/>
  <c r="L39" i="6" s="1"/>
  <c r="L38" i="6" s="1"/>
  <c r="L72" i="9"/>
  <c r="L71" i="9" s="1"/>
  <c r="J34" i="6"/>
  <c r="J33" i="6" s="1"/>
  <c r="J126" i="9"/>
  <c r="J125" i="9" s="1"/>
  <c r="J124" i="9" s="1"/>
  <c r="K126" i="9"/>
  <c r="K125" i="9" s="1"/>
  <c r="K124" i="9" s="1"/>
  <c r="K34" i="6"/>
  <c r="K33" i="6" s="1"/>
  <c r="K28" i="9"/>
  <c r="K27" i="9" s="1"/>
  <c r="K11" i="6"/>
  <c r="K10" i="6" s="1"/>
  <c r="J25" i="6"/>
  <c r="J21" i="6" s="1"/>
  <c r="L90" i="6"/>
  <c r="L89" i="6" s="1"/>
  <c r="L88" i="6" s="1"/>
  <c r="L87" i="6" s="1"/>
  <c r="J72" i="9"/>
  <c r="J71" i="9" s="1"/>
  <c r="J40" i="6"/>
  <c r="J39" i="6" s="1"/>
  <c r="J38" i="6" s="1"/>
  <c r="K40" i="6"/>
  <c r="K39" i="6" s="1"/>
  <c r="K38" i="6" s="1"/>
  <c r="L11" i="6"/>
  <c r="L10" i="6" s="1"/>
  <c r="K97" i="6"/>
  <c r="K96" i="6" s="1"/>
  <c r="K95" i="6" s="1"/>
  <c r="K94" i="6" s="1"/>
  <c r="K61" i="9" l="1"/>
  <c r="K60" i="9" s="1"/>
  <c r="L61" i="9"/>
  <c r="L60" i="9" s="1"/>
  <c r="J61" i="9"/>
  <c r="L21" i="6"/>
  <c r="L20" i="6" s="1"/>
  <c r="L19" i="6" s="1"/>
  <c r="L9" i="6" s="1"/>
  <c r="J70" i="18"/>
  <c r="K70" i="18"/>
  <c r="K71" i="6"/>
  <c r="K20" i="18"/>
  <c r="K19" i="18" s="1"/>
  <c r="K18" i="18" s="1"/>
  <c r="K21" i="6"/>
  <c r="K20" i="6" s="1"/>
  <c r="K19" i="6" s="1"/>
  <c r="K9" i="6" s="1"/>
  <c r="J20" i="18"/>
  <c r="J19" i="18" s="1"/>
  <c r="J18" i="18" s="1"/>
  <c r="J11" i="18"/>
  <c r="J10" i="18" s="1"/>
  <c r="J9" i="18" s="1"/>
  <c r="K11" i="18"/>
  <c r="K10" i="18" s="1"/>
  <c r="K9" i="18" s="1"/>
  <c r="I11" i="18"/>
  <c r="I10" i="18" s="1"/>
  <c r="I9" i="18" s="1"/>
  <c r="K94" i="9"/>
  <c r="K93" i="9" s="1"/>
  <c r="J66" i="9"/>
  <c r="J65" i="9" s="1"/>
  <c r="J64" i="9" s="1"/>
  <c r="J63" i="9" s="1"/>
  <c r="L66" i="9"/>
  <c r="L65" i="9" s="1"/>
  <c r="L62" i="9" s="1"/>
  <c r="L110" i="9"/>
  <c r="J88" i="9"/>
  <c r="J87" i="9" s="1"/>
  <c r="L50" i="6"/>
  <c r="L49" i="6" s="1"/>
  <c r="L94" i="9"/>
  <c r="L93" i="9" s="1"/>
  <c r="J110" i="9"/>
  <c r="K110" i="9"/>
  <c r="K50" i="6"/>
  <c r="K49" i="6" s="1"/>
  <c r="K76" i="9"/>
  <c r="K75" i="9" s="1"/>
  <c r="K88" i="9"/>
  <c r="K87" i="9" s="1"/>
  <c r="I24" i="18"/>
  <c r="I20" i="18" s="1"/>
  <c r="K98" i="9"/>
  <c r="K100" i="9"/>
  <c r="K99" i="9" s="1"/>
  <c r="K70" i="9"/>
  <c r="K69" i="9" s="1"/>
  <c r="L98" i="9"/>
  <c r="L100" i="9"/>
  <c r="L99" i="9" s="1"/>
  <c r="J98" i="9"/>
  <c r="J100" i="9"/>
  <c r="J99" i="9" s="1"/>
  <c r="I70" i="18"/>
  <c r="J76" i="9"/>
  <c r="J75" i="9" s="1"/>
  <c r="L88" i="9"/>
  <c r="L87" i="9" s="1"/>
  <c r="J94" i="9"/>
  <c r="J93" i="9" s="1"/>
  <c r="L26" i="9"/>
  <c r="L25" i="9" s="1"/>
  <c r="K24" i="9"/>
  <c r="K23" i="9" s="1"/>
  <c r="K26" i="9"/>
  <c r="K25" i="9" s="1"/>
  <c r="K121" i="9"/>
  <c r="K123" i="9"/>
  <c r="K122" i="9" s="1"/>
  <c r="J24" i="9"/>
  <c r="J26" i="9"/>
  <c r="J25" i="9" s="1"/>
  <c r="J121" i="9"/>
  <c r="J123" i="9"/>
  <c r="J122" i="9" s="1"/>
  <c r="L121" i="9"/>
  <c r="L123" i="9"/>
  <c r="L122" i="9" s="1"/>
  <c r="K112" i="9"/>
  <c r="K111" i="9" s="1"/>
  <c r="L112" i="9"/>
  <c r="L111" i="9" s="1"/>
  <c r="J112" i="9"/>
  <c r="J111" i="9" s="1"/>
  <c r="J68" i="9"/>
  <c r="J70" i="9"/>
  <c r="J69" i="9" s="1"/>
  <c r="L68" i="9"/>
  <c r="L70" i="9"/>
  <c r="L69" i="9" s="1"/>
  <c r="L37" i="9"/>
  <c r="L39" i="9"/>
  <c r="L38" i="9" s="1"/>
  <c r="K37" i="9"/>
  <c r="K39" i="9"/>
  <c r="K38" i="9" s="1"/>
  <c r="K66" i="9"/>
  <c r="K65" i="9" s="1"/>
  <c r="I51" i="18"/>
  <c r="I50" i="18" s="1"/>
  <c r="I49" i="18" s="1"/>
  <c r="I48" i="18" s="1"/>
  <c r="L71" i="6"/>
  <c r="C28" i="1"/>
  <c r="C20" i="1" s="1"/>
  <c r="J108" i="9"/>
  <c r="J107" i="9" s="1"/>
  <c r="D28" i="1"/>
  <c r="D20" i="1" s="1"/>
  <c r="K108" i="9"/>
  <c r="K107" i="9" s="1"/>
  <c r="E28" i="1"/>
  <c r="E20" i="1" s="1"/>
  <c r="L108" i="9"/>
  <c r="L107" i="9" s="1"/>
  <c r="L78" i="9"/>
  <c r="L77" i="9" s="1"/>
  <c r="J50" i="6"/>
  <c r="J49" i="6" s="1"/>
  <c r="J71" i="6"/>
  <c r="K47" i="9"/>
  <c r="K46" i="9" s="1"/>
  <c r="K43" i="9" s="1"/>
  <c r="J20" i="6"/>
  <c r="J19" i="6" s="1"/>
  <c r="J9" i="6" s="1"/>
  <c r="J47" i="9"/>
  <c r="J46" i="9" s="1"/>
  <c r="J43" i="9" s="1"/>
  <c r="J36" i="9" s="1"/>
  <c r="L47" i="9"/>
  <c r="L46" i="9" s="1"/>
  <c r="L43" i="9" s="1"/>
  <c r="K8" i="6" l="1"/>
  <c r="K7" i="6" s="1"/>
  <c r="L8" i="6"/>
  <c r="L7" i="6" s="1"/>
  <c r="L36" i="9"/>
  <c r="L22" i="9" s="1"/>
  <c r="L7" i="9" s="1"/>
  <c r="K36" i="9"/>
  <c r="K22" i="9" s="1"/>
  <c r="K7" i="9" s="1"/>
  <c r="J8" i="6"/>
  <c r="J7" i="6" s="1"/>
  <c r="J8" i="18"/>
  <c r="J7" i="18" s="1"/>
  <c r="K8" i="18"/>
  <c r="K7" i="18" s="1"/>
  <c r="I19" i="18"/>
  <c r="I18" i="18" s="1"/>
  <c r="I8" i="18" s="1"/>
  <c r="I7" i="18" s="1"/>
  <c r="C20" i="13" s="1"/>
  <c r="L64" i="9"/>
  <c r="L63" i="9" s="1"/>
  <c r="J62" i="9"/>
  <c r="E8" i="1"/>
  <c r="D8" i="1"/>
  <c r="C8" i="1"/>
  <c r="K104" i="9"/>
  <c r="K106" i="9"/>
  <c r="K105" i="9" s="1"/>
  <c r="L104" i="9"/>
  <c r="L106" i="9"/>
  <c r="L105" i="9" s="1"/>
  <c r="J104" i="9"/>
  <c r="J106" i="9"/>
  <c r="J105" i="9" s="1"/>
  <c r="L74" i="9"/>
  <c r="L76" i="9"/>
  <c r="L75" i="9" s="1"/>
  <c r="K62" i="9"/>
  <c r="K64" i="9"/>
  <c r="K63" i="9" s="1"/>
  <c r="L45" i="9"/>
  <c r="L44" i="9" s="1"/>
  <c r="J45" i="9"/>
  <c r="J44" i="9" s="1"/>
  <c r="K45" i="9"/>
  <c r="K44" i="9" s="1"/>
  <c r="J60" i="9"/>
  <c r="E17" i="13" l="1"/>
  <c r="D17" i="13"/>
  <c r="D16" i="13" s="1"/>
  <c r="D15" i="13" s="1"/>
  <c r="C17" i="13"/>
  <c r="C16" i="13" s="1"/>
  <c r="C15" i="13" s="1"/>
  <c r="D20" i="13"/>
  <c r="E20" i="13"/>
  <c r="C19" i="13"/>
  <c r="E16" i="13" l="1"/>
  <c r="E15" i="13" s="1"/>
  <c r="E19" i="13"/>
  <c r="E18" i="13" s="1"/>
  <c r="E14" i="13" s="1"/>
  <c r="D19" i="13"/>
  <c r="D18" i="13" s="1"/>
  <c r="C18" i="13"/>
  <c r="C14" i="13" s="1"/>
  <c r="C6" i="13" s="1"/>
  <c r="J33" i="9"/>
  <c r="J32" i="9" s="1"/>
  <c r="J31" i="9" s="1"/>
  <c r="J30" i="9" s="1"/>
  <c r="J23" i="9" s="1"/>
  <c r="J22" i="9" s="1"/>
  <c r="J7" i="9" s="1"/>
  <c r="D14" i="13" l="1"/>
  <c r="D6" i="13" s="1"/>
  <c r="E6" i="13"/>
</calcChain>
</file>

<file path=xl/sharedStrings.xml><?xml version="1.0" encoding="utf-8"?>
<sst xmlns="http://schemas.openxmlformats.org/spreadsheetml/2006/main" count="1915" uniqueCount="293">
  <si>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</si>
  <si>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</si>
  <si>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</si>
  <si>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</si>
  <si>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</si>
  <si>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</si>
  <si>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</si>
  <si>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</si>
  <si>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</si>
  <si>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</si>
  <si>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</si>
  <si>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Код бюджетной классификации 
Российской Федерации</t>
  </si>
  <si>
    <t>1 11 05035 10 0000 120</t>
  </si>
  <si>
    <t>1 17 01050 10 0000 180</t>
  </si>
  <si>
    <t>1 17 05050 10 0000 180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</si>
  <si>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</si>
  <si>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</si>
  <si>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</si>
  <si>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</si>
  <si>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</si>
  <si>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</si>
  <si>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</si>
  <si>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</si>
  <si>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</si>
  <si>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</si>
  <si>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</si>
  <si>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</si>
  <si>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</si>
  <si>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</si>
  <si>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</si>
  <si>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</si>
  <si>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</si>
  <si>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</si>
  <si>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</si>
  <si>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</si>
  <si>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</si>
  <si>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</si>
  <si>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</si>
  <si>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</si>
  <si>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</si>
  <si>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</si>
  <si>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</si>
  <si>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</si>
  <si>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</si>
  <si>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</si>
  <si>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</si>
  <si>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</si>
  <si>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</si>
  <si>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</si>
  <si>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</si>
  <si>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</si>
  <si>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</si>
  <si>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</si>
  <si>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</si>
  <si>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</si>
  <si>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</si>
  <si>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</si>
  <si>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</si>
  <si>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</si>
  <si>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</si>
  <si>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</si>
  <si>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</si>
  <si>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</si>
  <si>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</si>
  <si>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</si>
  <si>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</si>
  <si>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</si>
  <si>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</si>
  <si>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</si>
  <si>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</si>
  <si>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</si>
  <si>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</si>
  <si>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</si>
  <si>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</si>
  <si>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</si>
  <si>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</si>
  <si>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</si>
  <si>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</si>
  <si>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</si>
  <si>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</si>
  <si>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</si>
  <si>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</si>
  <si>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</si>
  <si>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</si>
  <si>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</si>
  <si>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</si>
  <si>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</si>
  <si>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</si>
  <si>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</si>
  <si>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</si>
  <si>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</si>
  <si>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</si>
  <si>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</si>
  <si>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</si>
  <si>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</si>
  <si>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</si>
  <si>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</si>
  <si>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</si>
  <si>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</si>
  <si>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</si>
  <si>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</si>
  <si>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</si>
  <si>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</si>
  <si>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</si>
  <si>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</si>
  <si>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</si>
  <si>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</si>
  <si>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</si>
  <si>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</si>
  <si>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</si>
  <si>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</si>
  <si>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</si>
  <si>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</si>
  <si>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</si>
  <si>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</si>
  <si>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</si>
  <si>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</si>
  <si>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</si>
  <si>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</si>
  <si>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</si>
  <si>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</si>
  <si>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</si>
  <si>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</si>
  <si>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</si>
  <si>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</si>
  <si>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</si>
  <si>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</si>
  <si>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</si>
  <si>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</si>
  <si>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</si>
  <si>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</si>
  <si>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</si>
  <si>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</si>
  <si>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</si>
  <si>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</si>
  <si>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</si>
  <si>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</si>
  <si>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</si>
  <si>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</si>
  <si>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</si>
  <si>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</si>
  <si>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</si>
  <si>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</si>
  <si>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</si>
  <si>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</si>
  <si>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</si>
  <si>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</si>
  <si>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</si>
  <si>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</si>
  <si>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</si>
  <si>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</si>
  <si>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</si>
  <si>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</si>
  <si>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</si>
  <si>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</si>
  <si>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</si>
  <si>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</si>
  <si>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</si>
  <si>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</si>
  <si>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</si>
  <si>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</si>
  <si>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</si>
  <si>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</si>
  <si>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</si>
  <si>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</si>
  <si>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</si>
  <si>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</si>
  <si>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01 02 00 00 10 0000 710</t>
  </si>
  <si>
    <t>01 03 01 00 10 0000 810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</si>
  <si>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</si>
  <si>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</si>
  <si>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</si>
  <si>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</si>
  <si>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</si>
  <si>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</si>
  <si>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</si>
  <si>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</si>
  <si>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</si>
  <si>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</si>
  <si>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</si>
  <si>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</si>
  <si>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</si>
  <si>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</si>
  <si>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</si>
  <si>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</si>
  <si>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</si>
  <si>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</si>
  <si>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</si>
  <si>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</si>
  <si>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</si>
  <si>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</si>
  <si>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</si>
  <si>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</si>
  <si>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</si>
  <si>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</si>
  <si>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</si>
  <si>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</si>
  <si>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</si>
  <si>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</si>
  <si>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</si>
  <si>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</si>
  <si>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</si>
  <si>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</si>
  <si>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</si>
  <si>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</si>
  <si>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</si>
  <si>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</si>
  <si>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</si>
  <si>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</si>
  <si>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</si>
  <si>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</si>
  <si>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</si>
  <si>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</si>
  <si>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</si>
  <si>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</si>
  <si>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</si>
  <si>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</si>
  <si>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</si>
  <si>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</si>
  <si>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</si>
  <si>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</si>
  <si>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</si>
  <si>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</si>
  <si>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</si>
  <si>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ПЕРЕЧЕНЬ 
АДМИНИСТРАТОРОВ ДОХОДОВ БЮДЖЕТА ЛАТЫШОВСКОГО СЕЛЬСКОГО ПОСЕЛЕНИЯ КАДОШКИНСКОГО МУНИЦИПАЛЬНОГО РАЙОНА РЕСПУБЛИКИ МОРДОВИЯ</t>
  </si>
  <si>
    <t>Администрация Латышовского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</si>
  <si>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ЛАТЫШОВСКОГО СЕЛЬСКОГО ПОСЕЛЕНИЯ КАДОШКИНСКОГО МУНИЦИПАЛЬНОГО РАЙОНА РЕСПУБЛИКИ МОРДОВИЯ</t>
  </si>
  <si>
    <t>Администрация Латышовского сельского поселения Кадошкинского муниципального района</t>
  </si>
  <si>
    <t>91620230024100000150</t>
  </si>
  <si>
    <t>91620235118100000150</t>
  </si>
  <si>
    <t>91620240014100000150</t>
  </si>
  <si>
    <t xml:space="preserve"> ДОХОДЫ 
БЮДЖЕТА ЛАТЫШОВСКОГО СЕЛЬСКОГО ПОСЕЛЕНИЯ КАДОШКИНСКОГО МУНИЦИПАЛЬНОГО РАЙОНА РЕСПУБЛИКИ МОРДОВИЯ </t>
  </si>
  <si>
    <t>Непрограммные расходы главных распорядителей средств бюджета Латышовского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</si>
  <si>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Латышовского сельского поселения Кадошкинского муниципального района Республики Мордовия</t>
  </si>
  <si>
    <t>Резервный фонд администрации Латышовского сельского поселения Кадошкинского муниципального района Республики Мордовия</t>
  </si>
  <si>
    <t>00020220000000000150</t>
  </si>
  <si>
    <t>Субсидии бюджетам бюджетной системы Российской Федерации (межбюджетные субсидии)</t>
  </si>
  <si>
    <t>91620229999100000150</t>
  </si>
  <si>
    <t>916</t>
  </si>
  <si>
    <t>Другие общегосударственные вопросы</t>
  </si>
  <si>
    <t>Подготовка, переподготовка и повышение квалификации кадров</t>
  </si>
  <si>
    <t>0</t>
  </si>
  <si>
    <t>41250</t>
  </si>
  <si>
    <t>Программа "Развитие муниципальной службы в Латышовском сельском поселении на 2019-2022 годы"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</si>
  <si>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</si>
  <si>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</si>
  <si>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</si>
  <si>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</si>
  <si>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</si>
  <si>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</si>
  <si>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Латышовского сельского поселения на 2019-2021 годы"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</si>
  <si>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</si>
  <si>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</si>
  <si>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</si>
  <si>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</si>
  <si>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</si>
  <si>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</si>
  <si>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</si>
  <si>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</si>
  <si>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91620215002100000150</t>
  </si>
  <si>
    <t>2023 год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</si>
  <si>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</si>
  <si>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</si>
  <si>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</si>
  <si>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</si>
  <si>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</si>
  <si>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Расходы на обеспечение функций органов местного самоуправления</t>
  </si>
  <si>
    <t>администратора
доходов</t>
  </si>
  <si>
    <t>Приложение 1                                                                                                                         к решению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</si>
  <si>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</si>
  <si>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</si>
  <si>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</si>
  <si>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Приложение 4                                                                                                                         к решению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</si>
  <si>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ЛАТЫШОВСКОГО СЕЛЬСКОГО ПОСЕЛЕНИЯ КАДОШКИНСКОГО МУНИЦИПАЛЬНОГО РАЙОНА РЕСПУБЛИКИ МОРДОВИЯ НА 2022 ГОД И НА ПЛАНОВЫЙ ПЕРИОД 2023 И 2024 ГОДОВ </t>
  </si>
  <si>
    <t>Целевая программа "Профилактика наркомании и токсикомании на территории Латышовского сельского поселения на 2019-2024 годы"</t>
  </si>
  <si>
    <t>Прз</t>
  </si>
  <si>
    <t>Цср</t>
  </si>
  <si>
    <t>Вр</t>
  </si>
  <si>
    <t/>
  </si>
  <si>
    <t xml:space="preserve"> (тыс. рублей)</t>
  </si>
  <si>
    <t>Приложение 5                                                                                                                         к решению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</si>
  <si>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ЛАТЫШОВСКОГО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</si>
  <si>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</si>
  <si>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</si>
  <si>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ЛАТЫШОВСКОГО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</si>
  <si>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Приложение 7                                                                                                                         к решению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2022 год и на плановый период 2023 и 2024 годов"</t>
  </si>
  <si>
    <t>ИСТОЧНИКИ 
ВНУТРЕННЕГО ФИНАНСИРОВАНИЯ ДЕФИЦИТА  БЮДЖЕТА  ЛАТЫШОВСКОГО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</si>
  <si>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</si>
  <si>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</si>
  <si>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ЛАТЫШОВСКОГО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</si>
  <si>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</si>
  <si>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</si>
  <si>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8                                                                                                                         к решению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2022 год и на плановый период 2023 и 2024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</si>
</sst>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32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sz val="16"/>
      <name val="Verdana"/>
      <family val="2"/>
      <charset val="204"/>
    </font>
    <font>
      <sz val="16"/>
      <name val="Arial Cyr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Verdana"/>
      <family val="2"/>
      <charset val="204"/>
    </font>
    <font>
      <sz val="14"/>
      <name val="Arial Cyr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8"/>
      <name val="Times New Roman"/>
      <family val="1"/>
      <charset val="1"/>
    </font>
    <font>
      <sz val="14"/>
      <name val="Times New Roman"/>
      <family val="1"/>
      <charset val="1"/>
    </font>
    <font>
      <b/>
      <sz val="14"/>
      <name val="Times New Roman"/>
      <family val="1"/>
      <charset val="1"/>
    </font>
    <font>
      <b/>
      <sz val="14"/>
      <color indexed="8"/>
      <name val="Times New Roman"/>
      <family val="1"/>
      <charset val="1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6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6" fillId="0" borderId="0" applyFont="0" applyFill="0" applyBorder="0" applyAlignment="0" applyProtection="0"/>
    <xf numFmtId="0" fontId="18" fillId="0" borderId="0"/>
  </cellStyleXfs>
  <cellXfs count="309">
    <xf numFmtId="0" fontId="0" fillId="0" borderId="0" xfId="0"/>
    <xf numFmtId="49" fontId="3" fillId="0" borderId="1" xfId="0" applyNumberFormat="1" applyFont="1" applyFill="1" applyBorder="1" applyAlignment="1">
      <alignment horizontal="center"/>
    </xf>
    <xf numFmtId="0" fontId="3" fillId="0" borderId="0" xfId="3" applyFont="1" applyBorder="1"/>
    <xf numFmtId="4" fontId="3" fillId="0" borderId="0" xfId="3" applyNumberFormat="1" applyFont="1" applyBorder="1"/>
    <xf numFmtId="0" fontId="3" fillId="0" borderId="1" xfId="0" applyFont="1" applyFill="1" applyBorder="1" applyAlignment="1">
      <alignment vertical="top" wrapText="1"/>
    </xf>
    <xf numFmtId="49" fontId="3" fillId="2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3" fillId="0" borderId="0" xfId="4" applyFont="1" applyBorder="1"/>
    <xf numFmtId="0" fontId="2" fillId="0" borderId="0" xfId="0" applyFont="1" applyFill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16" fillId="0" borderId="0" xfId="0" applyFont="1" applyFill="1" applyBorder="1"/>
    <xf numFmtId="0" fontId="16" fillId="0" borderId="0" xfId="0" applyFont="1" applyFill="1"/>
    <xf numFmtId="0" fontId="2" fillId="0" borderId="0" xfId="0" applyFont="1" applyFill="1" applyBorder="1"/>
    <xf numFmtId="49" fontId="3" fillId="0" borderId="11" xfId="2" applyNumberFormat="1" applyFont="1" applyFill="1" applyBorder="1" applyAlignment="1" applyProtection="1">
      <alignment horizontal="center"/>
    </xf>
    <xf numFmtId="0" fontId="4" fillId="0" borderId="0" xfId="4" applyFont="1" applyBorder="1"/>
    <xf numFmtId="165" fontId="3" fillId="0" borderId="0" xfId="4" applyNumberFormat="1" applyFont="1" applyBorder="1"/>
    <xf numFmtId="0" fontId="3" fillId="0" borderId="0" xfId="4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7" xfId="1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vertical="top" wrapText="1"/>
    </xf>
    <xf numFmtId="49" fontId="3" fillId="2" borderId="8" xfId="0" applyNumberFormat="1" applyFont="1" applyFill="1" applyBorder="1" applyAlignment="1">
      <alignment horizontal="center"/>
    </xf>
    <xf numFmtId="164" fontId="3" fillId="2" borderId="7" xfId="0" applyNumberFormat="1" applyFont="1" applyFill="1" applyBorder="1"/>
    <xf numFmtId="2" fontId="3" fillId="2" borderId="1" xfId="0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center"/>
    </xf>
    <xf numFmtId="49" fontId="4" fillId="2" borderId="7" xfId="1" applyNumberFormat="1" applyFont="1" applyFill="1" applyBorder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4" fillId="2" borderId="1" xfId="0" applyFont="1" applyFill="1" applyBorder="1"/>
    <xf numFmtId="0" fontId="3" fillId="2" borderId="0" xfId="4" applyFont="1" applyFill="1" applyBorder="1"/>
    <xf numFmtId="0" fontId="3" fillId="2" borderId="0" xfId="0" applyFont="1" applyFill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3" fillId="2" borderId="0" xfId="0" applyFont="1" applyFill="1"/>
    <xf numFmtId="49" fontId="3" fillId="2" borderId="1" xfId="1" applyNumberFormat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 wrapText="1"/>
    </xf>
    <xf numFmtId="2" fontId="4" fillId="2" borderId="1" xfId="1" applyNumberFormat="1" applyFont="1" applyFill="1" applyBorder="1" applyAlignment="1"/>
    <xf numFmtId="164" fontId="4" fillId="2" borderId="1" xfId="0" applyNumberFormat="1" applyFont="1" applyFill="1" applyBorder="1"/>
    <xf numFmtId="0" fontId="4" fillId="2" borderId="0" xfId="0" applyFont="1" applyFill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/>
    <xf numFmtId="164" fontId="3" fillId="2" borderId="1" xfId="0" applyNumberFormat="1" applyFont="1" applyFill="1" applyBorder="1" applyAlignment="1"/>
    <xf numFmtId="0" fontId="4" fillId="2" borderId="1" xfId="1" applyFont="1" applyFill="1" applyBorder="1" applyAlignment="1">
      <alignment horizontal="left" vertical="top" wrapText="1"/>
    </xf>
    <xf numFmtId="49" fontId="3" fillId="2" borderId="8" xfId="1" applyNumberFormat="1" applyFont="1" applyFill="1" applyBorder="1" applyAlignment="1">
      <alignment horizontal="center" wrapText="1"/>
    </xf>
    <xf numFmtId="0" fontId="4" fillId="2" borderId="0" xfId="0" applyFont="1" applyFill="1" applyBorder="1"/>
    <xf numFmtId="0" fontId="9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vertical="top" wrapText="1"/>
    </xf>
    <xf numFmtId="0" fontId="9" fillId="4" borderId="9" xfId="0" applyFont="1" applyFill="1" applyBorder="1" applyAlignment="1">
      <alignment vertical="top" wrapText="1"/>
    </xf>
    <xf numFmtId="0" fontId="3" fillId="2" borderId="1" xfId="0" applyFont="1" applyFill="1" applyBorder="1" applyAlignment="1">
      <alignment wrapText="1"/>
    </xf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10" fillId="2" borderId="1" xfId="1" applyNumberFormat="1" applyFont="1" applyFill="1" applyBorder="1" applyAlignment="1">
      <alignment horizontal="center"/>
    </xf>
    <xf numFmtId="0" fontId="4" fillId="2" borderId="7" xfId="1" applyFont="1" applyFill="1" applyBorder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right"/>
    </xf>
    <xf numFmtId="165" fontId="3" fillId="2" borderId="0" xfId="0" applyNumberFormat="1" applyFont="1" applyFill="1"/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29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wrapText="1"/>
    </xf>
    <xf numFmtId="0" fontId="16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3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left" vertical="top"/>
    </xf>
    <xf numFmtId="164" fontId="4" fillId="2" borderId="7" xfId="0" applyNumberFormat="1" applyFont="1" applyFill="1" applyBorder="1"/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justify" vertical="top" wrapText="1"/>
    </xf>
    <xf numFmtId="49" fontId="4" fillId="2" borderId="2" xfId="0" applyNumberFormat="1" applyFont="1" applyFill="1" applyBorder="1" applyAlignment="1">
      <alignment horizontal="center" vertical="justify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justify" vertical="top" wrapText="1"/>
    </xf>
    <xf numFmtId="0" fontId="4" fillId="2" borderId="0" xfId="0" applyFont="1" applyFill="1" applyAlignment="1">
      <alignment wrapText="1"/>
    </xf>
    <xf numFmtId="0" fontId="14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justify"/>
    </xf>
    <xf numFmtId="0" fontId="15" fillId="2" borderId="0" xfId="0" applyFont="1" applyFill="1" applyAlignment="1">
      <alignment horizontal="justify"/>
    </xf>
    <xf numFmtId="0" fontId="3" fillId="2" borderId="0" xfId="0" applyFont="1" applyFill="1" applyAlignment="1">
      <alignment horizontal="center"/>
    </xf>
    <xf numFmtId="0" fontId="3" fillId="2" borderId="2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justify"/>
    </xf>
    <xf numFmtId="0" fontId="4" fillId="2" borderId="24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5" xfId="0" applyFont="1" applyFill="1" applyBorder="1"/>
    <xf numFmtId="0" fontId="3" fillId="2" borderId="0" xfId="0" applyFont="1" applyFill="1" applyAlignment="1">
      <alignment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justify" vertical="top" wrapText="1"/>
    </xf>
    <xf numFmtId="0" fontId="3" fillId="2" borderId="25" xfId="0" applyFont="1" applyFill="1" applyBorder="1" applyAlignment="1">
      <alignment vertical="top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horizontal="right"/>
    </xf>
    <xf numFmtId="165" fontId="3" fillId="2" borderId="1" xfId="0" applyNumberFormat="1" applyFont="1" applyFill="1" applyBorder="1"/>
    <xf numFmtId="0" fontId="3" fillId="0" borderId="25" xfId="0" applyFont="1" applyBorder="1" applyAlignment="1">
      <alignment horizontal="justify" vertical="top"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/>
    <xf numFmtId="0" fontId="3" fillId="0" borderId="1" xfId="0" applyFont="1" applyFill="1" applyBorder="1" applyAlignment="1">
      <alignment horizontal="lef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7" fillId="0" borderId="1" xfId="0" applyNumberFormat="1" applyFont="1" applyFill="1" applyBorder="1" applyAlignment="1">
      <alignment horizontal="right" wrapText="1"/>
    </xf>
    <xf numFmtId="165" fontId="7" fillId="0" borderId="34" xfId="0" applyNumberFormat="1" applyFont="1" applyFill="1" applyBorder="1" applyAlignment="1">
      <alignment horizontal="right" wrapText="1"/>
    </xf>
    <xf numFmtId="166" fontId="3" fillId="0" borderId="34" xfId="0" applyNumberFormat="1" applyFont="1" applyFill="1" applyBorder="1" applyAlignment="1">
      <alignment horizontal="right" wrapText="1"/>
    </xf>
    <xf numFmtId="164" fontId="4" fillId="2" borderId="13" xfId="0" applyNumberFormat="1" applyFont="1" applyFill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30" xfId="2" applyFont="1" applyFill="1" applyBorder="1" applyAlignment="1">
      <alignment vertical="top" wrapText="1"/>
    </xf>
    <xf numFmtId="49" fontId="4" fillId="0" borderId="9" xfId="0" applyNumberFormat="1" applyFont="1" applyFill="1" applyBorder="1" applyAlignment="1">
      <alignment horizontal="center"/>
    </xf>
    <xf numFmtId="49" fontId="4" fillId="0" borderId="15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7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left"/>
    </xf>
    <xf numFmtId="0" fontId="3" fillId="0" borderId="1" xfId="2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vertical="top" wrapText="1"/>
    </xf>
    <xf numFmtId="49" fontId="3" fillId="0" borderId="14" xfId="1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49" fontId="4" fillId="0" borderId="1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164" fontId="3" fillId="0" borderId="7" xfId="0" applyNumberFormat="1" applyFont="1" applyFill="1" applyBorder="1"/>
    <xf numFmtId="49" fontId="3" fillId="0" borderId="31" xfId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/>
    </xf>
    <xf numFmtId="0" fontId="3" fillId="0" borderId="5" xfId="2" applyFont="1" applyFill="1" applyBorder="1" applyAlignment="1">
      <alignment vertical="top" wrapText="1"/>
    </xf>
    <xf numFmtId="49" fontId="3" fillId="0" borderId="5" xfId="0" applyNumberFormat="1" applyFont="1" applyFill="1" applyBorder="1" applyAlignment="1">
      <alignment horizontal="center"/>
    </xf>
    <xf numFmtId="49" fontId="3" fillId="0" borderId="13" xfId="1" applyNumberFormat="1" applyFont="1" applyFill="1" applyBorder="1" applyAlignment="1">
      <alignment horizontal="center"/>
    </xf>
    <xf numFmtId="164" fontId="3" fillId="0" borderId="5" xfId="0" applyNumberFormat="1" applyFont="1" applyFill="1" applyBorder="1"/>
    <xf numFmtId="164" fontId="3" fillId="0" borderId="9" xfId="0" applyNumberFormat="1" applyFont="1" applyFill="1" applyBorder="1"/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top"/>
    </xf>
    <xf numFmtId="0" fontId="4" fillId="2" borderId="16" xfId="0" applyFont="1" applyFill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17" fillId="0" borderId="35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wrapText="1" shrinkToFit="1"/>
    </xf>
    <xf numFmtId="0" fontId="3" fillId="2" borderId="0" xfId="0" applyFont="1" applyFill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6" xfId="0" applyFont="1" applyFill="1" applyBorder="1" applyAlignment="1">
      <alignment horizontal="right"/>
    </xf>
    <xf numFmtId="0" fontId="17" fillId="0" borderId="35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7" fillId="0" borderId="36" xfId="0" applyNumberFormat="1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11" fillId="0" borderId="0" xfId="0" applyFont="1" applyFill="1" applyBorder="1" applyAlignment="1">
      <alignment horizontal="left"/>
    </xf>
    <xf numFmtId="0" fontId="19" fillId="2" borderId="0" xfId="4" applyFont="1" applyFill="1" applyBorder="1" applyAlignment="1">
      <alignment horizontal="left"/>
    </xf>
    <xf numFmtId="0" fontId="21" fillId="2" borderId="0" xfId="4" applyFont="1" applyFill="1" applyBorder="1" applyAlignment="1"/>
    <xf numFmtId="0" fontId="21" fillId="2" borderId="0" xfId="4" applyFont="1" applyFill="1" applyBorder="1"/>
    <xf numFmtId="0" fontId="23" fillId="2" borderId="0" xfId="4" applyFont="1" applyFill="1" applyBorder="1" applyAlignment="1">
      <alignment horizontal="left"/>
    </xf>
    <xf numFmtId="0" fontId="24" fillId="2" borderId="0" xfId="4" applyFont="1" applyFill="1" applyBorder="1" applyAlignment="1"/>
    <xf numFmtId="0" fontId="25" fillId="0" borderId="0" xfId="0" applyFont="1" applyAlignment="1">
      <alignment wrapText="1"/>
    </xf>
    <xf numFmtId="0" fontId="26" fillId="2" borderId="0" xfId="0" applyFont="1" applyFill="1" applyAlignment="1">
      <alignment horizontal="center" wrapText="1"/>
    </xf>
    <xf numFmtId="0" fontId="25" fillId="2" borderId="0" xfId="4" applyFont="1" applyFill="1" applyBorder="1" applyAlignment="1"/>
    <xf numFmtId="0" fontId="25" fillId="2" borderId="0" xfId="4" applyFont="1" applyFill="1" applyBorder="1"/>
    <xf numFmtId="0" fontId="27" fillId="2" borderId="3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top" wrapText="1"/>
    </xf>
    <xf numFmtId="0" fontId="28" fillId="2" borderId="3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 vertical="center"/>
    </xf>
    <xf numFmtId="0" fontId="30" fillId="2" borderId="21" xfId="0" applyFont="1" applyFill="1" applyBorder="1" applyAlignment="1">
      <alignment vertical="center" wrapText="1"/>
    </xf>
    <xf numFmtId="0" fontId="30" fillId="2" borderId="21" xfId="0" applyFont="1" applyFill="1" applyBorder="1" applyAlignment="1">
      <alignment vertical="top" wrapText="1"/>
    </xf>
    <xf numFmtId="0" fontId="25" fillId="2" borderId="20" xfId="4" applyFont="1" applyFill="1" applyBorder="1" applyAlignment="1">
      <alignment horizontal="center" vertical="center"/>
    </xf>
    <xf numFmtId="0" fontId="25" fillId="2" borderId="1" xfId="4" applyFont="1" applyFill="1" applyBorder="1" applyAlignment="1">
      <alignment horizontal="center" vertical="center"/>
    </xf>
    <xf numFmtId="0" fontId="25" fillId="2" borderId="11" xfId="4" applyFont="1" applyFill="1" applyBorder="1" applyAlignment="1">
      <alignment horizontal="left" vertical="top" wrapText="1"/>
    </xf>
    <xf numFmtId="0" fontId="25" fillId="2" borderId="2" xfId="4" applyFont="1" applyFill="1" applyBorder="1" applyAlignment="1">
      <alignment horizontal="center" vertical="center"/>
    </xf>
    <xf numFmtId="49" fontId="25" fillId="2" borderId="10" xfId="4" applyNumberFormat="1" applyFont="1" applyFill="1" applyBorder="1" applyAlignment="1">
      <alignment horizontal="center" vertical="center"/>
    </xf>
    <xf numFmtId="49" fontId="25" fillId="2" borderId="4" xfId="4" applyNumberFormat="1" applyFont="1" applyFill="1" applyBorder="1" applyAlignment="1">
      <alignment horizontal="left" vertical="top" wrapText="1"/>
    </xf>
    <xf numFmtId="0" fontId="20" fillId="2" borderId="0" xfId="3" applyFont="1" applyFill="1" applyBorder="1" applyAlignment="1">
      <alignment horizontal="center"/>
    </xf>
    <xf numFmtId="0" fontId="21" fillId="2" borderId="0" xfId="0" applyFont="1" applyFill="1" applyAlignment="1">
      <alignment horizontal="right"/>
    </xf>
    <xf numFmtId="0" fontId="21" fillId="2" borderId="0" xfId="0" applyFont="1" applyFill="1" applyAlignment="1">
      <alignment horizontal="left" wrapText="1"/>
    </xf>
    <xf numFmtId="0" fontId="22" fillId="2" borderId="0" xfId="3" applyFont="1" applyFill="1" applyBorder="1" applyAlignment="1">
      <alignment horizontal="center" vertical="center" wrapText="1"/>
    </xf>
    <xf numFmtId="0" fontId="22" fillId="2" borderId="5" xfId="3" applyFont="1" applyFill="1" applyBorder="1" applyAlignment="1">
      <alignment horizontal="center" vertical="center"/>
    </xf>
    <xf numFmtId="0" fontId="22" fillId="2" borderId="7" xfId="3" applyFont="1" applyFill="1" applyBorder="1" applyAlignment="1">
      <alignment horizontal="center"/>
    </xf>
    <xf numFmtId="0" fontId="22" fillId="2" borderId="8" xfId="3" applyFont="1" applyFill="1" applyBorder="1" applyAlignment="1">
      <alignment horizontal="center"/>
    </xf>
    <xf numFmtId="0" fontId="22" fillId="2" borderId="11" xfId="3" applyFont="1" applyFill="1" applyBorder="1" applyAlignment="1">
      <alignment horizontal="center"/>
    </xf>
    <xf numFmtId="0" fontId="22" fillId="2" borderId="9" xfId="3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3" applyFont="1" applyFill="1" applyBorder="1" applyAlignment="1">
      <alignment horizontal="center"/>
    </xf>
    <xf numFmtId="0" fontId="21" fillId="2" borderId="10" xfId="3" applyFont="1" applyFill="1" applyBorder="1" applyAlignment="1">
      <alignment horizontal="center" vertical="top"/>
    </xf>
    <xf numFmtId="0" fontId="21" fillId="2" borderId="6" xfId="3" applyFont="1" applyFill="1" applyBorder="1" applyAlignment="1">
      <alignment horizontal="center"/>
    </xf>
    <xf numFmtId="3" fontId="21" fillId="2" borderId="1" xfId="3" applyNumberFormat="1" applyFont="1" applyFill="1" applyBorder="1" applyAlignment="1">
      <alignment horizontal="center"/>
    </xf>
    <xf numFmtId="0" fontId="21" fillId="2" borderId="1" xfId="3" applyFont="1" applyFill="1" applyBorder="1" applyAlignment="1">
      <alignment horizontal="center"/>
    </xf>
    <xf numFmtId="0" fontId="22" fillId="2" borderId="3" xfId="3" applyFont="1" applyFill="1" applyBorder="1" applyAlignment="1">
      <alignment horizontal="center" vertical="top"/>
    </xf>
    <xf numFmtId="0" fontId="22" fillId="2" borderId="18" xfId="3" applyFont="1" applyFill="1" applyBorder="1" applyAlignment="1">
      <alignment wrapText="1"/>
    </xf>
    <xf numFmtId="164" fontId="22" fillId="2" borderId="1" xfId="3" applyNumberFormat="1" applyFont="1" applyFill="1" applyBorder="1" applyAlignment="1">
      <alignment horizontal="right"/>
    </xf>
    <xf numFmtId="0" fontId="21" fillId="0" borderId="3" xfId="3" applyFont="1" applyBorder="1" applyAlignment="1">
      <alignment horizontal="center" vertical="top"/>
    </xf>
    <xf numFmtId="0" fontId="21" fillId="0" borderId="18" xfId="3" applyFont="1" applyBorder="1" applyAlignment="1">
      <alignment vertical="top" wrapText="1"/>
    </xf>
    <xf numFmtId="164" fontId="21" fillId="3" borderId="1" xfId="3" applyNumberFormat="1" applyFont="1" applyFill="1" applyBorder="1" applyAlignment="1">
      <alignment horizontal="right"/>
    </xf>
    <xf numFmtId="0" fontId="21" fillId="0" borderId="1" xfId="3" applyFont="1" applyBorder="1"/>
    <xf numFmtId="165" fontId="22" fillId="0" borderId="1" xfId="4" applyNumberFormat="1" applyFont="1" applyBorder="1" applyAlignment="1">
      <alignment horizontal="right"/>
    </xf>
    <xf numFmtId="0" fontId="21" fillId="0" borderId="18" xfId="3" applyFont="1" applyBorder="1" applyAlignment="1">
      <alignment wrapText="1"/>
    </xf>
    <xf numFmtId="164" fontId="21" fillId="0" borderId="1" xfId="3" applyNumberFormat="1" applyFont="1" applyBorder="1" applyAlignment="1">
      <alignment horizontal="right"/>
    </xf>
    <xf numFmtId="0" fontId="22" fillId="0" borderId="3" xfId="3" applyFont="1" applyBorder="1" applyAlignment="1">
      <alignment horizontal="center" vertical="top" wrapText="1"/>
    </xf>
    <xf numFmtId="0" fontId="22" fillId="0" borderId="18" xfId="3" applyFont="1" applyBorder="1" applyAlignment="1">
      <alignment vertical="top" wrapText="1"/>
    </xf>
    <xf numFmtId="164" fontId="22" fillId="0" borderId="1" xfId="3" applyNumberFormat="1" applyFont="1" applyBorder="1" applyAlignment="1">
      <alignment horizontal="right"/>
    </xf>
    <xf numFmtId="0" fontId="22" fillId="0" borderId="3" xfId="3" applyFont="1" applyBorder="1" applyAlignment="1">
      <alignment horizontal="center" vertical="top"/>
    </xf>
    <xf numFmtId="165" fontId="21" fillId="0" borderId="1" xfId="3" applyNumberFormat="1" applyFont="1" applyBorder="1"/>
    <xf numFmtId="0" fontId="21" fillId="0" borderId="18" xfId="0" applyFont="1" applyFill="1" applyBorder="1" applyAlignment="1">
      <alignment wrapText="1"/>
    </xf>
    <xf numFmtId="0" fontId="21" fillId="0" borderId="0" xfId="3" applyFont="1" applyBorder="1"/>
    <xf numFmtId="0" fontId="20" fillId="2" borderId="0" xfId="4" applyFont="1" applyFill="1" applyBorder="1" applyAlignment="1">
      <alignment horizontal="left" vertical="top" wrapText="1"/>
    </xf>
    <xf numFmtId="0" fontId="22" fillId="2" borderId="0" xfId="4" applyFont="1" applyFill="1" applyBorder="1" applyAlignment="1">
      <alignment horizontal="center" vertical="center" wrapText="1"/>
    </xf>
    <xf numFmtId="0" fontId="21" fillId="2" borderId="0" xfId="4" applyFont="1" applyFill="1" applyBorder="1" applyAlignment="1">
      <alignment horizontal="left" vertical="top" wrapText="1"/>
    </xf>
    <xf numFmtId="0" fontId="21" fillId="2" borderId="19" xfId="4" applyFont="1" applyFill="1" applyBorder="1" applyAlignment="1"/>
    <xf numFmtId="0" fontId="21" fillId="2" borderId="0" xfId="4" applyFont="1" applyFill="1" applyBorder="1" applyAlignment="1">
      <alignment horizontal="right"/>
    </xf>
    <xf numFmtId="0" fontId="22" fillId="0" borderId="1" xfId="6" applyFont="1" applyBorder="1" applyAlignment="1">
      <alignment horizontal="center" vertical="center"/>
    </xf>
    <xf numFmtId="0" fontId="22" fillId="0" borderId="1" xfId="6" applyFont="1" applyFill="1" applyBorder="1" applyAlignment="1">
      <alignment horizontal="center" vertical="center" wrapText="1"/>
    </xf>
    <xf numFmtId="0" fontId="22" fillId="0" borderId="1" xfId="6" applyFont="1" applyBorder="1" applyAlignment="1">
      <alignment horizontal="center" vertical="center" wrapText="1"/>
    </xf>
    <xf numFmtId="0" fontId="21" fillId="0" borderId="33" xfId="4" applyFont="1" applyBorder="1" applyAlignment="1">
      <alignment horizontal="center" vertical="justify"/>
    </xf>
    <xf numFmtId="49" fontId="22" fillId="0" borderId="17" xfId="4" applyNumberFormat="1" applyFont="1" applyBorder="1" applyAlignment="1">
      <alignment horizontal="left" vertical="top" wrapText="1"/>
    </xf>
    <xf numFmtId="165" fontId="22" fillId="0" borderId="1" xfId="4" applyNumberFormat="1" applyFont="1" applyBorder="1" applyAlignment="1">
      <alignment horizontal="center"/>
    </xf>
    <xf numFmtId="0" fontId="21" fillId="0" borderId="2" xfId="4" applyFont="1" applyBorder="1" applyAlignment="1">
      <alignment horizontal="center" vertical="justify"/>
    </xf>
    <xf numFmtId="0" fontId="21" fillId="0" borderId="11" xfId="4" applyFont="1" applyBorder="1" applyAlignment="1">
      <alignment horizontal="left" vertical="top" wrapText="1"/>
    </xf>
    <xf numFmtId="165" fontId="21" fillId="0" borderId="18" xfId="4" applyNumberFormat="1" applyFont="1" applyBorder="1" applyAlignment="1">
      <alignment horizontal="center"/>
    </xf>
    <xf numFmtId="165" fontId="21" fillId="0" borderId="1" xfId="4" applyNumberFormat="1" applyFont="1" applyBorder="1" applyAlignment="1">
      <alignment horizontal="center"/>
    </xf>
    <xf numFmtId="0" fontId="31" fillId="0" borderId="0" xfId="0" applyFont="1" applyAlignment="1">
      <alignment wrapText="1"/>
    </xf>
    <xf numFmtId="49" fontId="21" fillId="0" borderId="3" xfId="4" applyNumberFormat="1" applyFont="1" applyBorder="1" applyAlignment="1">
      <alignment horizontal="center" vertical="center"/>
    </xf>
    <xf numFmtId="49" fontId="21" fillId="0" borderId="18" xfId="4" applyNumberFormat="1" applyFont="1" applyFill="1" applyBorder="1" applyAlignment="1">
      <alignment horizontal="left" vertical="top" wrapText="1"/>
    </xf>
    <xf numFmtId="49" fontId="21" fillId="0" borderId="3" xfId="4" applyNumberFormat="1" applyFont="1" applyFill="1" applyBorder="1" applyAlignment="1">
      <alignment horizontal="left" vertical="top" wrapText="1"/>
    </xf>
    <xf numFmtId="49" fontId="21" fillId="0" borderId="4" xfId="4" applyNumberFormat="1" applyFont="1" applyFill="1" applyBorder="1" applyAlignment="1">
      <alignment horizontal="left" vertical="top" wrapText="1"/>
    </xf>
    <xf numFmtId="0" fontId="21" fillId="0" borderId="1" xfId="4" applyFont="1" applyBorder="1" applyAlignment="1">
      <alignment horizontal="center"/>
    </xf>
    <xf numFmtId="49" fontId="21" fillId="0" borderId="18" xfId="4" applyNumberFormat="1" applyFont="1" applyBorder="1" applyAlignment="1">
      <alignment horizontal="center" vertical="center"/>
    </xf>
    <xf numFmtId="49" fontId="22" fillId="0" borderId="1" xfId="4" applyNumberFormat="1" applyFont="1" applyFill="1" applyBorder="1" applyAlignment="1">
      <alignment horizontal="left" vertical="top" wrapText="1"/>
    </xf>
    <xf numFmtId="165" fontId="22" fillId="0" borderId="8" xfId="4" applyNumberFormat="1" applyFont="1" applyBorder="1" applyAlignment="1">
      <alignment horizontal="center"/>
    </xf>
    <xf numFmtId="49" fontId="22" fillId="0" borderId="3" xfId="4" applyNumberFormat="1" applyFont="1" applyBorder="1" applyAlignment="1">
      <alignment horizontal="center" vertical="center"/>
    </xf>
    <xf numFmtId="0" fontId="22" fillId="0" borderId="6" xfId="4" applyFont="1" applyBorder="1" applyAlignment="1">
      <alignment horizontal="left" vertical="top" wrapText="1"/>
    </xf>
    <xf numFmtId="165" fontId="22" fillId="0" borderId="7" xfId="4" applyNumberFormat="1" applyFont="1" applyBorder="1" applyAlignment="1">
      <alignment horizontal="center"/>
    </xf>
    <xf numFmtId="0" fontId="21" fillId="0" borderId="18" xfId="4" applyFont="1" applyBorder="1" applyAlignment="1">
      <alignment horizontal="left" vertical="top" wrapText="1"/>
    </xf>
    <xf numFmtId="165" fontId="21" fillId="0" borderId="7" xfId="4" applyNumberFormat="1" applyFont="1" applyBorder="1" applyAlignment="1">
      <alignment horizontal="center"/>
    </xf>
    <xf numFmtId="0" fontId="22" fillId="0" borderId="18" xfId="4" applyFont="1" applyBorder="1" applyAlignment="1">
      <alignment horizontal="left" vertical="top" wrapText="1"/>
    </xf>
    <xf numFmtId="49" fontId="21" fillId="0" borderId="4" xfId="4" applyNumberFormat="1" applyFont="1" applyBorder="1" applyAlignment="1">
      <alignment horizontal="center" vertical="center"/>
    </xf>
    <xf numFmtId="0" fontId="21" fillId="0" borderId="12" xfId="4" applyFont="1" applyBorder="1" applyAlignment="1">
      <alignment horizontal="left" vertical="top" wrapText="1"/>
    </xf>
    <xf numFmtId="49" fontId="21" fillId="0" borderId="1" xfId="4" applyNumberFormat="1" applyFont="1" applyBorder="1" applyAlignment="1">
      <alignment horizontal="center" vertical="center"/>
    </xf>
    <xf numFmtId="0" fontId="21" fillId="0" borderId="7" xfId="4" applyFont="1" applyBorder="1" applyAlignment="1">
      <alignment horizontal="left" vertical="top" wrapText="1"/>
    </xf>
    <xf numFmtId="0" fontId="21" fillId="0" borderId="0" xfId="4" applyFont="1" applyBorder="1"/>
    <xf numFmtId="0" fontId="21" fillId="0" borderId="0" xfId="4" applyFont="1" applyBorder="1" applyAlignment="1">
      <alignment horizontal="left" vertical="top" wrapText="1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80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49"/>
  <sheetViews>
    <sheetView view="pageBreakPreview" topLeftCell="A35" zoomScaleNormal="100" zoomScaleSheetLayoutView="100" workbookViewId="0">
      <selection activeCell="C38" sqref="C38"/>
    </sheetView>
  </sheetViews>
  <sheetFormatPr defaultColWidth="9.28515625" defaultRowHeight="15.75" x14ac:dyDescent="0.25"/>
  <cols>
    <col min="1" max="1" width="17" style="59" customWidth="1"/>
    <col min="2" max="2" width="35.5703125" style="53" customWidth="1"/>
    <col min="3" max="3" width="59.5703125" style="59" customWidth="1"/>
    <col min="4" max="16384" width="9.28515625" style="61"/>
  </cols>
  <sheetData>
    <row r="1" spans="1:5" ht="101.25" customHeight="1" x14ac:dyDescent="0.25">
      <c r="A1" s="122"/>
      <c r="B1" s="122"/>
      <c r="C1" s="193" t="s">
        <v>268</v>
      </c>
    </row>
    <row r="2" spans="1:5" ht="57" customHeight="1" x14ac:dyDescent="0.25">
      <c r="A2" s="197" t="s">
        <v>224</v>
      </c>
      <c r="B2" s="197"/>
      <c r="C2" s="197"/>
    </row>
    <row r="3" spans="1:5" ht="20.45" customHeight="1" thickBot="1" x14ac:dyDescent="0.3">
      <c r="A3" s="122"/>
      <c r="B3" s="122"/>
      <c r="C3" s="56"/>
    </row>
    <row r="4" spans="1:5" ht="16.5" thickBot="1" x14ac:dyDescent="0.3">
      <c r="A4" s="198" t="s">
        <v>11</v>
      </c>
      <c r="B4" s="198"/>
      <c r="C4" s="199" t="s">
        <v>199</v>
      </c>
      <c r="E4" s="53"/>
    </row>
    <row r="5" spans="1:5" ht="31.5" x14ac:dyDescent="0.25">
      <c r="A5" s="123" t="s">
        <v>267</v>
      </c>
      <c r="B5" s="124" t="s">
        <v>200</v>
      </c>
      <c r="C5" s="199"/>
      <c r="E5" s="59"/>
    </row>
    <row r="6" spans="1:5" ht="19.149999999999999" customHeight="1" x14ac:dyDescent="0.25">
      <c r="A6" s="125">
        <v>1</v>
      </c>
      <c r="B6" s="126">
        <v>2</v>
      </c>
      <c r="C6" s="127">
        <v>3</v>
      </c>
    </row>
    <row r="7" spans="1:5" ht="15" customHeight="1" x14ac:dyDescent="0.25">
      <c r="A7" s="128"/>
      <c r="B7" s="129"/>
      <c r="C7" s="130"/>
    </row>
    <row r="8" spans="1:5" ht="42" customHeight="1" x14ac:dyDescent="0.25">
      <c r="A8" s="131">
        <v>916</v>
      </c>
      <c r="B8" s="200" t="s">
        <v>225</v>
      </c>
      <c r="C8" s="200"/>
    </row>
    <row r="9" spans="1:5" s="135" customFormat="1" ht="12.75" customHeight="1" x14ac:dyDescent="0.25">
      <c r="A9" s="132"/>
      <c r="B9" s="133"/>
      <c r="C9" s="134"/>
    </row>
    <row r="10" spans="1:5" s="135" customFormat="1" ht="81" customHeight="1" x14ac:dyDescent="0.25">
      <c r="A10" s="136">
        <v>916</v>
      </c>
      <c r="B10" s="124" t="s">
        <v>26</v>
      </c>
      <c r="C10" s="137" t="s">
        <v>27</v>
      </c>
    </row>
    <row r="11" spans="1:5" s="135" customFormat="1" ht="94.5" x14ac:dyDescent="0.25">
      <c r="A11" s="136">
        <v>916</v>
      </c>
      <c r="B11" s="124" t="s">
        <v>55</v>
      </c>
      <c r="C11" s="137" t="s">
        <v>169</v>
      </c>
    </row>
    <row r="12" spans="1:5" s="135" customFormat="1" ht="41.45" customHeight="1" x14ac:dyDescent="0.25">
      <c r="A12" s="136">
        <v>916</v>
      </c>
      <c r="B12" s="124" t="s">
        <v>28</v>
      </c>
      <c r="C12" s="137" t="s">
        <v>170</v>
      </c>
    </row>
    <row r="13" spans="1:5" s="135" customFormat="1" ht="101.25" customHeight="1" x14ac:dyDescent="0.25">
      <c r="A13" s="136">
        <v>916</v>
      </c>
      <c r="B13" s="124" t="s">
        <v>12</v>
      </c>
      <c r="C13" s="137" t="s">
        <v>171</v>
      </c>
    </row>
    <row r="14" spans="1:5" s="135" customFormat="1" ht="91.9" customHeight="1" x14ac:dyDescent="0.25">
      <c r="A14" s="136">
        <v>916</v>
      </c>
      <c r="B14" s="124" t="s">
        <v>29</v>
      </c>
      <c r="C14" s="137" t="s">
        <v>40</v>
      </c>
    </row>
    <row r="15" spans="1:5" s="135" customFormat="1" ht="48.6" customHeight="1" x14ac:dyDescent="0.25">
      <c r="A15" s="136">
        <v>916</v>
      </c>
      <c r="B15" s="124" t="s">
        <v>34</v>
      </c>
      <c r="C15" s="137" t="s">
        <v>172</v>
      </c>
    </row>
    <row r="16" spans="1:5" s="135" customFormat="1" ht="27.6" customHeight="1" x14ac:dyDescent="0.25">
      <c r="A16" s="136">
        <v>916</v>
      </c>
      <c r="B16" s="124" t="s">
        <v>35</v>
      </c>
      <c r="C16" s="137" t="s">
        <v>41</v>
      </c>
    </row>
    <row r="17" spans="1:3" s="135" customFormat="1" ht="93" customHeight="1" x14ac:dyDescent="0.25">
      <c r="A17" s="136">
        <v>916</v>
      </c>
      <c r="B17" s="124" t="s">
        <v>36</v>
      </c>
      <c r="C17" s="137" t="s">
        <v>42</v>
      </c>
    </row>
    <row r="18" spans="1:3" s="135" customFormat="1" ht="94.5" customHeight="1" x14ac:dyDescent="0.25">
      <c r="A18" s="136">
        <v>916</v>
      </c>
      <c r="B18" s="124" t="s">
        <v>37</v>
      </c>
      <c r="C18" s="137" t="s">
        <v>173</v>
      </c>
    </row>
    <row r="19" spans="1:3" s="135" customFormat="1" ht="90.6" customHeight="1" x14ac:dyDescent="0.25">
      <c r="A19" s="136">
        <v>916</v>
      </c>
      <c r="B19" s="124" t="s">
        <v>38</v>
      </c>
      <c r="C19" s="137" t="s">
        <v>43</v>
      </c>
    </row>
    <row r="20" spans="1:3" s="135" customFormat="1" ht="36.6" customHeight="1" x14ac:dyDescent="0.25">
      <c r="A20" s="136">
        <v>916</v>
      </c>
      <c r="B20" s="124" t="s">
        <v>39</v>
      </c>
      <c r="C20" s="137" t="s">
        <v>44</v>
      </c>
    </row>
    <row r="21" spans="1:3" s="135" customFormat="1" ht="83.25" customHeight="1" x14ac:dyDescent="0.25">
      <c r="A21" s="136">
        <v>916</v>
      </c>
      <c r="B21" s="124" t="s">
        <v>54</v>
      </c>
      <c r="C21" s="138" t="s">
        <v>115</v>
      </c>
    </row>
    <row r="22" spans="1:3" s="135" customFormat="1" ht="33" customHeight="1" x14ac:dyDescent="0.25">
      <c r="A22" s="136">
        <v>916</v>
      </c>
      <c r="B22" s="124" t="s">
        <v>13</v>
      </c>
      <c r="C22" s="137" t="s">
        <v>174</v>
      </c>
    </row>
    <row r="23" spans="1:3" s="135" customFormat="1" ht="32.25" customHeight="1" x14ac:dyDescent="0.25">
      <c r="A23" s="136">
        <v>916</v>
      </c>
      <c r="B23" s="124" t="s">
        <v>14</v>
      </c>
      <c r="C23" s="137" t="s">
        <v>45</v>
      </c>
    </row>
    <row r="24" spans="1:3" s="135" customFormat="1" ht="68.25" customHeight="1" x14ac:dyDescent="0.25">
      <c r="A24" s="136">
        <v>916</v>
      </c>
      <c r="B24" s="124" t="s">
        <v>175</v>
      </c>
      <c r="C24" s="137" t="s">
        <v>46</v>
      </c>
    </row>
    <row r="25" spans="1:3" s="135" customFormat="1" ht="63" customHeight="1" x14ac:dyDescent="0.25">
      <c r="A25" s="136">
        <v>916</v>
      </c>
      <c r="B25" s="124" t="s">
        <v>176</v>
      </c>
      <c r="C25" s="137" t="s">
        <v>177</v>
      </c>
    </row>
    <row r="26" spans="1:3" s="135" customFormat="1" ht="35.450000000000003" customHeight="1" x14ac:dyDescent="0.25">
      <c r="A26" s="136">
        <v>916</v>
      </c>
      <c r="B26" s="124" t="s">
        <v>178</v>
      </c>
      <c r="C26" s="137" t="s">
        <v>179</v>
      </c>
    </row>
    <row r="27" spans="1:3" s="135" customFormat="1" ht="35.450000000000003" customHeight="1" x14ac:dyDescent="0.25">
      <c r="A27" s="136">
        <v>916</v>
      </c>
      <c r="B27" s="124" t="s">
        <v>256</v>
      </c>
      <c r="C27" s="144" t="s">
        <v>257</v>
      </c>
    </row>
    <row r="28" spans="1:3" s="135" customFormat="1" ht="21.6" customHeight="1" x14ac:dyDescent="0.25">
      <c r="A28" s="136">
        <v>916</v>
      </c>
      <c r="B28" s="124" t="s">
        <v>180</v>
      </c>
      <c r="C28" s="137" t="s">
        <v>47</v>
      </c>
    </row>
    <row r="29" spans="1:3" s="135" customFormat="1" ht="25.9" customHeight="1" x14ac:dyDescent="0.25">
      <c r="A29" s="136">
        <v>916</v>
      </c>
      <c r="B29" s="124" t="s">
        <v>181</v>
      </c>
      <c r="C29" s="137" t="s">
        <v>48</v>
      </c>
    </row>
    <row r="30" spans="1:3" s="135" customFormat="1" ht="37.15" customHeight="1" x14ac:dyDescent="0.25">
      <c r="A30" s="136">
        <v>916</v>
      </c>
      <c r="B30" s="124" t="s">
        <v>182</v>
      </c>
      <c r="C30" s="137" t="s">
        <v>183</v>
      </c>
    </row>
    <row r="31" spans="1:3" s="135" customFormat="1" ht="50.25" customHeight="1" x14ac:dyDescent="0.25">
      <c r="A31" s="136">
        <v>916</v>
      </c>
      <c r="B31" s="124" t="s">
        <v>184</v>
      </c>
      <c r="C31" s="137" t="s">
        <v>49</v>
      </c>
    </row>
    <row r="32" spans="1:3" s="135" customFormat="1" ht="29.45" customHeight="1" x14ac:dyDescent="0.25">
      <c r="A32" s="136">
        <v>916</v>
      </c>
      <c r="B32" s="124" t="s">
        <v>185</v>
      </c>
      <c r="C32" s="137" t="s">
        <v>50</v>
      </c>
    </row>
    <row r="33" spans="1:3" s="135" customFormat="1" ht="65.25" customHeight="1" x14ac:dyDescent="0.25">
      <c r="A33" s="136">
        <v>916</v>
      </c>
      <c r="B33" s="124" t="s">
        <v>186</v>
      </c>
      <c r="C33" s="137" t="s">
        <v>123</v>
      </c>
    </row>
    <row r="34" spans="1:3" ht="69.75" customHeight="1" x14ac:dyDescent="0.25">
      <c r="A34" s="136">
        <v>916</v>
      </c>
      <c r="B34" s="124" t="s">
        <v>187</v>
      </c>
      <c r="C34" s="137" t="s">
        <v>188</v>
      </c>
    </row>
    <row r="35" spans="1:3" ht="38.450000000000003" customHeight="1" x14ac:dyDescent="0.25">
      <c r="A35" s="136">
        <v>916</v>
      </c>
      <c r="B35" s="124" t="s">
        <v>189</v>
      </c>
      <c r="C35" s="137" t="s">
        <v>51</v>
      </c>
    </row>
    <row r="36" spans="1:3" ht="33" customHeight="1" x14ac:dyDescent="0.25">
      <c r="A36" s="136">
        <v>916</v>
      </c>
      <c r="B36" s="124" t="s">
        <v>190</v>
      </c>
      <c r="C36" s="137" t="s">
        <v>52</v>
      </c>
    </row>
    <row r="37" spans="1:3" ht="111" thickBot="1" x14ac:dyDescent="0.3">
      <c r="A37" s="139">
        <v>916</v>
      </c>
      <c r="B37" s="140" t="s">
        <v>191</v>
      </c>
      <c r="C37" s="141" t="s">
        <v>192</v>
      </c>
    </row>
    <row r="38" spans="1:3" ht="32.450000000000003" customHeight="1" x14ac:dyDescent="0.25"/>
    <row r="39" spans="1:3" ht="26.1" customHeight="1" x14ac:dyDescent="0.25"/>
    <row r="40" spans="1:3" ht="25.35" customHeight="1" x14ac:dyDescent="0.25"/>
    <row r="41" spans="1:3" ht="40.35" customHeight="1" x14ac:dyDescent="0.25"/>
    <row r="42" spans="1:3" ht="45.75" customHeight="1" x14ac:dyDescent="0.25"/>
    <row r="43" spans="1:3" ht="28.5" customHeight="1" x14ac:dyDescent="0.25"/>
    <row r="44" spans="1:3" ht="15.75" customHeight="1" x14ac:dyDescent="0.25"/>
    <row r="45" spans="1:3" ht="36" customHeight="1" x14ac:dyDescent="0.25"/>
    <row r="46" spans="1:3" ht="75.400000000000006" customHeight="1" x14ac:dyDescent="0.25"/>
    <row r="47" spans="1:3" ht="15.2" customHeight="1" x14ac:dyDescent="0.25"/>
    <row r="48" spans="1:3" ht="36.6" customHeight="1" x14ac:dyDescent="0.25"/>
    <row r="49" ht="33.6" customHeight="1" x14ac:dyDescent="0.25"/>
  </sheetData>
  <mergeCells count="4">
    <mergeCell ref="A2:C2"/>
    <mergeCell ref="A4:B4"/>
    <mergeCell ref="C4:C5"/>
    <mergeCell ref="B8:C8"/>
  </mergeCells>
  <phoneticPr fontId="5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3"/>
  <sheetViews>
    <sheetView view="pageBreakPreview" zoomScaleNormal="55" zoomScaleSheetLayoutView="100" workbookViewId="0">
      <selection activeCell="D1" sqref="D1"/>
    </sheetView>
  </sheetViews>
  <sheetFormatPr defaultColWidth="9.140625" defaultRowHeight="15.75" x14ac:dyDescent="0.25"/>
  <cols>
    <col min="1" max="1" width="18.5703125" style="55" customWidth="1"/>
    <col min="2" max="2" width="51.28515625" style="55" customWidth="1"/>
    <col min="3" max="3" width="73.42578125" style="55" customWidth="1"/>
    <col min="4" max="4" width="20.28515625" style="55" customWidth="1"/>
    <col min="5" max="5" width="16.7109375" style="55" customWidth="1"/>
    <col min="6" max="6" width="21.85546875" style="55" customWidth="1"/>
    <col min="7" max="16384" width="9.140625" style="55"/>
  </cols>
  <sheetData>
    <row r="1" spans="1:5" ht="110.25" customHeight="1" x14ac:dyDescent="0.3">
      <c r="A1" s="220"/>
      <c r="B1" s="221"/>
      <c r="C1" s="222" t="s">
        <v>269</v>
      </c>
    </row>
    <row r="2" spans="1:5" ht="19.5" customHeight="1" x14ac:dyDescent="0.25">
      <c r="A2" s="223" t="s">
        <v>226</v>
      </c>
      <c r="B2" s="223"/>
      <c r="C2" s="223"/>
      <c r="D2" s="117"/>
      <c r="E2" s="117"/>
    </row>
    <row r="3" spans="1:5" ht="36.75" customHeight="1" x14ac:dyDescent="0.25">
      <c r="A3" s="223"/>
      <c r="B3" s="223"/>
      <c r="C3" s="223"/>
      <c r="D3" s="117"/>
      <c r="E3" s="117"/>
    </row>
    <row r="4" spans="1:5" ht="18.75" x14ac:dyDescent="0.3">
      <c r="A4" s="224"/>
      <c r="B4" s="224"/>
      <c r="C4" s="225"/>
    </row>
    <row r="5" spans="1:5" s="119" customFormat="1" ht="18.75" x14ac:dyDescent="0.25">
      <c r="A5" s="226" t="s">
        <v>11</v>
      </c>
      <c r="B5" s="226"/>
      <c r="C5" s="227" t="s">
        <v>202</v>
      </c>
      <c r="D5" s="118"/>
    </row>
    <row r="6" spans="1:5" s="119" customFormat="1" ht="44.25" customHeight="1" x14ac:dyDescent="0.25">
      <c r="A6" s="228" t="s">
        <v>201</v>
      </c>
      <c r="B6" s="229" t="s">
        <v>198</v>
      </c>
      <c r="C6" s="230"/>
      <c r="D6" s="120"/>
    </row>
    <row r="7" spans="1:5" s="119" customFormat="1" ht="18.75" x14ac:dyDescent="0.3">
      <c r="A7" s="231">
        <v>1</v>
      </c>
      <c r="B7" s="231">
        <v>2</v>
      </c>
      <c r="C7" s="231">
        <v>3</v>
      </c>
      <c r="D7" s="120"/>
    </row>
    <row r="8" spans="1:5" s="119" customFormat="1" ht="37.5" x14ac:dyDescent="0.25">
      <c r="A8" s="232">
        <v>916</v>
      </c>
      <c r="B8" s="233"/>
      <c r="C8" s="234" t="s">
        <v>227</v>
      </c>
      <c r="D8" s="121"/>
    </row>
    <row r="9" spans="1:5" ht="56.25" x14ac:dyDescent="0.25">
      <c r="A9" s="235">
        <v>916</v>
      </c>
      <c r="B9" s="236" t="s">
        <v>167</v>
      </c>
      <c r="C9" s="237" t="s">
        <v>53</v>
      </c>
    </row>
    <row r="10" spans="1:5" ht="76.5" customHeight="1" x14ac:dyDescent="0.25">
      <c r="A10" s="238">
        <v>916</v>
      </c>
      <c r="B10" s="239" t="s">
        <v>168</v>
      </c>
      <c r="C10" s="240" t="s">
        <v>166</v>
      </c>
    </row>
    <row r="11" spans="1:5" ht="18.75" x14ac:dyDescent="0.3">
      <c r="A11" s="225"/>
      <c r="B11" s="225"/>
      <c r="C11" s="225"/>
    </row>
    <row r="13" spans="1:5" ht="28.15" customHeight="1" x14ac:dyDescent="0.25"/>
  </sheetData>
  <mergeCells count="3">
    <mergeCell ref="A2:C3"/>
    <mergeCell ref="A5:B5"/>
    <mergeCell ref="C5:C6"/>
  </mergeCells>
  <conditionalFormatting sqref="A1">
    <cfRule type="expression" dxfId="79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29"/>
  <sheetViews>
    <sheetView view="pageBreakPreview" topLeftCell="A4" zoomScaleNormal="75" zoomScaleSheetLayoutView="100" workbookViewId="0">
      <selection activeCell="B32" sqref="B32"/>
    </sheetView>
  </sheetViews>
  <sheetFormatPr defaultColWidth="8.5703125" defaultRowHeight="15.75" x14ac:dyDescent="0.25"/>
  <cols>
    <col min="1" max="1" width="34" style="95" customWidth="1"/>
    <col min="2" max="2" width="70.140625" style="95" customWidth="1"/>
    <col min="3" max="3" width="13.7109375" style="95" customWidth="1"/>
    <col min="4" max="4" width="13.28515625" style="51" customWidth="1"/>
    <col min="5" max="5" width="14.85546875" style="51" customWidth="1"/>
    <col min="6" max="6" width="43.28515625" style="103" customWidth="1"/>
    <col min="7" max="16384" width="8.5703125" style="51"/>
  </cols>
  <sheetData>
    <row r="1" spans="1:5" ht="123" customHeight="1" x14ac:dyDescent="0.25">
      <c r="A1" s="61"/>
      <c r="B1" s="61"/>
      <c r="C1" s="201" t="s">
        <v>270</v>
      </c>
      <c r="D1" s="201"/>
      <c r="E1" s="201"/>
    </row>
    <row r="2" spans="1:5" ht="50.25" customHeight="1" x14ac:dyDescent="0.25">
      <c r="A2" s="207" t="s">
        <v>231</v>
      </c>
      <c r="B2" s="207"/>
      <c r="C2" s="207"/>
      <c r="D2" s="207"/>
      <c r="E2" s="207"/>
    </row>
    <row r="3" spans="1:5" x14ac:dyDescent="0.25">
      <c r="A3" s="104"/>
      <c r="B3" s="104"/>
      <c r="C3" s="104"/>
    </row>
    <row r="4" spans="1:5" ht="18.75" customHeight="1" x14ac:dyDescent="0.25">
      <c r="A4" s="61"/>
      <c r="B4" s="61"/>
      <c r="C4" s="208" t="s">
        <v>0</v>
      </c>
      <c r="D4" s="208"/>
      <c r="E4" s="208"/>
    </row>
    <row r="5" spans="1:5" ht="16.5" customHeight="1" x14ac:dyDescent="0.25">
      <c r="A5" s="203" t="s">
        <v>1</v>
      </c>
      <c r="B5" s="205" t="s">
        <v>2</v>
      </c>
      <c r="C5" s="202" t="s">
        <v>3</v>
      </c>
      <c r="D5" s="202"/>
      <c r="E5" s="202"/>
    </row>
    <row r="6" spans="1:5" x14ac:dyDescent="0.25">
      <c r="A6" s="204"/>
      <c r="B6" s="206"/>
      <c r="C6" s="194" t="s">
        <v>197</v>
      </c>
      <c r="D6" s="194" t="s">
        <v>260</v>
      </c>
      <c r="E6" s="194" t="s">
        <v>271</v>
      </c>
    </row>
    <row r="7" spans="1:5" x14ac:dyDescent="0.25">
      <c r="A7" s="105">
        <v>1</v>
      </c>
      <c r="B7" s="105">
        <v>2</v>
      </c>
      <c r="C7" s="106">
        <v>3</v>
      </c>
      <c r="D7" s="106">
        <v>4</v>
      </c>
      <c r="E7" s="106">
        <v>5</v>
      </c>
    </row>
    <row r="8" spans="1:5" x14ac:dyDescent="0.25">
      <c r="A8" s="107"/>
      <c r="B8" s="70" t="s">
        <v>4</v>
      </c>
      <c r="C8" s="108">
        <f>SUM(C9+C20)</f>
        <v>1603.8</v>
      </c>
      <c r="D8" s="108">
        <f>SUM(D9+D20)</f>
        <v>1377.7</v>
      </c>
      <c r="E8" s="108">
        <f>SUM(E9+E20)</f>
        <v>1413.2</v>
      </c>
    </row>
    <row r="9" spans="1:5" x14ac:dyDescent="0.25">
      <c r="A9" s="109" t="s">
        <v>99</v>
      </c>
      <c r="B9" s="70" t="s">
        <v>104</v>
      </c>
      <c r="C9" s="108">
        <f>C10+C13+C15+C17</f>
        <v>895</v>
      </c>
      <c r="D9" s="108">
        <f t="shared" ref="D9:E9" si="0">D10+D13+D15+D17</f>
        <v>905</v>
      </c>
      <c r="E9" s="108">
        <f t="shared" si="0"/>
        <v>919</v>
      </c>
    </row>
    <row r="10" spans="1:5" x14ac:dyDescent="0.25">
      <c r="A10" s="109" t="s">
        <v>100</v>
      </c>
      <c r="B10" s="70" t="s">
        <v>5</v>
      </c>
      <c r="C10" s="108">
        <f t="shared" ref="C10:E11" si="1">SUM(C11)</f>
        <v>33</v>
      </c>
      <c r="D10" s="108">
        <f t="shared" si="1"/>
        <v>35</v>
      </c>
      <c r="E10" s="108">
        <f t="shared" si="1"/>
        <v>36</v>
      </c>
    </row>
    <row r="11" spans="1:5" x14ac:dyDescent="0.25">
      <c r="A11" s="109" t="s">
        <v>6</v>
      </c>
      <c r="B11" s="70" t="s">
        <v>7</v>
      </c>
      <c r="C11" s="152">
        <f t="shared" si="1"/>
        <v>33</v>
      </c>
      <c r="D11" s="152">
        <f t="shared" si="1"/>
        <v>35</v>
      </c>
      <c r="E11" s="152">
        <f t="shared" si="1"/>
        <v>36</v>
      </c>
    </row>
    <row r="12" spans="1:5" ht="78.75" x14ac:dyDescent="0.25">
      <c r="A12" s="110" t="s">
        <v>105</v>
      </c>
      <c r="B12" s="37" t="s">
        <v>106</v>
      </c>
      <c r="C12" s="148">
        <v>33</v>
      </c>
      <c r="D12" s="153">
        <v>35</v>
      </c>
      <c r="E12" s="149">
        <v>36</v>
      </c>
    </row>
    <row r="13" spans="1:5" ht="17.25" customHeight="1" x14ac:dyDescent="0.25">
      <c r="A13" s="109" t="s">
        <v>101</v>
      </c>
      <c r="B13" s="70" t="s">
        <v>8</v>
      </c>
      <c r="C13" s="108">
        <f>SUM(C14)</f>
        <v>56</v>
      </c>
      <c r="D13" s="108">
        <f>SUM(D14)</f>
        <v>56</v>
      </c>
      <c r="E13" s="108">
        <f>SUM(E14)</f>
        <v>56</v>
      </c>
    </row>
    <row r="14" spans="1:5" ht="24" customHeight="1" x14ac:dyDescent="0.25">
      <c r="A14" s="110" t="s">
        <v>107</v>
      </c>
      <c r="B14" s="37" t="s">
        <v>9</v>
      </c>
      <c r="C14" s="148">
        <v>56</v>
      </c>
      <c r="D14" s="148">
        <v>56</v>
      </c>
      <c r="E14" s="151">
        <v>56</v>
      </c>
    </row>
    <row r="15" spans="1:5" x14ac:dyDescent="0.25">
      <c r="A15" s="109" t="s">
        <v>102</v>
      </c>
      <c r="B15" s="70" t="s">
        <v>108</v>
      </c>
      <c r="C15" s="108">
        <f>SUM(C16)</f>
        <v>98</v>
      </c>
      <c r="D15" s="108">
        <f>SUM(D16)</f>
        <v>99</v>
      </c>
      <c r="E15" s="108">
        <f>SUM(E16)</f>
        <v>101</v>
      </c>
    </row>
    <row r="16" spans="1:5" ht="33" customHeight="1" x14ac:dyDescent="0.25">
      <c r="A16" s="110" t="s">
        <v>109</v>
      </c>
      <c r="B16" s="111" t="s">
        <v>110</v>
      </c>
      <c r="C16" s="148">
        <v>98</v>
      </c>
      <c r="D16" s="149">
        <v>99</v>
      </c>
      <c r="E16" s="150">
        <v>101</v>
      </c>
    </row>
    <row r="17" spans="1:6" x14ac:dyDescent="0.25">
      <c r="A17" s="109" t="s">
        <v>103</v>
      </c>
      <c r="B17" s="112" t="s">
        <v>10</v>
      </c>
      <c r="C17" s="108">
        <f>SUM(C18+C19)</f>
        <v>708</v>
      </c>
      <c r="D17" s="108">
        <f>SUM(D18+D19)</f>
        <v>715</v>
      </c>
      <c r="E17" s="108">
        <f>SUM(E18+E19)</f>
        <v>726</v>
      </c>
    </row>
    <row r="18" spans="1:6" ht="31.5" x14ac:dyDescent="0.25">
      <c r="A18" s="110" t="s">
        <v>111</v>
      </c>
      <c r="B18" s="111" t="s">
        <v>112</v>
      </c>
      <c r="C18" s="148">
        <v>533</v>
      </c>
      <c r="D18" s="149">
        <v>540</v>
      </c>
      <c r="E18" s="150">
        <v>551</v>
      </c>
    </row>
    <row r="19" spans="1:6" s="59" customFormat="1" ht="31.5" x14ac:dyDescent="0.25">
      <c r="A19" s="110" t="s">
        <v>113</v>
      </c>
      <c r="B19" s="111" t="s">
        <v>114</v>
      </c>
      <c r="C19" s="148">
        <v>175</v>
      </c>
      <c r="D19" s="148">
        <v>175</v>
      </c>
      <c r="E19" s="148">
        <v>175</v>
      </c>
      <c r="F19" s="75"/>
    </row>
    <row r="20" spans="1:6" ht="38.450000000000003" customHeight="1" x14ac:dyDescent="0.25">
      <c r="A20" s="114" t="s">
        <v>116</v>
      </c>
      <c r="B20" s="115" t="s">
        <v>117</v>
      </c>
      <c r="C20" s="108">
        <f>SUM(C25+C28+C21+C23)</f>
        <v>708.8</v>
      </c>
      <c r="D20" s="108">
        <f>SUM(D25+D28+D21+D23)</f>
        <v>472.7</v>
      </c>
      <c r="E20" s="108">
        <f>SUM(E25+E28+E21+E23)</f>
        <v>494.2</v>
      </c>
    </row>
    <row r="21" spans="1:6" ht="17.25" customHeight="1" x14ac:dyDescent="0.25">
      <c r="A21" s="109" t="s">
        <v>222</v>
      </c>
      <c r="B21" s="115" t="s">
        <v>223</v>
      </c>
      <c r="C21" s="108">
        <f>C22</f>
        <v>244</v>
      </c>
      <c r="D21" s="108">
        <f t="shared" ref="D21:E21" si="2">D22</f>
        <v>0</v>
      </c>
      <c r="E21" s="108">
        <f t="shared" si="2"/>
        <v>0</v>
      </c>
    </row>
    <row r="22" spans="1:6" ht="31.5" customHeight="1" x14ac:dyDescent="0.25">
      <c r="A22" s="110" t="s">
        <v>259</v>
      </c>
      <c r="B22" s="144" t="s">
        <v>257</v>
      </c>
      <c r="C22" s="47">
        <v>244</v>
      </c>
      <c r="D22" s="47">
        <v>0</v>
      </c>
      <c r="E22" s="47">
        <v>0</v>
      </c>
    </row>
    <row r="23" spans="1:6" ht="31.5" customHeight="1" x14ac:dyDescent="0.25">
      <c r="A23" s="109" t="s">
        <v>235</v>
      </c>
      <c r="B23" s="116" t="s">
        <v>236</v>
      </c>
      <c r="C23" s="47">
        <f>C24</f>
        <v>0</v>
      </c>
      <c r="D23" s="47">
        <f t="shared" ref="D23:E23" si="3">D24</f>
        <v>0</v>
      </c>
      <c r="E23" s="47">
        <f t="shared" si="3"/>
        <v>0</v>
      </c>
    </row>
    <row r="24" spans="1:6" ht="21.75" customHeight="1" x14ac:dyDescent="0.25">
      <c r="A24" s="110" t="s">
        <v>237</v>
      </c>
      <c r="B24" s="113" t="s">
        <v>48</v>
      </c>
      <c r="C24" s="47">
        <v>0</v>
      </c>
      <c r="D24" s="47">
        <v>0</v>
      </c>
      <c r="E24" s="47">
        <v>0</v>
      </c>
    </row>
    <row r="25" spans="1:6" ht="31.5" x14ac:dyDescent="0.25">
      <c r="A25" s="109" t="s">
        <v>118</v>
      </c>
      <c r="B25" s="116" t="s">
        <v>119</v>
      </c>
      <c r="C25" s="108">
        <f>SUM(C26+C27)</f>
        <v>87.600000000000009</v>
      </c>
      <c r="D25" s="108">
        <f>SUM(D26+D27)</f>
        <v>90.3</v>
      </c>
      <c r="E25" s="108">
        <f>SUM(E26+E27)</f>
        <v>90.3</v>
      </c>
    </row>
    <row r="26" spans="1:6" ht="94.5" x14ac:dyDescent="0.25">
      <c r="A26" s="110" t="s">
        <v>228</v>
      </c>
      <c r="B26" s="113" t="s">
        <v>220</v>
      </c>
      <c r="C26" s="47">
        <v>0.2</v>
      </c>
      <c r="D26" s="47">
        <v>0.2</v>
      </c>
      <c r="E26" s="47">
        <v>0.2</v>
      </c>
    </row>
    <row r="27" spans="1:6" ht="33" customHeight="1" x14ac:dyDescent="0.25">
      <c r="A27" s="110" t="s">
        <v>229</v>
      </c>
      <c r="B27" s="37" t="s">
        <v>120</v>
      </c>
      <c r="C27" s="47">
        <v>87.4</v>
      </c>
      <c r="D27" s="47">
        <v>90.1</v>
      </c>
      <c r="E27" s="47">
        <v>90.1</v>
      </c>
    </row>
    <row r="28" spans="1:6" ht="21" customHeight="1" x14ac:dyDescent="0.25">
      <c r="A28" s="109" t="s">
        <v>121</v>
      </c>
      <c r="B28" s="70" t="s">
        <v>122</v>
      </c>
      <c r="C28" s="108">
        <f>SUM(C29)</f>
        <v>377.2</v>
      </c>
      <c r="D28" s="108">
        <f>SUM(D29)</f>
        <v>382.4</v>
      </c>
      <c r="E28" s="108">
        <f>SUM(E29)</f>
        <v>403.9</v>
      </c>
    </row>
    <row r="29" spans="1:6" ht="66" customHeight="1" x14ac:dyDescent="0.25">
      <c r="A29" s="110" t="s">
        <v>230</v>
      </c>
      <c r="B29" s="113" t="s">
        <v>123</v>
      </c>
      <c r="C29" s="148">
        <f>351.8+25.4</f>
        <v>377.2</v>
      </c>
      <c r="D29" s="149">
        <f>357+25.4</f>
        <v>382.4</v>
      </c>
      <c r="E29" s="150">
        <f>378.5+25.4</f>
        <v>403.9</v>
      </c>
    </row>
  </sheetData>
  <mergeCells count="6">
    <mergeCell ref="C1:E1"/>
    <mergeCell ref="C5:E5"/>
    <mergeCell ref="A5:A6"/>
    <mergeCell ref="B5:B6"/>
    <mergeCell ref="A2:E2"/>
    <mergeCell ref="C4:E4"/>
  </mergeCells>
  <phoneticPr fontId="5" type="noConversion"/>
  <pageMargins left="0.78749999999999998" right="0.78749999999999998" top="0.47986111111111113" bottom="0.78749999999999998" header="0.51180555555555562" footer="0.51180555555555562"/>
  <pageSetup paperSize="9" scale="59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07"/>
  <sheetViews>
    <sheetView view="pageBreakPreview" zoomScale="90" zoomScaleNormal="75" zoomScaleSheetLayoutView="90" workbookViewId="0">
      <selection activeCell="J113" sqref="J113"/>
    </sheetView>
  </sheetViews>
  <sheetFormatPr defaultColWidth="8.5703125" defaultRowHeight="15.75" x14ac:dyDescent="0.25"/>
  <cols>
    <col min="1" max="1" width="59.7109375" style="58" customWidth="1"/>
    <col min="2" max="2" width="7" style="59" customWidth="1"/>
    <col min="3" max="3" width="5.5703125" style="59" customWidth="1"/>
    <col min="4" max="4" width="7.140625" style="59" customWidth="1"/>
    <col min="5" max="5" width="7.28515625" style="59" customWidth="1"/>
    <col min="6" max="6" width="6.140625" style="59" customWidth="1"/>
    <col min="7" max="7" width="7.140625" style="59" customWidth="1"/>
    <col min="8" max="8" width="7.7109375" style="61" customWidth="1"/>
    <col min="9" max="9" width="7.28515625" style="61" customWidth="1"/>
    <col min="10" max="10" width="10.7109375" style="94" customWidth="1"/>
    <col min="11" max="11" width="9.7109375" style="61" customWidth="1"/>
    <col min="12" max="12" width="14.28515625" style="61" customWidth="1"/>
    <col min="13" max="16384" width="8.5703125" style="61"/>
  </cols>
  <sheetData>
    <row r="1" spans="1:12" ht="161.25" customHeight="1" x14ac:dyDescent="0.25">
      <c r="G1" s="60"/>
      <c r="H1" s="146"/>
      <c r="I1" s="146"/>
      <c r="J1" s="201" t="s">
        <v>272</v>
      </c>
      <c r="K1" s="201"/>
      <c r="L1" s="201"/>
    </row>
    <row r="2" spans="1:12" ht="65.25" customHeight="1" x14ac:dyDescent="0.25">
      <c r="A2" s="210" t="s">
        <v>273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21.75" customHeight="1" x14ac:dyDescent="0.25">
      <c r="L3" s="61" t="s">
        <v>279</v>
      </c>
    </row>
    <row r="4" spans="1:12" ht="15.75" customHeight="1" x14ac:dyDescent="0.25">
      <c r="A4" s="209" t="s">
        <v>15</v>
      </c>
      <c r="B4" s="209" t="s">
        <v>24</v>
      </c>
      <c r="C4" s="209" t="s">
        <v>16</v>
      </c>
      <c r="D4" s="209" t="s">
        <v>275</v>
      </c>
      <c r="E4" s="209" t="s">
        <v>276</v>
      </c>
      <c r="F4" s="209"/>
      <c r="G4" s="209"/>
      <c r="H4" s="209"/>
      <c r="I4" s="209" t="s">
        <v>277</v>
      </c>
      <c r="J4" s="209" t="s">
        <v>95</v>
      </c>
      <c r="K4" s="209"/>
      <c r="L4" s="209"/>
    </row>
    <row r="5" spans="1:12" x14ac:dyDescent="0.25">
      <c r="A5" s="209" t="s">
        <v>278</v>
      </c>
      <c r="B5" s="209" t="s">
        <v>278</v>
      </c>
      <c r="C5" s="209" t="s">
        <v>278</v>
      </c>
      <c r="D5" s="209" t="s">
        <v>278</v>
      </c>
      <c r="E5" s="209" t="s">
        <v>278</v>
      </c>
      <c r="F5" s="209"/>
      <c r="G5" s="209"/>
      <c r="H5" s="209"/>
      <c r="I5" s="209" t="s">
        <v>278</v>
      </c>
      <c r="J5" s="195" t="s">
        <v>197</v>
      </c>
      <c r="K5" s="195" t="s">
        <v>260</v>
      </c>
      <c r="L5" s="195" t="s">
        <v>271</v>
      </c>
    </row>
    <row r="6" spans="1:12" x14ac:dyDescent="0.25">
      <c r="A6" s="62">
        <v>1</v>
      </c>
      <c r="B6" s="5">
        <v>2</v>
      </c>
      <c r="C6" s="5">
        <v>3</v>
      </c>
      <c r="D6" s="5">
        <v>4</v>
      </c>
      <c r="E6" s="5">
        <v>5</v>
      </c>
      <c r="F6" s="41">
        <v>6</v>
      </c>
      <c r="G6" s="5">
        <v>7</v>
      </c>
      <c r="H6" s="33">
        <v>8</v>
      </c>
      <c r="I6" s="33">
        <v>9</v>
      </c>
      <c r="J6" s="33">
        <v>10</v>
      </c>
      <c r="K6" s="33">
        <v>11</v>
      </c>
      <c r="L6" s="33">
        <v>12</v>
      </c>
    </row>
    <row r="7" spans="1:12" s="67" customFormat="1" x14ac:dyDescent="0.25">
      <c r="A7" s="63" t="s">
        <v>25</v>
      </c>
      <c r="B7" s="38"/>
      <c r="C7" s="38"/>
      <c r="D7" s="38"/>
      <c r="E7" s="38"/>
      <c r="F7" s="64"/>
      <c r="G7" s="65"/>
      <c r="H7" s="54"/>
      <c r="I7" s="54"/>
      <c r="J7" s="66">
        <f>J8</f>
        <v>1603.8</v>
      </c>
      <c r="K7" s="66">
        <f t="shared" ref="K7:L7" si="0">K8</f>
        <v>1377.7</v>
      </c>
      <c r="L7" s="66">
        <f t="shared" si="0"/>
        <v>1413.2</v>
      </c>
    </row>
    <row r="8" spans="1:12" ht="47.25" x14ac:dyDescent="0.25">
      <c r="A8" s="63" t="s">
        <v>225</v>
      </c>
      <c r="B8" s="38">
        <v>916</v>
      </c>
      <c r="C8" s="68"/>
      <c r="D8" s="68"/>
      <c r="E8" s="5"/>
      <c r="F8" s="5"/>
      <c r="G8" s="5"/>
      <c r="H8" s="5"/>
      <c r="I8" s="69"/>
      <c r="J8" s="66">
        <f>J9+J49+J64+J71+J87+J94+J58</f>
        <v>1603.8</v>
      </c>
      <c r="K8" s="66">
        <f>K9+K49+K64+K71+K87+K94+K58+K101</f>
        <v>1377.7</v>
      </c>
      <c r="L8" s="66">
        <f>L9+L49+L64+L71+L87+L94+L58+L101</f>
        <v>1413.2</v>
      </c>
    </row>
    <row r="9" spans="1:12" x14ac:dyDescent="0.25">
      <c r="A9" s="63" t="s">
        <v>18</v>
      </c>
      <c r="B9" s="38">
        <v>916</v>
      </c>
      <c r="C9" s="38" t="s">
        <v>19</v>
      </c>
      <c r="D9" s="38"/>
      <c r="E9" s="49"/>
      <c r="F9" s="49"/>
      <c r="G9" s="49"/>
      <c r="H9" s="49"/>
      <c r="I9" s="64"/>
      <c r="J9" s="66">
        <f>J10+J19+J38+J44</f>
        <v>820.59999999999991</v>
      </c>
      <c r="K9" s="66">
        <f>K10+K19+K38+K44</f>
        <v>678.6</v>
      </c>
      <c r="L9" s="66">
        <f>L10+L19+L38+L44</f>
        <v>641.4</v>
      </c>
    </row>
    <row r="10" spans="1:12" ht="47.25" x14ac:dyDescent="0.25">
      <c r="A10" s="70" t="s">
        <v>61</v>
      </c>
      <c r="B10" s="38">
        <v>916</v>
      </c>
      <c r="C10" s="49" t="s">
        <v>19</v>
      </c>
      <c r="D10" s="49" t="s">
        <v>56</v>
      </c>
      <c r="E10" s="49"/>
      <c r="F10" s="49"/>
      <c r="G10" s="49"/>
      <c r="H10" s="49"/>
      <c r="I10" s="50"/>
      <c r="J10" s="71">
        <f>J11</f>
        <v>347.5</v>
      </c>
      <c r="K10" s="71">
        <f t="shared" ref="K10:L14" si="1">K11</f>
        <v>231.8</v>
      </c>
      <c r="L10" s="71">
        <f t="shared" si="1"/>
        <v>206.7</v>
      </c>
    </row>
    <row r="11" spans="1:12" x14ac:dyDescent="0.25">
      <c r="A11" s="45" t="s">
        <v>195</v>
      </c>
      <c r="B11" s="38">
        <v>916</v>
      </c>
      <c r="C11" s="5" t="s">
        <v>19</v>
      </c>
      <c r="D11" s="5" t="s">
        <v>56</v>
      </c>
      <c r="E11" s="5" t="s">
        <v>62</v>
      </c>
      <c r="F11" s="5"/>
      <c r="G11" s="5"/>
      <c r="H11" s="5"/>
      <c r="I11" s="35"/>
      <c r="J11" s="72">
        <f>J12</f>
        <v>347.5</v>
      </c>
      <c r="K11" s="72">
        <f t="shared" si="1"/>
        <v>231.8</v>
      </c>
      <c r="L11" s="72">
        <f t="shared" si="1"/>
        <v>206.7</v>
      </c>
    </row>
    <row r="12" spans="1:12" x14ac:dyDescent="0.25">
      <c r="A12" s="37" t="s">
        <v>193</v>
      </c>
      <c r="B12" s="38">
        <v>916</v>
      </c>
      <c r="C12" s="5" t="s">
        <v>19</v>
      </c>
      <c r="D12" s="5" t="s">
        <v>56</v>
      </c>
      <c r="E12" s="5">
        <v>65</v>
      </c>
      <c r="F12" s="5">
        <v>1</v>
      </c>
      <c r="G12" s="49"/>
      <c r="H12" s="49"/>
      <c r="I12" s="50"/>
      <c r="J12" s="72">
        <f>J13+J16</f>
        <v>347.5</v>
      </c>
      <c r="K12" s="72">
        <f t="shared" ref="K12:L12" si="2">K13+K16</f>
        <v>231.8</v>
      </c>
      <c r="L12" s="72">
        <f t="shared" si="2"/>
        <v>206.7</v>
      </c>
    </row>
    <row r="13" spans="1:12" ht="31.5" x14ac:dyDescent="0.25">
      <c r="A13" s="48" t="s">
        <v>143</v>
      </c>
      <c r="B13" s="38">
        <v>916</v>
      </c>
      <c r="C13" s="33" t="s">
        <v>19</v>
      </c>
      <c r="D13" s="33" t="s">
        <v>56</v>
      </c>
      <c r="E13" s="33" t="s">
        <v>62</v>
      </c>
      <c r="F13" s="33" t="s">
        <v>30</v>
      </c>
      <c r="G13" s="33" t="s">
        <v>64</v>
      </c>
      <c r="H13" s="33" t="s">
        <v>65</v>
      </c>
      <c r="I13" s="50"/>
      <c r="J13" s="72">
        <f>J14</f>
        <v>347.5</v>
      </c>
      <c r="K13" s="72">
        <f t="shared" si="1"/>
        <v>231.8</v>
      </c>
      <c r="L13" s="72">
        <f t="shared" si="1"/>
        <v>206.7</v>
      </c>
    </row>
    <row r="14" spans="1:12" ht="78.75" x14ac:dyDescent="0.25">
      <c r="A14" s="48" t="s">
        <v>135</v>
      </c>
      <c r="B14" s="38">
        <v>916</v>
      </c>
      <c r="C14" s="33" t="s">
        <v>19</v>
      </c>
      <c r="D14" s="33" t="s">
        <v>56</v>
      </c>
      <c r="E14" s="33" t="s">
        <v>62</v>
      </c>
      <c r="F14" s="33" t="s">
        <v>30</v>
      </c>
      <c r="G14" s="33" t="s">
        <v>64</v>
      </c>
      <c r="H14" s="33" t="s">
        <v>65</v>
      </c>
      <c r="I14" s="35" t="s">
        <v>137</v>
      </c>
      <c r="J14" s="72">
        <f>J15</f>
        <v>347.5</v>
      </c>
      <c r="K14" s="72">
        <f t="shared" si="1"/>
        <v>231.8</v>
      </c>
      <c r="L14" s="72">
        <f t="shared" si="1"/>
        <v>206.7</v>
      </c>
    </row>
    <row r="15" spans="1:12" ht="21" customHeight="1" x14ac:dyDescent="0.25">
      <c r="A15" s="48" t="s">
        <v>136</v>
      </c>
      <c r="B15" s="38">
        <v>916</v>
      </c>
      <c r="C15" s="33" t="s">
        <v>19</v>
      </c>
      <c r="D15" s="33" t="s">
        <v>56</v>
      </c>
      <c r="E15" s="33" t="s">
        <v>62</v>
      </c>
      <c r="F15" s="33" t="s">
        <v>30</v>
      </c>
      <c r="G15" s="33" t="s">
        <v>64</v>
      </c>
      <c r="H15" s="33" t="s">
        <v>65</v>
      </c>
      <c r="I15" s="35" t="s">
        <v>138</v>
      </c>
      <c r="J15" s="72">
        <v>347.5</v>
      </c>
      <c r="K15" s="72">
        <v>231.8</v>
      </c>
      <c r="L15" s="72">
        <v>206.7</v>
      </c>
    </row>
    <row r="16" spans="1:12" ht="34.5" customHeight="1" x14ac:dyDescent="0.25">
      <c r="A16" s="37" t="s">
        <v>255</v>
      </c>
      <c r="B16" s="38">
        <v>916</v>
      </c>
      <c r="C16" s="33" t="s">
        <v>19</v>
      </c>
      <c r="D16" s="33" t="s">
        <v>56</v>
      </c>
      <c r="E16" s="33" t="s">
        <v>62</v>
      </c>
      <c r="F16" s="33" t="s">
        <v>30</v>
      </c>
      <c r="G16" s="33" t="s">
        <v>64</v>
      </c>
      <c r="H16" s="33" t="s">
        <v>254</v>
      </c>
      <c r="I16" s="35"/>
      <c r="J16" s="72">
        <f>J17</f>
        <v>0</v>
      </c>
      <c r="K16" s="72">
        <f t="shared" ref="K16:L16" si="3">K17</f>
        <v>0</v>
      </c>
      <c r="L16" s="72">
        <f t="shared" si="3"/>
        <v>0</v>
      </c>
    </row>
    <row r="17" spans="1:12" ht="55.5" customHeight="1" x14ac:dyDescent="0.25">
      <c r="A17" s="48" t="s">
        <v>135</v>
      </c>
      <c r="B17" s="38">
        <v>916</v>
      </c>
      <c r="C17" s="33" t="s">
        <v>19</v>
      </c>
      <c r="D17" s="33" t="s">
        <v>56</v>
      </c>
      <c r="E17" s="33" t="s">
        <v>62</v>
      </c>
      <c r="F17" s="33" t="s">
        <v>30</v>
      </c>
      <c r="G17" s="33" t="s">
        <v>64</v>
      </c>
      <c r="H17" s="33" t="s">
        <v>254</v>
      </c>
      <c r="I17" s="35" t="s">
        <v>137</v>
      </c>
      <c r="J17" s="72">
        <f>J18</f>
        <v>0</v>
      </c>
      <c r="K17" s="72">
        <f t="shared" ref="K17:L17" si="4">K18</f>
        <v>0</v>
      </c>
      <c r="L17" s="72">
        <f t="shared" si="4"/>
        <v>0</v>
      </c>
    </row>
    <row r="18" spans="1:12" ht="24" customHeight="1" x14ac:dyDescent="0.25">
      <c r="A18" s="48" t="s">
        <v>136</v>
      </c>
      <c r="B18" s="38">
        <v>916</v>
      </c>
      <c r="C18" s="33" t="s">
        <v>19</v>
      </c>
      <c r="D18" s="33" t="s">
        <v>56</v>
      </c>
      <c r="E18" s="33" t="s">
        <v>62</v>
      </c>
      <c r="F18" s="33" t="s">
        <v>30</v>
      </c>
      <c r="G18" s="33" t="s">
        <v>64</v>
      </c>
      <c r="H18" s="33" t="s">
        <v>254</v>
      </c>
      <c r="I18" s="35" t="s">
        <v>138</v>
      </c>
      <c r="J18" s="72">
        <v>0</v>
      </c>
      <c r="K18" s="72">
        <v>0</v>
      </c>
      <c r="L18" s="72">
        <v>0</v>
      </c>
    </row>
    <row r="19" spans="1:12" ht="63" x14ac:dyDescent="0.25">
      <c r="A19" s="73" t="s">
        <v>96</v>
      </c>
      <c r="B19" s="38">
        <v>916</v>
      </c>
      <c r="C19" s="49" t="s">
        <v>19</v>
      </c>
      <c r="D19" s="49" t="s">
        <v>20</v>
      </c>
      <c r="E19" s="49"/>
      <c r="F19" s="49"/>
      <c r="G19" s="49"/>
      <c r="H19" s="49"/>
      <c r="I19" s="50"/>
      <c r="J19" s="71">
        <f>J20+J33</f>
        <v>471.09999999999997</v>
      </c>
      <c r="K19" s="71">
        <f>K20+K33</f>
        <v>445.8</v>
      </c>
      <c r="L19" s="71">
        <f>L20+L33</f>
        <v>433.7</v>
      </c>
    </row>
    <row r="20" spans="1:12" x14ac:dyDescent="0.25">
      <c r="A20" s="45" t="s">
        <v>195</v>
      </c>
      <c r="B20" s="38">
        <v>916</v>
      </c>
      <c r="C20" s="5" t="s">
        <v>19</v>
      </c>
      <c r="D20" s="5" t="s">
        <v>20</v>
      </c>
      <c r="E20" s="5" t="s">
        <v>62</v>
      </c>
      <c r="F20" s="5"/>
      <c r="G20" s="5"/>
      <c r="H20" s="5"/>
      <c r="I20" s="35"/>
      <c r="J20" s="72">
        <f>J21</f>
        <v>470.9</v>
      </c>
      <c r="K20" s="72">
        <f t="shared" ref="K20:L20" si="5">K21</f>
        <v>445.6</v>
      </c>
      <c r="L20" s="72">
        <f t="shared" si="5"/>
        <v>433.5</v>
      </c>
    </row>
    <row r="21" spans="1:12" ht="18.600000000000001" customHeight="1" x14ac:dyDescent="0.25">
      <c r="A21" s="45" t="s">
        <v>196</v>
      </c>
      <c r="B21" s="38">
        <v>916</v>
      </c>
      <c r="C21" s="33" t="s">
        <v>19</v>
      </c>
      <c r="D21" s="33" t="s">
        <v>20</v>
      </c>
      <c r="E21" s="33" t="s">
        <v>62</v>
      </c>
      <c r="F21" s="33" t="s">
        <v>31</v>
      </c>
      <c r="G21" s="49"/>
      <c r="H21" s="49"/>
      <c r="I21" s="50"/>
      <c r="J21" s="72">
        <f>J22+J25+J30</f>
        <v>470.9</v>
      </c>
      <c r="K21" s="72">
        <f t="shared" ref="K21:L21" si="6">K22+K25+K30</f>
        <v>445.6</v>
      </c>
      <c r="L21" s="72">
        <f t="shared" si="6"/>
        <v>433.5</v>
      </c>
    </row>
    <row r="22" spans="1:12" ht="31.5" x14ac:dyDescent="0.25">
      <c r="A22" s="48" t="s">
        <v>66</v>
      </c>
      <c r="B22" s="38">
        <v>916</v>
      </c>
      <c r="C22" s="33" t="s">
        <v>19</v>
      </c>
      <c r="D22" s="33" t="s">
        <v>20</v>
      </c>
      <c r="E22" s="33" t="s">
        <v>62</v>
      </c>
      <c r="F22" s="33" t="s">
        <v>31</v>
      </c>
      <c r="G22" s="33" t="s">
        <v>64</v>
      </c>
      <c r="H22" s="33" t="s">
        <v>67</v>
      </c>
      <c r="I22" s="50"/>
      <c r="J22" s="72">
        <f t="shared" ref="J22:L23" si="7">J23</f>
        <v>344.4</v>
      </c>
      <c r="K22" s="72">
        <f t="shared" si="7"/>
        <v>320.5</v>
      </c>
      <c r="L22" s="72">
        <f t="shared" si="7"/>
        <v>295.7</v>
      </c>
    </row>
    <row r="23" spans="1:12" ht="38.25" customHeight="1" x14ac:dyDescent="0.25">
      <c r="A23" s="48" t="s">
        <v>135</v>
      </c>
      <c r="B23" s="38">
        <v>916</v>
      </c>
      <c r="C23" s="33" t="s">
        <v>19</v>
      </c>
      <c r="D23" s="33" t="s">
        <v>20</v>
      </c>
      <c r="E23" s="33" t="s">
        <v>62</v>
      </c>
      <c r="F23" s="33" t="s">
        <v>31</v>
      </c>
      <c r="G23" s="33" t="s">
        <v>64</v>
      </c>
      <c r="H23" s="33" t="s">
        <v>67</v>
      </c>
      <c r="I23" s="35" t="s">
        <v>137</v>
      </c>
      <c r="J23" s="72">
        <f t="shared" si="7"/>
        <v>344.4</v>
      </c>
      <c r="K23" s="72">
        <f t="shared" si="7"/>
        <v>320.5</v>
      </c>
      <c r="L23" s="72">
        <f t="shared" si="7"/>
        <v>295.7</v>
      </c>
    </row>
    <row r="24" spans="1:12" ht="31.5" x14ac:dyDescent="0.25">
      <c r="A24" s="48" t="s">
        <v>136</v>
      </c>
      <c r="B24" s="38">
        <v>916</v>
      </c>
      <c r="C24" s="33" t="s">
        <v>19</v>
      </c>
      <c r="D24" s="33" t="s">
        <v>20</v>
      </c>
      <c r="E24" s="33" t="s">
        <v>62</v>
      </c>
      <c r="F24" s="33" t="s">
        <v>31</v>
      </c>
      <c r="G24" s="33" t="s">
        <v>64</v>
      </c>
      <c r="H24" s="33" t="s">
        <v>67</v>
      </c>
      <c r="I24" s="35" t="s">
        <v>138</v>
      </c>
      <c r="J24" s="72">
        <v>344.4</v>
      </c>
      <c r="K24" s="72">
        <v>320.5</v>
      </c>
      <c r="L24" s="72">
        <v>295.7</v>
      </c>
    </row>
    <row r="25" spans="1:12" ht="31.5" x14ac:dyDescent="0.25">
      <c r="A25" s="37" t="s">
        <v>266</v>
      </c>
      <c r="B25" s="38">
        <v>916</v>
      </c>
      <c r="C25" s="33" t="s">
        <v>19</v>
      </c>
      <c r="D25" s="33" t="s">
        <v>20</v>
      </c>
      <c r="E25" s="33" t="s">
        <v>62</v>
      </c>
      <c r="F25" s="33" t="s">
        <v>31</v>
      </c>
      <c r="G25" s="33" t="s">
        <v>64</v>
      </c>
      <c r="H25" s="33" t="s">
        <v>69</v>
      </c>
      <c r="I25" s="35"/>
      <c r="J25" s="72">
        <f>J26+J28</f>
        <v>126.5</v>
      </c>
      <c r="K25" s="72">
        <f>K26+K28</f>
        <v>125.1</v>
      </c>
      <c r="L25" s="72">
        <f>L26+L28</f>
        <v>137.80000000000001</v>
      </c>
    </row>
    <row r="26" spans="1:12" ht="21.75" customHeight="1" x14ac:dyDescent="0.25">
      <c r="A26" s="37" t="s">
        <v>131</v>
      </c>
      <c r="B26" s="38">
        <v>916</v>
      </c>
      <c r="C26" s="33" t="s">
        <v>19</v>
      </c>
      <c r="D26" s="33" t="s">
        <v>20</v>
      </c>
      <c r="E26" s="33" t="s">
        <v>62</v>
      </c>
      <c r="F26" s="33" t="s">
        <v>31</v>
      </c>
      <c r="G26" s="33" t="s">
        <v>64</v>
      </c>
      <c r="H26" s="33" t="s">
        <v>69</v>
      </c>
      <c r="I26" s="35" t="s">
        <v>133</v>
      </c>
      <c r="J26" s="72">
        <f>J27</f>
        <v>60.7</v>
      </c>
      <c r="K26" s="72">
        <f t="shared" ref="K26:L26" si="8">K27</f>
        <v>60</v>
      </c>
      <c r="L26" s="72">
        <f t="shared" si="8"/>
        <v>72</v>
      </c>
    </row>
    <row r="27" spans="1:12" ht="31.5" x14ac:dyDescent="0.25">
      <c r="A27" s="37" t="s">
        <v>132</v>
      </c>
      <c r="B27" s="38">
        <v>916</v>
      </c>
      <c r="C27" s="33" t="s">
        <v>19</v>
      </c>
      <c r="D27" s="33" t="s">
        <v>20</v>
      </c>
      <c r="E27" s="33" t="s">
        <v>62</v>
      </c>
      <c r="F27" s="33" t="s">
        <v>31</v>
      </c>
      <c r="G27" s="33" t="s">
        <v>64</v>
      </c>
      <c r="H27" s="33" t="s">
        <v>69</v>
      </c>
      <c r="I27" s="5" t="s">
        <v>134</v>
      </c>
      <c r="J27" s="72">
        <v>60.7</v>
      </c>
      <c r="K27" s="72">
        <v>60</v>
      </c>
      <c r="L27" s="72">
        <v>72</v>
      </c>
    </row>
    <row r="28" spans="1:12" s="67" customFormat="1" x14ac:dyDescent="0.25">
      <c r="A28" s="44" t="s">
        <v>139</v>
      </c>
      <c r="B28" s="38">
        <v>916</v>
      </c>
      <c r="C28" s="5" t="s">
        <v>19</v>
      </c>
      <c r="D28" s="5" t="s">
        <v>20</v>
      </c>
      <c r="E28" s="33" t="s">
        <v>62</v>
      </c>
      <c r="F28" s="33" t="s">
        <v>31</v>
      </c>
      <c r="G28" s="33" t="s">
        <v>64</v>
      </c>
      <c r="H28" s="33" t="s">
        <v>69</v>
      </c>
      <c r="I28" s="41" t="s">
        <v>140</v>
      </c>
      <c r="J28" s="25">
        <f>J29</f>
        <v>65.8</v>
      </c>
      <c r="K28" s="25">
        <f>K29</f>
        <v>65.099999999999994</v>
      </c>
      <c r="L28" s="25">
        <f>L29</f>
        <v>65.8</v>
      </c>
    </row>
    <row r="29" spans="1:12" s="67" customFormat="1" x14ac:dyDescent="0.25">
      <c r="A29" s="44" t="s">
        <v>141</v>
      </c>
      <c r="B29" s="38">
        <v>916</v>
      </c>
      <c r="C29" s="5" t="s">
        <v>19</v>
      </c>
      <c r="D29" s="5" t="s">
        <v>20</v>
      </c>
      <c r="E29" s="5" t="s">
        <v>62</v>
      </c>
      <c r="F29" s="33" t="s">
        <v>31</v>
      </c>
      <c r="G29" s="33" t="s">
        <v>64</v>
      </c>
      <c r="H29" s="33" t="s">
        <v>69</v>
      </c>
      <c r="I29" s="41" t="s">
        <v>142</v>
      </c>
      <c r="J29" s="25">
        <v>65.8</v>
      </c>
      <c r="K29" s="25">
        <v>65.099999999999994</v>
      </c>
      <c r="L29" s="25">
        <v>65.8</v>
      </c>
    </row>
    <row r="30" spans="1:12" s="67" customFormat="1" ht="36.75" customHeight="1" x14ac:dyDescent="0.25">
      <c r="A30" s="37" t="s">
        <v>255</v>
      </c>
      <c r="B30" s="38">
        <v>916</v>
      </c>
      <c r="C30" s="5" t="s">
        <v>19</v>
      </c>
      <c r="D30" s="5" t="s">
        <v>20</v>
      </c>
      <c r="E30" s="35" t="s">
        <v>62</v>
      </c>
      <c r="F30" s="33" t="s">
        <v>31</v>
      </c>
      <c r="G30" s="33" t="s">
        <v>64</v>
      </c>
      <c r="H30" s="33" t="s">
        <v>254</v>
      </c>
      <c r="I30" s="74"/>
      <c r="J30" s="25">
        <f>J31</f>
        <v>0</v>
      </c>
      <c r="K30" s="25">
        <f t="shared" ref="K30:L30" si="9">K31</f>
        <v>0</v>
      </c>
      <c r="L30" s="25">
        <f t="shared" si="9"/>
        <v>0</v>
      </c>
    </row>
    <row r="31" spans="1:12" s="67" customFormat="1" ht="78.75" x14ac:dyDescent="0.25">
      <c r="A31" s="48" t="s">
        <v>135</v>
      </c>
      <c r="B31" s="38">
        <v>916</v>
      </c>
      <c r="C31" s="5" t="s">
        <v>19</v>
      </c>
      <c r="D31" s="5" t="s">
        <v>20</v>
      </c>
      <c r="E31" s="35" t="s">
        <v>62</v>
      </c>
      <c r="F31" s="33" t="s">
        <v>31</v>
      </c>
      <c r="G31" s="33" t="s">
        <v>64</v>
      </c>
      <c r="H31" s="33" t="s">
        <v>254</v>
      </c>
      <c r="I31" s="74" t="s">
        <v>137</v>
      </c>
      <c r="J31" s="25">
        <f>J32</f>
        <v>0</v>
      </c>
      <c r="K31" s="25">
        <f t="shared" ref="K31:L31" si="10">K32</f>
        <v>0</v>
      </c>
      <c r="L31" s="25">
        <f t="shared" si="10"/>
        <v>0</v>
      </c>
    </row>
    <row r="32" spans="1:12" s="67" customFormat="1" ht="31.5" x14ac:dyDescent="0.25">
      <c r="A32" s="48" t="s">
        <v>136</v>
      </c>
      <c r="B32" s="38">
        <v>916</v>
      </c>
      <c r="C32" s="5" t="s">
        <v>19</v>
      </c>
      <c r="D32" s="5" t="s">
        <v>20</v>
      </c>
      <c r="E32" s="35" t="s">
        <v>62</v>
      </c>
      <c r="F32" s="33" t="s">
        <v>31</v>
      </c>
      <c r="G32" s="33" t="s">
        <v>64</v>
      </c>
      <c r="H32" s="33" t="s">
        <v>254</v>
      </c>
      <c r="I32" s="74" t="s">
        <v>138</v>
      </c>
      <c r="J32" s="25">
        <v>0</v>
      </c>
      <c r="K32" s="25">
        <v>0</v>
      </c>
      <c r="L32" s="25">
        <v>0</v>
      </c>
    </row>
    <row r="33" spans="1:12" s="75" customFormat="1" ht="63" x14ac:dyDescent="0.25">
      <c r="A33" s="45" t="s">
        <v>232</v>
      </c>
      <c r="B33" s="38">
        <v>916</v>
      </c>
      <c r="C33" s="5" t="s">
        <v>19</v>
      </c>
      <c r="D33" s="5" t="s">
        <v>20</v>
      </c>
      <c r="E33" s="35">
        <v>89</v>
      </c>
      <c r="F33" s="33"/>
      <c r="G33" s="33"/>
      <c r="H33" s="33"/>
      <c r="I33" s="74"/>
      <c r="J33" s="72">
        <f>J34</f>
        <v>0.2</v>
      </c>
      <c r="K33" s="72">
        <f t="shared" ref="K33:L36" si="11">K34</f>
        <v>0.2</v>
      </c>
      <c r="L33" s="72">
        <f t="shared" si="11"/>
        <v>0.2</v>
      </c>
    </row>
    <row r="34" spans="1:12" s="75" customFormat="1" ht="63" x14ac:dyDescent="0.25">
      <c r="A34" s="45" t="s">
        <v>233</v>
      </c>
      <c r="B34" s="38">
        <v>916</v>
      </c>
      <c r="C34" s="5" t="s">
        <v>19</v>
      </c>
      <c r="D34" s="5" t="s">
        <v>20</v>
      </c>
      <c r="E34" s="35">
        <v>89</v>
      </c>
      <c r="F34" s="33" t="s">
        <v>30</v>
      </c>
      <c r="G34" s="33"/>
      <c r="H34" s="33"/>
      <c r="I34" s="74"/>
      <c r="J34" s="72">
        <f>J35</f>
        <v>0.2</v>
      </c>
      <c r="K34" s="72">
        <f t="shared" si="11"/>
        <v>0.2</v>
      </c>
      <c r="L34" s="72">
        <f t="shared" si="11"/>
        <v>0.2</v>
      </c>
    </row>
    <row r="35" spans="1:12" s="75" customFormat="1" ht="70.5" customHeight="1" x14ac:dyDescent="0.25">
      <c r="A35" s="76" t="s">
        <v>194</v>
      </c>
      <c r="B35" s="38">
        <v>916</v>
      </c>
      <c r="C35" s="5" t="s">
        <v>19</v>
      </c>
      <c r="D35" s="5" t="s">
        <v>20</v>
      </c>
      <c r="E35" s="35">
        <v>89</v>
      </c>
      <c r="F35" s="33" t="s">
        <v>30</v>
      </c>
      <c r="G35" s="33" t="s">
        <v>64</v>
      </c>
      <c r="H35" s="33" t="s">
        <v>71</v>
      </c>
      <c r="I35" s="74"/>
      <c r="J35" s="72">
        <f>J36</f>
        <v>0.2</v>
      </c>
      <c r="K35" s="72">
        <f t="shared" si="11"/>
        <v>0.2</v>
      </c>
      <c r="L35" s="72">
        <f t="shared" si="11"/>
        <v>0.2</v>
      </c>
    </row>
    <row r="36" spans="1:12" s="75" customFormat="1" ht="18" customHeight="1" x14ac:dyDescent="0.25">
      <c r="A36" s="37" t="s">
        <v>131</v>
      </c>
      <c r="B36" s="38">
        <v>916</v>
      </c>
      <c r="C36" s="5" t="s">
        <v>19</v>
      </c>
      <c r="D36" s="5" t="s">
        <v>20</v>
      </c>
      <c r="E36" s="35" t="s">
        <v>76</v>
      </c>
      <c r="F36" s="33" t="s">
        <v>30</v>
      </c>
      <c r="G36" s="33" t="s">
        <v>64</v>
      </c>
      <c r="H36" s="33" t="s">
        <v>71</v>
      </c>
      <c r="I36" s="74" t="s">
        <v>133</v>
      </c>
      <c r="J36" s="72">
        <f>J37</f>
        <v>0.2</v>
      </c>
      <c r="K36" s="72">
        <f t="shared" si="11"/>
        <v>0.2</v>
      </c>
      <c r="L36" s="72">
        <f t="shared" si="11"/>
        <v>0.2</v>
      </c>
    </row>
    <row r="37" spans="1:12" s="75" customFormat="1" ht="35.25" customHeight="1" x14ac:dyDescent="0.25">
      <c r="A37" s="37" t="s">
        <v>132</v>
      </c>
      <c r="B37" s="38">
        <v>916</v>
      </c>
      <c r="C37" s="5" t="s">
        <v>19</v>
      </c>
      <c r="D37" s="5" t="s">
        <v>20</v>
      </c>
      <c r="E37" s="35" t="s">
        <v>76</v>
      </c>
      <c r="F37" s="33" t="s">
        <v>30</v>
      </c>
      <c r="G37" s="33" t="s">
        <v>64</v>
      </c>
      <c r="H37" s="33" t="s">
        <v>71</v>
      </c>
      <c r="I37" s="74" t="s">
        <v>134</v>
      </c>
      <c r="J37" s="72">
        <v>0.2</v>
      </c>
      <c r="K37" s="72">
        <v>0.2</v>
      </c>
      <c r="L37" s="72">
        <v>0.2</v>
      </c>
    </row>
    <row r="38" spans="1:12" x14ac:dyDescent="0.25">
      <c r="A38" s="70" t="s">
        <v>72</v>
      </c>
      <c r="B38" s="38">
        <v>916</v>
      </c>
      <c r="C38" s="40" t="s">
        <v>19</v>
      </c>
      <c r="D38" s="40" t="s">
        <v>73</v>
      </c>
      <c r="E38" s="40"/>
      <c r="F38" s="77"/>
      <c r="G38" s="77"/>
      <c r="H38" s="78"/>
      <c r="I38" s="78"/>
      <c r="J38" s="71">
        <f>J39</f>
        <v>1</v>
      </c>
      <c r="K38" s="71">
        <f t="shared" ref="K38:L42" si="12">K39</f>
        <v>1</v>
      </c>
      <c r="L38" s="71">
        <f t="shared" si="12"/>
        <v>1</v>
      </c>
    </row>
    <row r="39" spans="1:12" ht="63" x14ac:dyDescent="0.25">
      <c r="A39" s="79" t="s">
        <v>232</v>
      </c>
      <c r="B39" s="38">
        <v>916</v>
      </c>
      <c r="C39" s="33" t="s">
        <v>19</v>
      </c>
      <c r="D39" s="33" t="s">
        <v>73</v>
      </c>
      <c r="E39" s="35">
        <v>89</v>
      </c>
      <c r="F39" s="33"/>
      <c r="G39" s="33"/>
      <c r="H39" s="36"/>
      <c r="I39" s="36"/>
      <c r="J39" s="72">
        <f>J40</f>
        <v>1</v>
      </c>
      <c r="K39" s="72">
        <f t="shared" si="12"/>
        <v>1</v>
      </c>
      <c r="L39" s="72">
        <f t="shared" si="12"/>
        <v>1</v>
      </c>
    </row>
    <row r="40" spans="1:12" ht="63" x14ac:dyDescent="0.25">
      <c r="A40" s="80" t="s">
        <v>233</v>
      </c>
      <c r="B40" s="38">
        <v>916</v>
      </c>
      <c r="C40" s="33" t="s">
        <v>19</v>
      </c>
      <c r="D40" s="33" t="s">
        <v>73</v>
      </c>
      <c r="E40" s="35">
        <v>89</v>
      </c>
      <c r="F40" s="33" t="s">
        <v>30</v>
      </c>
      <c r="G40" s="33"/>
      <c r="H40" s="36"/>
      <c r="I40" s="36"/>
      <c r="J40" s="72">
        <f>J41</f>
        <v>1</v>
      </c>
      <c r="K40" s="72">
        <f t="shared" si="12"/>
        <v>1</v>
      </c>
      <c r="L40" s="72">
        <f t="shared" si="12"/>
        <v>1</v>
      </c>
    </row>
    <row r="41" spans="1:12" ht="47.25" x14ac:dyDescent="0.25">
      <c r="A41" s="37" t="s">
        <v>234</v>
      </c>
      <c r="B41" s="38">
        <v>916</v>
      </c>
      <c r="C41" s="33" t="s">
        <v>19</v>
      </c>
      <c r="D41" s="33" t="s">
        <v>73</v>
      </c>
      <c r="E41" s="35">
        <v>89</v>
      </c>
      <c r="F41" s="33" t="s">
        <v>30</v>
      </c>
      <c r="G41" s="33" t="s">
        <v>64</v>
      </c>
      <c r="H41" s="33" t="s">
        <v>74</v>
      </c>
      <c r="I41" s="36"/>
      <c r="J41" s="72">
        <f>J42</f>
        <v>1</v>
      </c>
      <c r="K41" s="72">
        <f t="shared" si="12"/>
        <v>1</v>
      </c>
      <c r="L41" s="72">
        <f t="shared" si="12"/>
        <v>1</v>
      </c>
    </row>
    <row r="42" spans="1:12" x14ac:dyDescent="0.25">
      <c r="A42" s="44" t="s">
        <v>139</v>
      </c>
      <c r="B42" s="38">
        <v>916</v>
      </c>
      <c r="C42" s="33" t="s">
        <v>19</v>
      </c>
      <c r="D42" s="33" t="s">
        <v>73</v>
      </c>
      <c r="E42" s="35">
        <v>89</v>
      </c>
      <c r="F42" s="33" t="s">
        <v>30</v>
      </c>
      <c r="G42" s="33" t="s">
        <v>64</v>
      </c>
      <c r="H42" s="33" t="s">
        <v>74</v>
      </c>
      <c r="I42" s="36" t="s">
        <v>140</v>
      </c>
      <c r="J42" s="72">
        <f>J43</f>
        <v>1</v>
      </c>
      <c r="K42" s="72">
        <f t="shared" si="12"/>
        <v>1</v>
      </c>
      <c r="L42" s="72">
        <f t="shared" si="12"/>
        <v>1</v>
      </c>
    </row>
    <row r="43" spans="1:12" ht="17.25" customHeight="1" x14ac:dyDescent="0.25">
      <c r="A43" s="37" t="s">
        <v>75</v>
      </c>
      <c r="B43" s="38">
        <v>916</v>
      </c>
      <c r="C43" s="33" t="s">
        <v>19</v>
      </c>
      <c r="D43" s="33" t="s">
        <v>73</v>
      </c>
      <c r="E43" s="33" t="s">
        <v>76</v>
      </c>
      <c r="F43" s="33" t="s">
        <v>30</v>
      </c>
      <c r="G43" s="33" t="s">
        <v>64</v>
      </c>
      <c r="H43" s="33" t="s">
        <v>74</v>
      </c>
      <c r="I43" s="36" t="s">
        <v>77</v>
      </c>
      <c r="J43" s="72">
        <v>1</v>
      </c>
      <c r="K43" s="72">
        <v>1</v>
      </c>
      <c r="L43" s="72">
        <v>1</v>
      </c>
    </row>
    <row r="44" spans="1:12" ht="17.25" customHeight="1" x14ac:dyDescent="0.25">
      <c r="A44" s="37" t="s">
        <v>239</v>
      </c>
      <c r="B44" s="38">
        <v>916</v>
      </c>
      <c r="C44" s="39" t="s">
        <v>19</v>
      </c>
      <c r="D44" s="40" t="s">
        <v>60</v>
      </c>
      <c r="E44" s="5"/>
      <c r="F44" s="5"/>
      <c r="G44" s="5"/>
      <c r="H44" s="5"/>
      <c r="I44" s="41"/>
      <c r="J44" s="71">
        <f>J45</f>
        <v>1</v>
      </c>
      <c r="K44" s="71">
        <f t="shared" ref="K44:L44" si="13">K45</f>
        <v>0</v>
      </c>
      <c r="L44" s="71">
        <f t="shared" si="13"/>
        <v>0</v>
      </c>
    </row>
    <row r="45" spans="1:12" ht="34.5" customHeight="1" x14ac:dyDescent="0.25">
      <c r="A45" s="42" t="s">
        <v>243</v>
      </c>
      <c r="B45" s="38">
        <v>916</v>
      </c>
      <c r="C45" s="5" t="s">
        <v>19</v>
      </c>
      <c r="D45" s="5" t="s">
        <v>60</v>
      </c>
      <c r="E45" s="5" t="s">
        <v>19</v>
      </c>
      <c r="F45" s="5"/>
      <c r="G45" s="5"/>
      <c r="H45" s="5"/>
      <c r="I45" s="41"/>
      <c r="J45" s="72">
        <f>J46</f>
        <v>1</v>
      </c>
      <c r="K45" s="72">
        <f t="shared" ref="K45:L47" si="14">K46</f>
        <v>0</v>
      </c>
      <c r="L45" s="72">
        <f t="shared" si="14"/>
        <v>0</v>
      </c>
    </row>
    <row r="46" spans="1:12" ht="17.25" customHeight="1" x14ac:dyDescent="0.25">
      <c r="A46" s="42" t="s">
        <v>240</v>
      </c>
      <c r="B46" s="38">
        <v>916</v>
      </c>
      <c r="C46" s="5" t="s">
        <v>19</v>
      </c>
      <c r="D46" s="5" t="s">
        <v>60</v>
      </c>
      <c r="E46" s="5" t="s">
        <v>19</v>
      </c>
      <c r="F46" s="5" t="s">
        <v>241</v>
      </c>
      <c r="G46" s="5" t="s">
        <v>64</v>
      </c>
      <c r="H46" s="5" t="s">
        <v>242</v>
      </c>
      <c r="I46" s="5"/>
      <c r="J46" s="72">
        <f>J47</f>
        <v>1</v>
      </c>
      <c r="K46" s="72">
        <f t="shared" si="14"/>
        <v>0</v>
      </c>
      <c r="L46" s="72">
        <f t="shared" si="14"/>
        <v>0</v>
      </c>
    </row>
    <row r="47" spans="1:12" ht="17.25" customHeight="1" x14ac:dyDescent="0.25">
      <c r="A47" s="37" t="s">
        <v>131</v>
      </c>
      <c r="B47" s="38">
        <v>916</v>
      </c>
      <c r="C47" s="5" t="s">
        <v>19</v>
      </c>
      <c r="D47" s="5" t="s">
        <v>60</v>
      </c>
      <c r="E47" s="5" t="s">
        <v>19</v>
      </c>
      <c r="F47" s="5" t="s">
        <v>241</v>
      </c>
      <c r="G47" s="5" t="s">
        <v>64</v>
      </c>
      <c r="H47" s="5" t="s">
        <v>242</v>
      </c>
      <c r="I47" s="5" t="s">
        <v>133</v>
      </c>
      <c r="J47" s="72">
        <f>J48</f>
        <v>1</v>
      </c>
      <c r="K47" s="72">
        <f t="shared" si="14"/>
        <v>0</v>
      </c>
      <c r="L47" s="72">
        <f t="shared" si="14"/>
        <v>0</v>
      </c>
    </row>
    <row r="48" spans="1:12" ht="34.5" customHeight="1" x14ac:dyDescent="0.25">
      <c r="A48" s="37" t="s">
        <v>132</v>
      </c>
      <c r="B48" s="38">
        <v>916</v>
      </c>
      <c r="C48" s="5" t="s">
        <v>19</v>
      </c>
      <c r="D48" s="5" t="s">
        <v>60</v>
      </c>
      <c r="E48" s="5" t="s">
        <v>19</v>
      </c>
      <c r="F48" s="5" t="s">
        <v>241</v>
      </c>
      <c r="G48" s="5" t="s">
        <v>64</v>
      </c>
      <c r="H48" s="5" t="s">
        <v>242</v>
      </c>
      <c r="I48" s="5" t="s">
        <v>134</v>
      </c>
      <c r="J48" s="72">
        <v>1</v>
      </c>
      <c r="K48" s="72">
        <v>0</v>
      </c>
      <c r="L48" s="72">
        <v>0</v>
      </c>
    </row>
    <row r="49" spans="1:12" x14ac:dyDescent="0.25">
      <c r="A49" s="70" t="s">
        <v>78</v>
      </c>
      <c r="B49" s="38">
        <v>916</v>
      </c>
      <c r="C49" s="40" t="s">
        <v>56</v>
      </c>
      <c r="D49" s="40"/>
      <c r="E49" s="78"/>
      <c r="F49" s="40"/>
      <c r="G49" s="40"/>
      <c r="H49" s="40"/>
      <c r="I49" s="82"/>
      <c r="J49" s="71">
        <f>J50</f>
        <v>87.4</v>
      </c>
      <c r="K49" s="71">
        <f>K50</f>
        <v>90.1</v>
      </c>
      <c r="L49" s="71">
        <f>L50</f>
        <v>90.1</v>
      </c>
    </row>
    <row r="50" spans="1:12" x14ac:dyDescent="0.25">
      <c r="A50" s="73" t="s">
        <v>79</v>
      </c>
      <c r="B50" s="38">
        <v>916</v>
      </c>
      <c r="C50" s="83" t="s">
        <v>56</v>
      </c>
      <c r="D50" s="83" t="s">
        <v>57</v>
      </c>
      <c r="E50" s="50"/>
      <c r="F50" s="49"/>
      <c r="G50" s="49"/>
      <c r="H50" s="49"/>
      <c r="I50" s="84"/>
      <c r="J50" s="71">
        <f>J53</f>
        <v>87.4</v>
      </c>
      <c r="K50" s="71">
        <f>K53</f>
        <v>90.1</v>
      </c>
      <c r="L50" s="71">
        <f>L53</f>
        <v>90.1</v>
      </c>
    </row>
    <row r="51" spans="1:12" ht="63" x14ac:dyDescent="0.25">
      <c r="A51" s="79" t="s">
        <v>232</v>
      </c>
      <c r="B51" s="38">
        <v>916</v>
      </c>
      <c r="C51" s="41" t="s">
        <v>56</v>
      </c>
      <c r="D51" s="41" t="s">
        <v>57</v>
      </c>
      <c r="E51" s="5">
        <v>89</v>
      </c>
      <c r="F51" s="5"/>
      <c r="G51" s="5"/>
      <c r="H51" s="5"/>
      <c r="I51" s="34"/>
      <c r="J51" s="72">
        <f t="shared" ref="J51:L52" si="15">J52</f>
        <v>87.4</v>
      </c>
      <c r="K51" s="72">
        <f t="shared" si="15"/>
        <v>90.1</v>
      </c>
      <c r="L51" s="72">
        <f t="shared" si="15"/>
        <v>90.1</v>
      </c>
    </row>
    <row r="52" spans="1:12" ht="63" x14ac:dyDescent="0.25">
      <c r="A52" s="80" t="s">
        <v>233</v>
      </c>
      <c r="B52" s="38">
        <v>916</v>
      </c>
      <c r="C52" s="41" t="s">
        <v>56</v>
      </c>
      <c r="D52" s="41" t="s">
        <v>57</v>
      </c>
      <c r="E52" s="5">
        <v>89</v>
      </c>
      <c r="F52" s="5">
        <v>1</v>
      </c>
      <c r="G52" s="5"/>
      <c r="H52" s="5"/>
      <c r="I52" s="34"/>
      <c r="J52" s="72">
        <f t="shared" si="15"/>
        <v>87.4</v>
      </c>
      <c r="K52" s="72">
        <f t="shared" si="15"/>
        <v>90.1</v>
      </c>
      <c r="L52" s="72">
        <f t="shared" si="15"/>
        <v>90.1</v>
      </c>
    </row>
    <row r="53" spans="1:12" ht="36.75" customHeight="1" x14ac:dyDescent="0.25">
      <c r="A53" s="85" t="s">
        <v>258</v>
      </c>
      <c r="B53" s="38">
        <v>916</v>
      </c>
      <c r="C53" s="41" t="s">
        <v>56</v>
      </c>
      <c r="D53" s="41" t="s">
        <v>57</v>
      </c>
      <c r="E53" s="86">
        <v>89</v>
      </c>
      <c r="F53" s="5">
        <v>1</v>
      </c>
      <c r="G53" s="5" t="s">
        <v>64</v>
      </c>
      <c r="H53" s="5">
        <v>51180</v>
      </c>
      <c r="I53" s="34"/>
      <c r="J53" s="23">
        <f>J54+J56</f>
        <v>87.4</v>
      </c>
      <c r="K53" s="23">
        <f>K54+K56</f>
        <v>90.1</v>
      </c>
      <c r="L53" s="23">
        <f>L54+L56</f>
        <v>90.1</v>
      </c>
    </row>
    <row r="54" spans="1:12" ht="78.75" x14ac:dyDescent="0.25">
      <c r="A54" s="48" t="s">
        <v>135</v>
      </c>
      <c r="B54" s="38">
        <v>916</v>
      </c>
      <c r="C54" s="41" t="s">
        <v>56</v>
      </c>
      <c r="D54" s="41" t="s">
        <v>57</v>
      </c>
      <c r="E54" s="86">
        <v>89</v>
      </c>
      <c r="F54" s="5">
        <v>1</v>
      </c>
      <c r="G54" s="5" t="s">
        <v>64</v>
      </c>
      <c r="H54" s="5" t="s">
        <v>81</v>
      </c>
      <c r="I54" s="34" t="s">
        <v>137</v>
      </c>
      <c r="J54" s="23">
        <f>J55</f>
        <v>83.4</v>
      </c>
      <c r="K54" s="23">
        <f>K55</f>
        <v>86.1</v>
      </c>
      <c r="L54" s="23">
        <f>L55</f>
        <v>86.1</v>
      </c>
    </row>
    <row r="55" spans="1:12" ht="31.5" x14ac:dyDescent="0.25">
      <c r="A55" s="48" t="s">
        <v>136</v>
      </c>
      <c r="B55" s="38">
        <v>916</v>
      </c>
      <c r="C55" s="41" t="s">
        <v>56</v>
      </c>
      <c r="D55" s="41" t="s">
        <v>57</v>
      </c>
      <c r="E55" s="86">
        <v>89</v>
      </c>
      <c r="F55" s="5">
        <v>1</v>
      </c>
      <c r="G55" s="5" t="s">
        <v>64</v>
      </c>
      <c r="H55" s="5" t="s">
        <v>81</v>
      </c>
      <c r="I55" s="34" t="s">
        <v>138</v>
      </c>
      <c r="J55" s="23">
        <v>83.4</v>
      </c>
      <c r="K55" s="23">
        <v>86.1</v>
      </c>
      <c r="L55" s="23">
        <v>86.1</v>
      </c>
    </row>
    <row r="56" spans="1:12" ht="18.75" customHeight="1" x14ac:dyDescent="0.25">
      <c r="A56" s="37" t="s">
        <v>131</v>
      </c>
      <c r="B56" s="38">
        <v>916</v>
      </c>
      <c r="C56" s="41" t="s">
        <v>56</v>
      </c>
      <c r="D56" s="41" t="s">
        <v>57</v>
      </c>
      <c r="E56" s="86">
        <v>89</v>
      </c>
      <c r="F56" s="5">
        <v>1</v>
      </c>
      <c r="G56" s="5" t="s">
        <v>64</v>
      </c>
      <c r="H56" s="5">
        <v>51180</v>
      </c>
      <c r="I56" s="34" t="s">
        <v>133</v>
      </c>
      <c r="J56" s="23">
        <f>J57</f>
        <v>4</v>
      </c>
      <c r="K56" s="23">
        <f t="shared" ref="K56:L56" si="16">K57</f>
        <v>4</v>
      </c>
      <c r="L56" s="23">
        <f t="shared" si="16"/>
        <v>4</v>
      </c>
    </row>
    <row r="57" spans="1:12" ht="31.5" x14ac:dyDescent="0.25">
      <c r="A57" s="37" t="s">
        <v>132</v>
      </c>
      <c r="B57" s="38">
        <v>916</v>
      </c>
      <c r="C57" s="41" t="s">
        <v>56</v>
      </c>
      <c r="D57" s="41" t="s">
        <v>57</v>
      </c>
      <c r="E57" s="86">
        <v>89</v>
      </c>
      <c r="F57" s="5">
        <v>1</v>
      </c>
      <c r="G57" s="5" t="s">
        <v>64</v>
      </c>
      <c r="H57" s="5">
        <v>51180</v>
      </c>
      <c r="I57" s="34" t="s">
        <v>134</v>
      </c>
      <c r="J57" s="23">
        <v>4</v>
      </c>
      <c r="K57" s="23">
        <v>4</v>
      </c>
      <c r="L57" s="23">
        <v>4</v>
      </c>
    </row>
    <row r="58" spans="1:12" ht="31.5" x14ac:dyDescent="0.25">
      <c r="A58" s="70" t="s">
        <v>244</v>
      </c>
      <c r="B58" s="38">
        <v>916</v>
      </c>
      <c r="C58" s="83" t="s">
        <v>57</v>
      </c>
      <c r="D58" s="83"/>
      <c r="E58" s="87"/>
      <c r="F58" s="49"/>
      <c r="G58" s="49"/>
      <c r="H58" s="49"/>
      <c r="I58" s="34"/>
      <c r="J58" s="88">
        <f>J59</f>
        <v>1</v>
      </c>
      <c r="K58" s="88">
        <f t="shared" ref="K58:L62" si="17">K59</f>
        <v>1</v>
      </c>
      <c r="L58" s="88">
        <f t="shared" si="17"/>
        <v>1</v>
      </c>
    </row>
    <row r="59" spans="1:12" ht="31.5" x14ac:dyDescent="0.25">
      <c r="A59" s="70" t="s">
        <v>245</v>
      </c>
      <c r="B59" s="38">
        <v>916</v>
      </c>
      <c r="C59" s="83" t="s">
        <v>57</v>
      </c>
      <c r="D59" s="83" t="s">
        <v>246</v>
      </c>
      <c r="E59" s="87"/>
      <c r="F59" s="49"/>
      <c r="G59" s="49"/>
      <c r="H59" s="49"/>
      <c r="I59" s="34"/>
      <c r="J59" s="23">
        <f>J60</f>
        <v>1</v>
      </c>
      <c r="K59" s="23">
        <f t="shared" si="17"/>
        <v>1</v>
      </c>
      <c r="L59" s="23">
        <f t="shared" si="17"/>
        <v>1</v>
      </c>
    </row>
    <row r="60" spans="1:12" ht="47.25" x14ac:dyDescent="0.25">
      <c r="A60" s="81" t="s">
        <v>274</v>
      </c>
      <c r="B60" s="38">
        <v>916</v>
      </c>
      <c r="C60" s="41" t="s">
        <v>57</v>
      </c>
      <c r="D60" s="41" t="s">
        <v>246</v>
      </c>
      <c r="E60" s="86" t="s">
        <v>247</v>
      </c>
      <c r="F60" s="5"/>
      <c r="G60" s="5"/>
      <c r="H60" s="5"/>
      <c r="I60" s="34"/>
      <c r="J60" s="23">
        <f>J61</f>
        <v>1</v>
      </c>
      <c r="K60" s="23">
        <f t="shared" si="17"/>
        <v>1</v>
      </c>
      <c r="L60" s="23">
        <f t="shared" si="17"/>
        <v>1</v>
      </c>
    </row>
    <row r="61" spans="1:12" ht="31.5" x14ac:dyDescent="0.25">
      <c r="A61" s="81" t="s">
        <v>248</v>
      </c>
      <c r="B61" s="38">
        <v>916</v>
      </c>
      <c r="C61" s="41" t="s">
        <v>57</v>
      </c>
      <c r="D61" s="41" t="s">
        <v>246</v>
      </c>
      <c r="E61" s="86" t="s">
        <v>247</v>
      </c>
      <c r="F61" s="5" t="s">
        <v>241</v>
      </c>
      <c r="G61" s="5" t="s">
        <v>64</v>
      </c>
      <c r="H61" s="5" t="s">
        <v>249</v>
      </c>
      <c r="I61" s="34"/>
      <c r="J61" s="23">
        <f>J62</f>
        <v>1</v>
      </c>
      <c r="K61" s="23">
        <f t="shared" si="17"/>
        <v>1</v>
      </c>
      <c r="L61" s="23">
        <f t="shared" si="17"/>
        <v>1</v>
      </c>
    </row>
    <row r="62" spans="1:12" ht="21.75" customHeight="1" x14ac:dyDescent="0.25">
      <c r="A62" s="37" t="s">
        <v>131</v>
      </c>
      <c r="B62" s="38">
        <v>916</v>
      </c>
      <c r="C62" s="41" t="s">
        <v>57</v>
      </c>
      <c r="D62" s="41" t="s">
        <v>246</v>
      </c>
      <c r="E62" s="86" t="s">
        <v>247</v>
      </c>
      <c r="F62" s="5" t="s">
        <v>241</v>
      </c>
      <c r="G62" s="5" t="s">
        <v>64</v>
      </c>
      <c r="H62" s="5" t="s">
        <v>249</v>
      </c>
      <c r="I62" s="34" t="s">
        <v>133</v>
      </c>
      <c r="J62" s="23">
        <f>J63</f>
        <v>1</v>
      </c>
      <c r="K62" s="23">
        <f t="shared" si="17"/>
        <v>1</v>
      </c>
      <c r="L62" s="23">
        <f t="shared" si="17"/>
        <v>1</v>
      </c>
    </row>
    <row r="63" spans="1:12" ht="31.5" x14ac:dyDescent="0.25">
      <c r="A63" s="37" t="s">
        <v>132</v>
      </c>
      <c r="B63" s="38">
        <v>916</v>
      </c>
      <c r="C63" s="41" t="s">
        <v>57</v>
      </c>
      <c r="D63" s="41" t="s">
        <v>246</v>
      </c>
      <c r="E63" s="86" t="s">
        <v>247</v>
      </c>
      <c r="F63" s="5" t="s">
        <v>241</v>
      </c>
      <c r="G63" s="5" t="s">
        <v>64</v>
      </c>
      <c r="H63" s="5" t="s">
        <v>249</v>
      </c>
      <c r="I63" s="34" t="s">
        <v>134</v>
      </c>
      <c r="J63" s="23">
        <v>1</v>
      </c>
      <c r="K63" s="23">
        <v>1</v>
      </c>
      <c r="L63" s="23">
        <v>1</v>
      </c>
    </row>
    <row r="64" spans="1:12" x14ac:dyDescent="0.25">
      <c r="A64" s="73" t="s">
        <v>82</v>
      </c>
      <c r="B64" s="38">
        <v>916</v>
      </c>
      <c r="C64" s="83" t="s">
        <v>20</v>
      </c>
      <c r="D64" s="83"/>
      <c r="E64" s="49"/>
      <c r="F64" s="49"/>
      <c r="G64" s="49"/>
      <c r="H64" s="49"/>
      <c r="I64" s="49"/>
      <c r="J64" s="88">
        <f t="shared" ref="J64:L69" si="18">J65</f>
        <v>351.8</v>
      </c>
      <c r="K64" s="88">
        <f t="shared" si="18"/>
        <v>357</v>
      </c>
      <c r="L64" s="88">
        <f t="shared" si="18"/>
        <v>378.5</v>
      </c>
    </row>
    <row r="65" spans="1:12" x14ac:dyDescent="0.25">
      <c r="A65" s="73" t="s">
        <v>83</v>
      </c>
      <c r="B65" s="38">
        <v>916</v>
      </c>
      <c r="C65" s="49" t="s">
        <v>20</v>
      </c>
      <c r="D65" s="49" t="s">
        <v>58</v>
      </c>
      <c r="E65" s="89"/>
      <c r="F65" s="89"/>
      <c r="G65" s="89"/>
      <c r="H65" s="89"/>
      <c r="I65" s="49"/>
      <c r="J65" s="23">
        <f t="shared" si="18"/>
        <v>351.8</v>
      </c>
      <c r="K65" s="23">
        <f t="shared" si="18"/>
        <v>357</v>
      </c>
      <c r="L65" s="23">
        <f t="shared" si="18"/>
        <v>378.5</v>
      </c>
    </row>
    <row r="66" spans="1:12" ht="63" x14ac:dyDescent="0.25">
      <c r="A66" s="79" t="s">
        <v>232</v>
      </c>
      <c r="B66" s="38">
        <v>916</v>
      </c>
      <c r="C66" s="33" t="s">
        <v>20</v>
      </c>
      <c r="D66" s="33" t="s">
        <v>58</v>
      </c>
      <c r="E66" s="33" t="s">
        <v>76</v>
      </c>
      <c r="F66" s="33"/>
      <c r="G66" s="33"/>
      <c r="H66" s="33"/>
      <c r="I66" s="5"/>
      <c r="J66" s="23">
        <f>J68</f>
        <v>351.8</v>
      </c>
      <c r="K66" s="23">
        <f>K68</f>
        <v>357</v>
      </c>
      <c r="L66" s="23">
        <f>L68</f>
        <v>378.5</v>
      </c>
    </row>
    <row r="67" spans="1:12" ht="63" x14ac:dyDescent="0.25">
      <c r="A67" s="80" t="s">
        <v>233</v>
      </c>
      <c r="B67" s="38">
        <v>916</v>
      </c>
      <c r="C67" s="33" t="s">
        <v>20</v>
      </c>
      <c r="D67" s="33" t="s">
        <v>58</v>
      </c>
      <c r="E67" s="33" t="s">
        <v>76</v>
      </c>
      <c r="F67" s="33" t="s">
        <v>30</v>
      </c>
      <c r="G67" s="33"/>
      <c r="H67" s="33"/>
      <c r="I67" s="5"/>
      <c r="J67" s="23"/>
      <c r="K67" s="23"/>
      <c r="L67" s="23"/>
    </row>
    <row r="68" spans="1:12" ht="220.5" x14ac:dyDescent="0.25">
      <c r="A68" s="147" t="s">
        <v>261</v>
      </c>
      <c r="B68" s="38">
        <v>916</v>
      </c>
      <c r="C68" s="33" t="s">
        <v>20</v>
      </c>
      <c r="D68" s="33" t="s">
        <v>58</v>
      </c>
      <c r="E68" s="33" t="s">
        <v>76</v>
      </c>
      <c r="F68" s="33" t="s">
        <v>30</v>
      </c>
      <c r="G68" s="33" t="s">
        <v>64</v>
      </c>
      <c r="H68" s="33" t="s">
        <v>84</v>
      </c>
      <c r="I68" s="5"/>
      <c r="J68" s="23">
        <f t="shared" si="18"/>
        <v>351.8</v>
      </c>
      <c r="K68" s="23">
        <f t="shared" si="18"/>
        <v>357</v>
      </c>
      <c r="L68" s="23">
        <f t="shared" si="18"/>
        <v>378.5</v>
      </c>
    </row>
    <row r="69" spans="1:12" ht="18.75" customHeight="1" x14ac:dyDescent="0.25">
      <c r="A69" s="37" t="s">
        <v>131</v>
      </c>
      <c r="B69" s="38">
        <v>916</v>
      </c>
      <c r="C69" s="33" t="s">
        <v>20</v>
      </c>
      <c r="D69" s="33" t="s">
        <v>58</v>
      </c>
      <c r="E69" s="33" t="s">
        <v>76</v>
      </c>
      <c r="F69" s="33" t="s">
        <v>30</v>
      </c>
      <c r="G69" s="33" t="s">
        <v>64</v>
      </c>
      <c r="H69" s="33" t="s">
        <v>84</v>
      </c>
      <c r="I69" s="5" t="s">
        <v>133</v>
      </c>
      <c r="J69" s="23">
        <f t="shared" si="18"/>
        <v>351.8</v>
      </c>
      <c r="K69" s="23">
        <f t="shared" si="18"/>
        <v>357</v>
      </c>
      <c r="L69" s="23">
        <f t="shared" si="18"/>
        <v>378.5</v>
      </c>
    </row>
    <row r="70" spans="1:12" ht="33.75" customHeight="1" x14ac:dyDescent="0.25">
      <c r="A70" s="37" t="s">
        <v>132</v>
      </c>
      <c r="B70" s="38">
        <v>916</v>
      </c>
      <c r="C70" s="33" t="s">
        <v>20</v>
      </c>
      <c r="D70" s="33" t="s">
        <v>58</v>
      </c>
      <c r="E70" s="33" t="s">
        <v>76</v>
      </c>
      <c r="F70" s="33" t="s">
        <v>30</v>
      </c>
      <c r="G70" s="33" t="s">
        <v>64</v>
      </c>
      <c r="H70" s="33" t="s">
        <v>84</v>
      </c>
      <c r="I70" s="5" t="s">
        <v>134</v>
      </c>
      <c r="J70" s="23">
        <v>351.8</v>
      </c>
      <c r="K70" s="23">
        <v>357</v>
      </c>
      <c r="L70" s="23">
        <v>378.5</v>
      </c>
    </row>
    <row r="71" spans="1:12" x14ac:dyDescent="0.25">
      <c r="A71" s="73" t="s">
        <v>23</v>
      </c>
      <c r="B71" s="38">
        <v>916</v>
      </c>
      <c r="C71" s="49" t="s">
        <v>22</v>
      </c>
      <c r="D71" s="49"/>
      <c r="E71" s="49"/>
      <c r="F71" s="49"/>
      <c r="G71" s="49"/>
      <c r="H71" s="24"/>
      <c r="I71" s="24"/>
      <c r="J71" s="66">
        <f>J72+J78</f>
        <v>165.70000000000002</v>
      </c>
      <c r="K71" s="66">
        <f>K72+K78</f>
        <v>67.400000000000006</v>
      </c>
      <c r="L71" s="66">
        <f>L72+L78</f>
        <v>118.6</v>
      </c>
    </row>
    <row r="72" spans="1:12" x14ac:dyDescent="0.25">
      <c r="A72" s="73" t="s">
        <v>85</v>
      </c>
      <c r="B72" s="38">
        <v>916</v>
      </c>
      <c r="C72" s="49" t="s">
        <v>22</v>
      </c>
      <c r="D72" s="49" t="s">
        <v>56</v>
      </c>
      <c r="E72" s="49"/>
      <c r="F72" s="49"/>
      <c r="G72" s="49"/>
      <c r="H72" s="54"/>
      <c r="I72" s="54"/>
      <c r="J72" s="66">
        <f>J73</f>
        <v>25.4</v>
      </c>
      <c r="K72" s="66">
        <f t="shared" ref="K72:L72" si="19">K73</f>
        <v>25.4</v>
      </c>
      <c r="L72" s="66">
        <f t="shared" si="19"/>
        <v>25.4</v>
      </c>
    </row>
    <row r="73" spans="1:12" ht="63" x14ac:dyDescent="0.25">
      <c r="A73" s="79" t="s">
        <v>232</v>
      </c>
      <c r="B73" s="38">
        <v>916</v>
      </c>
      <c r="C73" s="5" t="s">
        <v>22</v>
      </c>
      <c r="D73" s="5" t="s">
        <v>56</v>
      </c>
      <c r="E73" s="5" t="s">
        <v>76</v>
      </c>
      <c r="F73" s="5"/>
      <c r="G73" s="5"/>
      <c r="H73" s="24"/>
      <c r="I73" s="24"/>
      <c r="J73" s="25">
        <f>J74</f>
        <v>25.4</v>
      </c>
      <c r="K73" s="25">
        <f t="shared" ref="K73:L73" si="20">K74</f>
        <v>25.4</v>
      </c>
      <c r="L73" s="25">
        <f t="shared" si="20"/>
        <v>25.4</v>
      </c>
    </row>
    <row r="74" spans="1:12" ht="63" x14ac:dyDescent="0.25">
      <c r="A74" s="80" t="s">
        <v>233</v>
      </c>
      <c r="B74" s="38">
        <v>916</v>
      </c>
      <c r="C74" s="5" t="s">
        <v>22</v>
      </c>
      <c r="D74" s="5" t="s">
        <v>56</v>
      </c>
      <c r="E74" s="5" t="s">
        <v>76</v>
      </c>
      <c r="F74" s="5" t="s">
        <v>30</v>
      </c>
      <c r="G74" s="5"/>
      <c r="H74" s="24"/>
      <c r="I74" s="24"/>
      <c r="J74" s="25">
        <f>J75</f>
        <v>25.4</v>
      </c>
      <c r="K74" s="25">
        <f t="shared" ref="K74:L74" si="21">K75</f>
        <v>25.4</v>
      </c>
      <c r="L74" s="25">
        <f t="shared" si="21"/>
        <v>25.4</v>
      </c>
    </row>
    <row r="75" spans="1:12" ht="70.5" customHeight="1" x14ac:dyDescent="0.25">
      <c r="A75" s="42" t="s">
        <v>262</v>
      </c>
      <c r="B75" s="38">
        <v>916</v>
      </c>
      <c r="C75" s="5" t="s">
        <v>22</v>
      </c>
      <c r="D75" s="5" t="s">
        <v>56</v>
      </c>
      <c r="E75" s="5">
        <v>89</v>
      </c>
      <c r="F75" s="5">
        <v>1</v>
      </c>
      <c r="G75" s="5" t="s">
        <v>64</v>
      </c>
      <c r="H75" s="5" t="s">
        <v>86</v>
      </c>
      <c r="I75" s="34"/>
      <c r="J75" s="25">
        <f t="shared" ref="J75:L76" si="22">J76</f>
        <v>25.4</v>
      </c>
      <c r="K75" s="25">
        <f t="shared" si="22"/>
        <v>25.4</v>
      </c>
      <c r="L75" s="25">
        <f t="shared" si="22"/>
        <v>25.4</v>
      </c>
    </row>
    <row r="76" spans="1:12" ht="19.5" customHeight="1" x14ac:dyDescent="0.25">
      <c r="A76" s="37" t="s">
        <v>131</v>
      </c>
      <c r="B76" s="38">
        <v>916</v>
      </c>
      <c r="C76" s="5" t="s">
        <v>22</v>
      </c>
      <c r="D76" s="5" t="s">
        <v>56</v>
      </c>
      <c r="E76" s="5">
        <v>89</v>
      </c>
      <c r="F76" s="5">
        <v>1</v>
      </c>
      <c r="G76" s="5" t="s">
        <v>64</v>
      </c>
      <c r="H76" s="5" t="s">
        <v>86</v>
      </c>
      <c r="I76" s="34" t="s">
        <v>133</v>
      </c>
      <c r="J76" s="25">
        <f t="shared" si="22"/>
        <v>25.4</v>
      </c>
      <c r="K76" s="25">
        <f t="shared" si="22"/>
        <v>25.4</v>
      </c>
      <c r="L76" s="25">
        <f t="shared" si="22"/>
        <v>25.4</v>
      </c>
    </row>
    <row r="77" spans="1:12" ht="31.5" x14ac:dyDescent="0.25">
      <c r="A77" s="37" t="s">
        <v>132</v>
      </c>
      <c r="B77" s="38">
        <v>916</v>
      </c>
      <c r="C77" s="5" t="s">
        <v>22</v>
      </c>
      <c r="D77" s="5" t="s">
        <v>56</v>
      </c>
      <c r="E77" s="5">
        <v>89</v>
      </c>
      <c r="F77" s="5">
        <v>1</v>
      </c>
      <c r="G77" s="5" t="s">
        <v>64</v>
      </c>
      <c r="H77" s="5" t="s">
        <v>86</v>
      </c>
      <c r="I77" s="34" t="s">
        <v>134</v>
      </c>
      <c r="J77" s="25">
        <v>25.4</v>
      </c>
      <c r="K77" s="25">
        <v>25.4</v>
      </c>
      <c r="L77" s="25">
        <v>25.4</v>
      </c>
    </row>
    <row r="78" spans="1:12" x14ac:dyDescent="0.25">
      <c r="A78" s="73" t="s">
        <v>87</v>
      </c>
      <c r="B78" s="38">
        <v>916</v>
      </c>
      <c r="C78" s="49" t="s">
        <v>22</v>
      </c>
      <c r="D78" s="49" t="s">
        <v>57</v>
      </c>
      <c r="E78" s="49"/>
      <c r="F78" s="49"/>
      <c r="G78" s="77"/>
      <c r="H78" s="54"/>
      <c r="I78" s="54"/>
      <c r="J78" s="66">
        <f>J79</f>
        <v>140.30000000000001</v>
      </c>
      <c r="K78" s="66">
        <f t="shared" ref="K78:L79" si="23">K79</f>
        <v>42</v>
      </c>
      <c r="L78" s="66">
        <f t="shared" si="23"/>
        <v>93.2</v>
      </c>
    </row>
    <row r="79" spans="1:12" ht="63" x14ac:dyDescent="0.25">
      <c r="A79" s="79" t="s">
        <v>232</v>
      </c>
      <c r="B79" s="38">
        <v>916</v>
      </c>
      <c r="C79" s="5" t="s">
        <v>22</v>
      </c>
      <c r="D79" s="5" t="s">
        <v>57</v>
      </c>
      <c r="E79" s="5" t="s">
        <v>76</v>
      </c>
      <c r="F79" s="5"/>
      <c r="G79" s="77"/>
      <c r="H79" s="24"/>
      <c r="I79" s="24"/>
      <c r="J79" s="25">
        <f>J80</f>
        <v>140.30000000000001</v>
      </c>
      <c r="K79" s="25">
        <f t="shared" si="23"/>
        <v>42</v>
      </c>
      <c r="L79" s="25">
        <f t="shared" si="23"/>
        <v>93.2</v>
      </c>
    </row>
    <row r="80" spans="1:12" ht="63" x14ac:dyDescent="0.25">
      <c r="A80" s="80" t="s">
        <v>233</v>
      </c>
      <c r="B80" s="38">
        <v>916</v>
      </c>
      <c r="C80" s="5" t="s">
        <v>22</v>
      </c>
      <c r="D80" s="5" t="s">
        <v>57</v>
      </c>
      <c r="E80" s="5" t="s">
        <v>76</v>
      </c>
      <c r="F80" s="43">
        <v>1</v>
      </c>
      <c r="G80" s="77"/>
      <c r="H80" s="24"/>
      <c r="I80" s="24"/>
      <c r="J80" s="25">
        <f>J81+J84</f>
        <v>140.30000000000001</v>
      </c>
      <c r="K80" s="25">
        <f t="shared" ref="K80:L80" si="24">K81+K84</f>
        <v>42</v>
      </c>
      <c r="L80" s="25">
        <f t="shared" si="24"/>
        <v>93.2</v>
      </c>
    </row>
    <row r="81" spans="1:12" x14ac:dyDescent="0.25">
      <c r="A81" s="37" t="s">
        <v>88</v>
      </c>
      <c r="B81" s="38">
        <v>916</v>
      </c>
      <c r="C81" s="5" t="s">
        <v>22</v>
      </c>
      <c r="D81" s="5" t="s">
        <v>57</v>
      </c>
      <c r="E81" s="5" t="s">
        <v>76</v>
      </c>
      <c r="F81" s="43">
        <v>1</v>
      </c>
      <c r="G81" s="33" t="s">
        <v>64</v>
      </c>
      <c r="H81" s="43">
        <v>43010</v>
      </c>
      <c r="I81" s="24"/>
      <c r="J81" s="25">
        <f>J82</f>
        <v>97.1</v>
      </c>
      <c r="K81" s="25">
        <f t="shared" ref="K81:L81" si="25">K82</f>
        <v>35.700000000000003</v>
      </c>
      <c r="L81" s="25">
        <f t="shared" si="25"/>
        <v>73</v>
      </c>
    </row>
    <row r="82" spans="1:12" ht="17.25" customHeight="1" x14ac:dyDescent="0.25">
      <c r="A82" s="37" t="s">
        <v>131</v>
      </c>
      <c r="B82" s="38">
        <v>916</v>
      </c>
      <c r="C82" s="5" t="s">
        <v>22</v>
      </c>
      <c r="D82" s="5" t="s">
        <v>57</v>
      </c>
      <c r="E82" s="5" t="s">
        <v>76</v>
      </c>
      <c r="F82" s="43">
        <v>1</v>
      </c>
      <c r="G82" s="33" t="s">
        <v>64</v>
      </c>
      <c r="H82" s="43">
        <v>43010</v>
      </c>
      <c r="I82" s="43">
        <v>200</v>
      </c>
      <c r="J82" s="25">
        <f>J83</f>
        <v>97.1</v>
      </c>
      <c r="K82" s="25">
        <f>K83</f>
        <v>35.700000000000003</v>
      </c>
      <c r="L82" s="25">
        <f>L83</f>
        <v>73</v>
      </c>
    </row>
    <row r="83" spans="1:12" ht="31.5" x14ac:dyDescent="0.25">
      <c r="A83" s="37" t="s">
        <v>132</v>
      </c>
      <c r="B83" s="38">
        <v>916</v>
      </c>
      <c r="C83" s="5" t="s">
        <v>22</v>
      </c>
      <c r="D83" s="5" t="s">
        <v>57</v>
      </c>
      <c r="E83" s="5" t="s">
        <v>76</v>
      </c>
      <c r="F83" s="43">
        <v>1</v>
      </c>
      <c r="G83" s="33" t="s">
        <v>64</v>
      </c>
      <c r="H83" s="43">
        <v>43010</v>
      </c>
      <c r="I83" s="43">
        <v>240</v>
      </c>
      <c r="J83" s="25">
        <v>97.1</v>
      </c>
      <c r="K83" s="25">
        <v>35.700000000000003</v>
      </c>
      <c r="L83" s="25">
        <v>73</v>
      </c>
    </row>
    <row r="84" spans="1:12" ht="19.5" customHeight="1" x14ac:dyDescent="0.25">
      <c r="A84" s="37" t="s">
        <v>203</v>
      </c>
      <c r="B84" s="38">
        <v>916</v>
      </c>
      <c r="C84" s="5" t="s">
        <v>22</v>
      </c>
      <c r="D84" s="5" t="s">
        <v>57</v>
      </c>
      <c r="E84" s="5" t="s">
        <v>76</v>
      </c>
      <c r="F84" s="43">
        <v>1</v>
      </c>
      <c r="G84" s="33" t="s">
        <v>64</v>
      </c>
      <c r="H84" s="43">
        <v>43040</v>
      </c>
      <c r="I84" s="24"/>
      <c r="J84" s="25">
        <f>J85</f>
        <v>43.2</v>
      </c>
      <c r="K84" s="25">
        <f t="shared" ref="K84:L85" si="26">K85</f>
        <v>6.3</v>
      </c>
      <c r="L84" s="25">
        <f t="shared" si="26"/>
        <v>20.2</v>
      </c>
    </row>
    <row r="85" spans="1:12" ht="16.5" customHeight="1" x14ac:dyDescent="0.25">
      <c r="A85" s="37" t="s">
        <v>131</v>
      </c>
      <c r="B85" s="38">
        <v>916</v>
      </c>
      <c r="C85" s="5" t="s">
        <v>22</v>
      </c>
      <c r="D85" s="5" t="s">
        <v>57</v>
      </c>
      <c r="E85" s="5" t="s">
        <v>76</v>
      </c>
      <c r="F85" s="43">
        <v>1</v>
      </c>
      <c r="G85" s="33" t="s">
        <v>64</v>
      </c>
      <c r="H85" s="43">
        <v>43040</v>
      </c>
      <c r="I85" s="43">
        <v>200</v>
      </c>
      <c r="J85" s="25">
        <f>J86</f>
        <v>43.2</v>
      </c>
      <c r="K85" s="25">
        <f t="shared" si="26"/>
        <v>6.3</v>
      </c>
      <c r="L85" s="25">
        <f t="shared" si="26"/>
        <v>20.2</v>
      </c>
    </row>
    <row r="86" spans="1:12" ht="33" customHeight="1" x14ac:dyDescent="0.25">
      <c r="A86" s="37" t="s">
        <v>132</v>
      </c>
      <c r="B86" s="38">
        <v>916</v>
      </c>
      <c r="C86" s="5" t="s">
        <v>22</v>
      </c>
      <c r="D86" s="5" t="s">
        <v>57</v>
      </c>
      <c r="E86" s="5" t="s">
        <v>76</v>
      </c>
      <c r="F86" s="43">
        <v>1</v>
      </c>
      <c r="G86" s="33" t="s">
        <v>64</v>
      </c>
      <c r="H86" s="43">
        <v>43040</v>
      </c>
      <c r="I86" s="43">
        <v>240</v>
      </c>
      <c r="J86" s="25">
        <v>43.2</v>
      </c>
      <c r="K86" s="25">
        <v>6.3</v>
      </c>
      <c r="L86" s="25">
        <v>20.2</v>
      </c>
    </row>
    <row r="87" spans="1:12" x14ac:dyDescent="0.25">
      <c r="A87" s="73" t="s">
        <v>89</v>
      </c>
      <c r="B87" s="38">
        <v>916</v>
      </c>
      <c r="C87" s="49" t="s">
        <v>59</v>
      </c>
      <c r="D87" s="49"/>
      <c r="E87" s="50"/>
      <c r="F87" s="49"/>
      <c r="G87" s="49"/>
      <c r="H87" s="49"/>
      <c r="I87" s="84"/>
      <c r="J87" s="71">
        <f t="shared" ref="J87:L92" si="27">J88</f>
        <v>176.6</v>
      </c>
      <c r="K87" s="71">
        <f t="shared" si="27"/>
        <v>150.80000000000001</v>
      </c>
      <c r="L87" s="71">
        <f>L88</f>
        <v>116.9</v>
      </c>
    </row>
    <row r="88" spans="1:12" x14ac:dyDescent="0.25">
      <c r="A88" s="90" t="s">
        <v>33</v>
      </c>
      <c r="B88" s="38">
        <v>916</v>
      </c>
      <c r="C88" s="49" t="s">
        <v>59</v>
      </c>
      <c r="D88" s="49" t="s">
        <v>19</v>
      </c>
      <c r="E88" s="84"/>
      <c r="F88" s="49"/>
      <c r="G88" s="49"/>
      <c r="H88" s="49"/>
      <c r="I88" s="84"/>
      <c r="J88" s="71">
        <f t="shared" si="27"/>
        <v>176.6</v>
      </c>
      <c r="K88" s="71">
        <f t="shared" si="27"/>
        <v>150.80000000000001</v>
      </c>
      <c r="L88" s="71">
        <f t="shared" si="27"/>
        <v>116.9</v>
      </c>
    </row>
    <row r="89" spans="1:12" ht="63" x14ac:dyDescent="0.25">
      <c r="A89" s="79" t="s">
        <v>232</v>
      </c>
      <c r="B89" s="38">
        <v>916</v>
      </c>
      <c r="C89" s="5" t="s">
        <v>59</v>
      </c>
      <c r="D89" s="5" t="s">
        <v>19</v>
      </c>
      <c r="E89" s="5">
        <v>89</v>
      </c>
      <c r="F89" s="5"/>
      <c r="G89" s="5"/>
      <c r="H89" s="5"/>
      <c r="I89" s="34"/>
      <c r="J89" s="72">
        <f t="shared" si="27"/>
        <v>176.6</v>
      </c>
      <c r="K89" s="72">
        <f t="shared" si="27"/>
        <v>150.80000000000001</v>
      </c>
      <c r="L89" s="72">
        <f t="shared" si="27"/>
        <v>116.9</v>
      </c>
    </row>
    <row r="90" spans="1:12" ht="63" x14ac:dyDescent="0.25">
      <c r="A90" s="80" t="s">
        <v>233</v>
      </c>
      <c r="B90" s="38">
        <v>916</v>
      </c>
      <c r="C90" s="5" t="s">
        <v>59</v>
      </c>
      <c r="D90" s="5" t="s">
        <v>19</v>
      </c>
      <c r="E90" s="5">
        <v>89</v>
      </c>
      <c r="F90" s="5">
        <v>1</v>
      </c>
      <c r="G90" s="5"/>
      <c r="H90" s="5"/>
      <c r="I90" s="34"/>
      <c r="J90" s="72">
        <f t="shared" si="27"/>
        <v>176.6</v>
      </c>
      <c r="K90" s="72">
        <f t="shared" si="27"/>
        <v>150.80000000000001</v>
      </c>
      <c r="L90" s="72">
        <f t="shared" si="27"/>
        <v>116.9</v>
      </c>
    </row>
    <row r="91" spans="1:12" ht="31.5" x14ac:dyDescent="0.25">
      <c r="A91" s="45" t="s">
        <v>126</v>
      </c>
      <c r="B91" s="38">
        <v>916</v>
      </c>
      <c r="C91" s="91" t="s">
        <v>59</v>
      </c>
      <c r="D91" s="91" t="s">
        <v>19</v>
      </c>
      <c r="E91" s="46">
        <v>89</v>
      </c>
      <c r="F91" s="33">
        <v>1</v>
      </c>
      <c r="G91" s="33" t="s">
        <v>64</v>
      </c>
      <c r="H91" s="33" t="s">
        <v>91</v>
      </c>
      <c r="I91" s="46"/>
      <c r="J91" s="72">
        <f t="shared" si="27"/>
        <v>176.6</v>
      </c>
      <c r="K91" s="72">
        <f t="shared" si="27"/>
        <v>150.80000000000001</v>
      </c>
      <c r="L91" s="72">
        <f t="shared" si="27"/>
        <v>116.9</v>
      </c>
    </row>
    <row r="92" spans="1:12" x14ac:dyDescent="0.25">
      <c r="A92" s="45" t="s">
        <v>127</v>
      </c>
      <c r="B92" s="38">
        <v>916</v>
      </c>
      <c r="C92" s="91" t="s">
        <v>59</v>
      </c>
      <c r="D92" s="91" t="s">
        <v>19</v>
      </c>
      <c r="E92" s="46">
        <v>89</v>
      </c>
      <c r="F92" s="33">
        <v>1</v>
      </c>
      <c r="G92" s="33" t="s">
        <v>64</v>
      </c>
      <c r="H92" s="33" t="s">
        <v>91</v>
      </c>
      <c r="I92" s="46" t="s">
        <v>129</v>
      </c>
      <c r="J92" s="72">
        <f t="shared" si="27"/>
        <v>176.6</v>
      </c>
      <c r="K92" s="72">
        <f t="shared" si="27"/>
        <v>150.80000000000001</v>
      </c>
      <c r="L92" s="72">
        <f t="shared" si="27"/>
        <v>116.9</v>
      </c>
    </row>
    <row r="93" spans="1:12" ht="31.5" x14ac:dyDescent="0.25">
      <c r="A93" s="45" t="s">
        <v>128</v>
      </c>
      <c r="B93" s="38">
        <v>916</v>
      </c>
      <c r="C93" s="91" t="s">
        <v>59</v>
      </c>
      <c r="D93" s="91" t="s">
        <v>19</v>
      </c>
      <c r="E93" s="46">
        <v>89</v>
      </c>
      <c r="F93" s="33">
        <v>1</v>
      </c>
      <c r="G93" s="33" t="s">
        <v>64</v>
      </c>
      <c r="H93" s="33" t="s">
        <v>91</v>
      </c>
      <c r="I93" s="46" t="s">
        <v>130</v>
      </c>
      <c r="J93" s="72">
        <v>176.6</v>
      </c>
      <c r="K93" s="72">
        <f>182.9-K107</f>
        <v>150.80000000000001</v>
      </c>
      <c r="L93" s="72">
        <f>182.9-L107</f>
        <v>116.9</v>
      </c>
    </row>
    <row r="94" spans="1:12" ht="31.5" x14ac:dyDescent="0.25">
      <c r="A94" s="70" t="s">
        <v>21</v>
      </c>
      <c r="B94" s="38">
        <v>916</v>
      </c>
      <c r="C94" s="92" t="s">
        <v>60</v>
      </c>
      <c r="D94" s="92"/>
      <c r="E94" s="82"/>
      <c r="F94" s="40"/>
      <c r="G94" s="40"/>
      <c r="H94" s="40"/>
      <c r="I94" s="82"/>
      <c r="J94" s="71">
        <f t="shared" ref="J94:L99" si="28">J95</f>
        <v>0.7</v>
      </c>
      <c r="K94" s="71">
        <f t="shared" si="28"/>
        <v>0.7</v>
      </c>
      <c r="L94" s="71">
        <f t="shared" si="28"/>
        <v>0.7</v>
      </c>
    </row>
    <row r="95" spans="1:12" ht="31.5" x14ac:dyDescent="0.25">
      <c r="A95" s="70" t="s">
        <v>92</v>
      </c>
      <c r="B95" s="38">
        <v>916</v>
      </c>
      <c r="C95" s="40">
        <v>13</v>
      </c>
      <c r="D95" s="40" t="s">
        <v>19</v>
      </c>
      <c r="E95" s="78"/>
      <c r="F95" s="40"/>
      <c r="G95" s="40"/>
      <c r="H95" s="40"/>
      <c r="I95" s="82"/>
      <c r="J95" s="71">
        <f t="shared" si="28"/>
        <v>0.7</v>
      </c>
      <c r="K95" s="71">
        <f t="shared" si="28"/>
        <v>0.7</v>
      </c>
      <c r="L95" s="71">
        <f t="shared" si="28"/>
        <v>0.7</v>
      </c>
    </row>
    <row r="96" spans="1:12" ht="63" x14ac:dyDescent="0.25">
      <c r="A96" s="79" t="s">
        <v>232</v>
      </c>
      <c r="B96" s="38">
        <v>916</v>
      </c>
      <c r="C96" s="33" t="s">
        <v>60</v>
      </c>
      <c r="D96" s="33" t="s">
        <v>19</v>
      </c>
      <c r="E96" s="5">
        <v>89</v>
      </c>
      <c r="F96" s="5"/>
      <c r="G96" s="33"/>
      <c r="H96" s="33"/>
      <c r="I96" s="46"/>
      <c r="J96" s="72">
        <f t="shared" si="28"/>
        <v>0.7</v>
      </c>
      <c r="K96" s="72">
        <f t="shared" si="28"/>
        <v>0.7</v>
      </c>
      <c r="L96" s="72">
        <f t="shared" si="28"/>
        <v>0.7</v>
      </c>
    </row>
    <row r="97" spans="1:12" ht="63" x14ac:dyDescent="0.25">
      <c r="A97" s="80" t="s">
        <v>233</v>
      </c>
      <c r="B97" s="38">
        <v>916</v>
      </c>
      <c r="C97" s="33" t="s">
        <v>60</v>
      </c>
      <c r="D97" s="33" t="s">
        <v>19</v>
      </c>
      <c r="E97" s="5">
        <v>89</v>
      </c>
      <c r="F97" s="5">
        <v>1</v>
      </c>
      <c r="G97" s="33"/>
      <c r="H97" s="33"/>
      <c r="I97" s="46"/>
      <c r="J97" s="72">
        <f t="shared" si="28"/>
        <v>0.7</v>
      </c>
      <c r="K97" s="72">
        <f t="shared" si="28"/>
        <v>0.7</v>
      </c>
      <c r="L97" s="72">
        <f t="shared" si="28"/>
        <v>0.7</v>
      </c>
    </row>
    <row r="98" spans="1:12" x14ac:dyDescent="0.25">
      <c r="A98" s="37" t="s">
        <v>93</v>
      </c>
      <c r="B98" s="38">
        <v>916</v>
      </c>
      <c r="C98" s="33">
        <v>13</v>
      </c>
      <c r="D98" s="33" t="s">
        <v>19</v>
      </c>
      <c r="E98" s="36">
        <v>89</v>
      </c>
      <c r="F98" s="33">
        <v>1</v>
      </c>
      <c r="G98" s="33" t="s">
        <v>64</v>
      </c>
      <c r="H98" s="33">
        <v>41240</v>
      </c>
      <c r="I98" s="46"/>
      <c r="J98" s="93">
        <f t="shared" si="28"/>
        <v>0.7</v>
      </c>
      <c r="K98" s="93">
        <f t="shared" si="28"/>
        <v>0.7</v>
      </c>
      <c r="L98" s="93">
        <f t="shared" si="28"/>
        <v>0.7</v>
      </c>
    </row>
    <row r="99" spans="1:12" x14ac:dyDescent="0.25">
      <c r="A99" s="37" t="s">
        <v>124</v>
      </c>
      <c r="B99" s="38">
        <v>916</v>
      </c>
      <c r="C99" s="33">
        <v>13</v>
      </c>
      <c r="D99" s="33" t="s">
        <v>19</v>
      </c>
      <c r="E99" s="36">
        <v>89</v>
      </c>
      <c r="F99" s="33">
        <v>1</v>
      </c>
      <c r="G99" s="33" t="s">
        <v>64</v>
      </c>
      <c r="H99" s="33" t="s">
        <v>98</v>
      </c>
      <c r="I99" s="46" t="s">
        <v>125</v>
      </c>
      <c r="J99" s="93">
        <f t="shared" si="28"/>
        <v>0.7</v>
      </c>
      <c r="K99" s="93">
        <f t="shared" si="28"/>
        <v>0.7</v>
      </c>
      <c r="L99" s="93">
        <f t="shared" si="28"/>
        <v>0.7</v>
      </c>
    </row>
    <row r="100" spans="1:12" x14ac:dyDescent="0.25">
      <c r="A100" s="44" t="s">
        <v>94</v>
      </c>
      <c r="B100" s="38">
        <v>916</v>
      </c>
      <c r="C100" s="33">
        <v>13</v>
      </c>
      <c r="D100" s="33" t="s">
        <v>19</v>
      </c>
      <c r="E100" s="36">
        <v>89</v>
      </c>
      <c r="F100" s="33">
        <v>1</v>
      </c>
      <c r="G100" s="33" t="s">
        <v>64</v>
      </c>
      <c r="H100" s="33">
        <v>41240</v>
      </c>
      <c r="I100" s="46">
        <v>730</v>
      </c>
      <c r="J100" s="93">
        <v>0.7</v>
      </c>
      <c r="K100" s="93">
        <v>0.7</v>
      </c>
      <c r="L100" s="93">
        <v>0.7</v>
      </c>
    </row>
    <row r="101" spans="1:12" x14ac:dyDescent="0.25">
      <c r="A101" s="44" t="s">
        <v>251</v>
      </c>
      <c r="B101" s="38">
        <v>916</v>
      </c>
      <c r="C101" s="33" t="s">
        <v>252</v>
      </c>
      <c r="D101" s="33"/>
      <c r="E101" s="36"/>
      <c r="F101" s="33"/>
      <c r="G101" s="33"/>
      <c r="H101" s="33"/>
      <c r="I101" s="46"/>
      <c r="J101" s="93"/>
      <c r="K101" s="93">
        <f t="shared" ref="K101:L106" si="29">K102</f>
        <v>32.1</v>
      </c>
      <c r="L101" s="93">
        <f t="shared" si="29"/>
        <v>66</v>
      </c>
    </row>
    <row r="102" spans="1:12" x14ac:dyDescent="0.25">
      <c r="A102" s="44" t="s">
        <v>251</v>
      </c>
      <c r="B102" s="38">
        <v>916</v>
      </c>
      <c r="C102" s="33" t="s">
        <v>252</v>
      </c>
      <c r="D102" s="33">
        <v>99</v>
      </c>
      <c r="E102" s="36"/>
      <c r="F102" s="33"/>
      <c r="G102" s="33"/>
      <c r="H102" s="33"/>
      <c r="I102" s="46"/>
      <c r="J102" s="93"/>
      <c r="K102" s="93">
        <f t="shared" si="29"/>
        <v>32.1</v>
      </c>
      <c r="L102" s="93">
        <f t="shared" si="29"/>
        <v>66</v>
      </c>
    </row>
    <row r="103" spans="1:12" ht="63" x14ac:dyDescent="0.25">
      <c r="A103" s="45" t="s">
        <v>232</v>
      </c>
      <c r="B103" s="38">
        <v>916</v>
      </c>
      <c r="C103" s="33" t="s">
        <v>252</v>
      </c>
      <c r="D103" s="33">
        <v>99</v>
      </c>
      <c r="E103" s="33" t="s">
        <v>76</v>
      </c>
      <c r="F103" s="33" t="s">
        <v>241</v>
      </c>
      <c r="G103" s="33"/>
      <c r="H103" s="33"/>
      <c r="I103" s="46"/>
      <c r="J103" s="93"/>
      <c r="K103" s="93">
        <f t="shared" si="29"/>
        <v>32.1</v>
      </c>
      <c r="L103" s="93">
        <f t="shared" si="29"/>
        <v>66</v>
      </c>
    </row>
    <row r="104" spans="1:12" ht="63" x14ac:dyDescent="0.25">
      <c r="A104" s="45" t="s">
        <v>233</v>
      </c>
      <c r="B104" s="38">
        <v>916</v>
      </c>
      <c r="C104" s="33" t="s">
        <v>252</v>
      </c>
      <c r="D104" s="33">
        <v>99</v>
      </c>
      <c r="E104" s="33" t="s">
        <v>76</v>
      </c>
      <c r="F104" s="33" t="s">
        <v>30</v>
      </c>
      <c r="G104" s="33"/>
      <c r="H104" s="33"/>
      <c r="I104" s="46"/>
      <c r="J104" s="93"/>
      <c r="K104" s="93">
        <f t="shared" si="29"/>
        <v>32.1</v>
      </c>
      <c r="L104" s="93">
        <f t="shared" si="29"/>
        <v>66</v>
      </c>
    </row>
    <row r="105" spans="1:12" x14ac:dyDescent="0.25">
      <c r="A105" s="44" t="s">
        <v>251</v>
      </c>
      <c r="B105" s="38">
        <v>916</v>
      </c>
      <c r="C105" s="33" t="s">
        <v>252</v>
      </c>
      <c r="D105" s="33">
        <v>99</v>
      </c>
      <c r="E105" s="33" t="s">
        <v>76</v>
      </c>
      <c r="F105" s="33" t="s">
        <v>30</v>
      </c>
      <c r="G105" s="33" t="s">
        <v>64</v>
      </c>
      <c r="H105" s="33" t="s">
        <v>253</v>
      </c>
      <c r="I105" s="33"/>
      <c r="J105" s="93"/>
      <c r="K105" s="93">
        <f t="shared" si="29"/>
        <v>32.1</v>
      </c>
      <c r="L105" s="93">
        <f t="shared" si="29"/>
        <v>66</v>
      </c>
    </row>
    <row r="106" spans="1:12" x14ac:dyDescent="0.25">
      <c r="A106" s="44" t="s">
        <v>139</v>
      </c>
      <c r="B106" s="38">
        <v>916</v>
      </c>
      <c r="C106" s="33" t="s">
        <v>252</v>
      </c>
      <c r="D106" s="33">
        <v>99</v>
      </c>
      <c r="E106" s="33" t="s">
        <v>76</v>
      </c>
      <c r="F106" s="33" t="s">
        <v>30</v>
      </c>
      <c r="G106" s="33" t="s">
        <v>64</v>
      </c>
      <c r="H106" s="33" t="s">
        <v>253</v>
      </c>
      <c r="I106" s="33" t="s">
        <v>140</v>
      </c>
      <c r="J106" s="143"/>
      <c r="K106" s="24">
        <f t="shared" si="29"/>
        <v>32.1</v>
      </c>
      <c r="L106" s="143">
        <f t="shared" si="29"/>
        <v>66</v>
      </c>
    </row>
    <row r="107" spans="1:12" x14ac:dyDescent="0.25">
      <c r="A107" s="44" t="s">
        <v>75</v>
      </c>
      <c r="B107" s="38">
        <v>916</v>
      </c>
      <c r="C107" s="33" t="s">
        <v>252</v>
      </c>
      <c r="D107" s="33" t="s">
        <v>252</v>
      </c>
      <c r="E107" s="33" t="s">
        <v>76</v>
      </c>
      <c r="F107" s="33" t="s">
        <v>30</v>
      </c>
      <c r="G107" s="33" t="s">
        <v>64</v>
      </c>
      <c r="H107" s="33" t="s">
        <v>253</v>
      </c>
      <c r="I107" s="33" t="s">
        <v>77</v>
      </c>
      <c r="J107" s="143"/>
      <c r="K107" s="24">
        <v>32.1</v>
      </c>
      <c r="L107" s="143">
        <v>66</v>
      </c>
    </row>
  </sheetData>
  <autoFilter ref="A6:L107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5" type="noConversion"/>
  <conditionalFormatting sqref="G38 F79 G79:G80">
    <cfRule type="expression" dxfId="78" priority="83" stopIfTrue="1">
      <formula>$C38=""</formula>
    </cfRule>
    <cfRule type="expression" dxfId="77" priority="84" stopIfTrue="1">
      <formula>$D38&lt;&gt;""</formula>
    </cfRule>
  </conditionalFormatting>
  <conditionalFormatting sqref="A38">
    <cfRule type="expression" dxfId="76" priority="80" stopIfTrue="1">
      <formula>$F38=""</formula>
    </cfRule>
    <cfRule type="expression" dxfId="75" priority="81" stopIfTrue="1">
      <formula>#REF!&lt;&gt;""</formula>
    </cfRule>
    <cfRule type="expression" dxfId="74" priority="82" stopIfTrue="1">
      <formula>AND($G38="",$F38&lt;&gt;"")</formula>
    </cfRule>
  </conditionalFormatting>
  <conditionalFormatting sqref="F38">
    <cfRule type="expression" dxfId="73" priority="78" stopIfTrue="1">
      <formula>$C38=""</formula>
    </cfRule>
    <cfRule type="expression" dxfId="72" priority="79" stopIfTrue="1">
      <formula>$D38&lt;&gt;""</formula>
    </cfRule>
  </conditionalFormatting>
  <conditionalFormatting sqref="F78">
    <cfRule type="expression" dxfId="71" priority="65" stopIfTrue="1">
      <formula>$C78=""</formula>
    </cfRule>
    <cfRule type="expression" dxfId="70" priority="66" stopIfTrue="1">
      <formula>$D78&lt;&gt;""</formula>
    </cfRule>
  </conditionalFormatting>
  <conditionalFormatting sqref="G78">
    <cfRule type="expression" dxfId="69" priority="63" stopIfTrue="1">
      <formula>$C78=""</formula>
    </cfRule>
    <cfRule type="expression" dxfId="68" priority="64" stopIfTrue="1">
      <formula>$D78&lt;&gt;""</formula>
    </cfRule>
  </conditionalFormatting>
  <conditionalFormatting sqref="A81 A84">
    <cfRule type="expression" dxfId="67" priority="60" stopIfTrue="1">
      <formula>$F81=""</formula>
    </cfRule>
    <cfRule type="expression" dxfId="66" priority="62" stopIfTrue="1">
      <formula>AND($G81="",$F81&lt;&gt;"")</formula>
    </cfRule>
  </conditionalFormatting>
  <conditionalFormatting sqref="A84">
    <cfRule type="expression" dxfId="65" priority="44" stopIfTrue="1">
      <formula>$F84=""</formula>
    </cfRule>
    <cfRule type="expression" dxfId="64" priority="46" stopIfTrue="1">
      <formula>AND($G84="",$F84&lt;&gt;"")</formula>
    </cfRule>
  </conditionalFormatting>
  <conditionalFormatting sqref="F78">
    <cfRule type="expression" dxfId="63" priority="42" stopIfTrue="1">
      <formula>$C78=""</formula>
    </cfRule>
    <cfRule type="expression" dxfId="62" priority="43" stopIfTrue="1">
      <formula>$D78&lt;&gt;""</formula>
    </cfRule>
  </conditionalFormatting>
  <conditionalFormatting sqref="G78">
    <cfRule type="expression" dxfId="61" priority="40" stopIfTrue="1">
      <formula>$C78=""</formula>
    </cfRule>
    <cfRule type="expression" dxfId="60" priority="41" stopIfTrue="1">
      <formula>$D78&lt;&gt;""</formula>
    </cfRule>
  </conditionalFormatting>
  <conditionalFormatting sqref="A38">
    <cfRule type="expression" dxfId="59" priority="37" stopIfTrue="1">
      <formula>$F38=""</formula>
    </cfRule>
    <cfRule type="expression" dxfId="58" priority="38" stopIfTrue="1">
      <formula>#REF!&lt;&gt;""</formula>
    </cfRule>
    <cfRule type="expression" dxfId="57" priority="39" stopIfTrue="1">
      <formula>AND($G38="",$F38&lt;&gt;"")</formula>
    </cfRule>
  </conditionalFormatting>
  <conditionalFormatting sqref="G38">
    <cfRule type="expression" dxfId="56" priority="35" stopIfTrue="1">
      <formula>$C38=""</formula>
    </cfRule>
    <cfRule type="expression" dxfId="55" priority="36" stopIfTrue="1">
      <formula>$D38&lt;&gt;""</formula>
    </cfRule>
  </conditionalFormatting>
  <conditionalFormatting sqref="F38">
    <cfRule type="expression" dxfId="54" priority="33" stopIfTrue="1">
      <formula>$C38=""</formula>
    </cfRule>
    <cfRule type="expression" dxfId="53" priority="34" stopIfTrue="1">
      <formula>$D38&lt;&gt;""</formula>
    </cfRule>
  </conditionalFormatting>
  <conditionalFormatting sqref="A35">
    <cfRule type="expression" dxfId="52" priority="9" stopIfTrue="1">
      <formula>$F35=""</formula>
    </cfRule>
    <cfRule type="expression" dxfId="51" priority="10" stopIfTrue="1">
      <formula>#REF!&lt;&gt;""</formula>
    </cfRule>
    <cfRule type="expression" dxfId="50" priority="11" stopIfTrue="1">
      <formula>AND($G35="",$F35&lt;&gt;"")</formula>
    </cfRule>
  </conditionalFormatting>
  <conditionalFormatting sqref="A44">
    <cfRule type="expression" dxfId="49" priority="6" stopIfTrue="1">
      <formula>$F44=""</formula>
    </cfRule>
    <cfRule type="expression" dxfId="48" priority="7" stopIfTrue="1">
      <formula>$H44&lt;&gt;""</formula>
    </cfRule>
    <cfRule type="expression" dxfId="47" priority="8" stopIfTrue="1">
      <formula>AND($G44="",$F44&lt;&gt;"")</formula>
    </cfRule>
  </conditionalFormatting>
  <conditionalFormatting sqref="C44">
    <cfRule type="expression" dxfId="46" priority="3" stopIfTrue="1">
      <formula>$F44=""</formula>
    </cfRule>
    <cfRule type="expression" dxfId="45" priority="4" stopIfTrue="1">
      <formula>#REF!&lt;&gt;""</formula>
    </cfRule>
    <cfRule type="expression" dxfId="44" priority="5" stopIfTrue="1">
      <formula>AND($G44="",$F44&lt;&gt;"")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A81 A84</xm:sqref>
        </x14:conditionalFormatting>
        <x14:conditionalFormatting xmlns:xm="http://schemas.microsoft.com/office/excel/2006/main">
          <x14:cfRule type="expression" priority="85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06"/>
  <sheetViews>
    <sheetView view="pageBreakPreview" topLeftCell="A58" zoomScaleNormal="75" zoomScaleSheetLayoutView="100" workbookViewId="0">
      <selection activeCell="I113" sqref="I113"/>
    </sheetView>
  </sheetViews>
  <sheetFormatPr defaultColWidth="8.5703125" defaultRowHeight="15.75" x14ac:dyDescent="0.2"/>
  <cols>
    <col min="1" max="1" width="57.42578125" style="58" customWidth="1"/>
    <col min="2" max="2" width="6.7109375" style="95" customWidth="1"/>
    <col min="3" max="3" width="6.28515625" style="95" customWidth="1"/>
    <col min="4" max="4" width="6.5703125" style="95" customWidth="1"/>
    <col min="5" max="5" width="5.140625" style="95" customWidth="1"/>
    <col min="6" max="6" width="6" style="95" customWidth="1"/>
    <col min="7" max="7" width="6.42578125" style="95" customWidth="1"/>
    <col min="8" max="8" width="6" style="95" customWidth="1"/>
    <col min="9" max="9" width="10" style="95" customWidth="1"/>
    <col min="10" max="10" width="9.7109375" style="51" customWidth="1"/>
    <col min="11" max="11" width="13.5703125" style="51" customWidth="1"/>
    <col min="12" max="12" width="61.85546875" style="96" customWidth="1"/>
    <col min="13" max="13" width="11" style="51" customWidth="1"/>
    <col min="14" max="16384" width="8.5703125" style="51"/>
  </cols>
  <sheetData>
    <row r="1" spans="1:11" ht="158.25" customHeight="1" x14ac:dyDescent="0.25">
      <c r="H1" s="145"/>
      <c r="I1" s="201" t="s">
        <v>280</v>
      </c>
      <c r="J1" s="201"/>
      <c r="K1" s="201"/>
    </row>
    <row r="2" spans="1:11" ht="81.75" customHeight="1" x14ac:dyDescent="0.2">
      <c r="A2" s="210" t="s">
        <v>281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 ht="25.5" customHeight="1" x14ac:dyDescent="0.2">
      <c r="A3" s="192"/>
      <c r="B3" s="192"/>
      <c r="C3" s="192"/>
      <c r="D3" s="192"/>
      <c r="E3" s="192"/>
      <c r="F3" s="192"/>
      <c r="G3" s="192"/>
      <c r="H3" s="192"/>
      <c r="I3" s="192"/>
      <c r="J3" s="192"/>
      <c r="K3" s="196" t="s">
        <v>282</v>
      </c>
    </row>
    <row r="4" spans="1:11" ht="16.5" customHeight="1" x14ac:dyDescent="0.2">
      <c r="A4" s="211" t="s">
        <v>15</v>
      </c>
      <c r="B4" s="211" t="s">
        <v>16</v>
      </c>
      <c r="C4" s="211" t="s">
        <v>275</v>
      </c>
      <c r="D4" s="211" t="s">
        <v>276</v>
      </c>
      <c r="E4" s="211"/>
      <c r="F4" s="211"/>
      <c r="G4" s="211"/>
      <c r="H4" s="211" t="s">
        <v>277</v>
      </c>
      <c r="I4" s="211" t="s">
        <v>95</v>
      </c>
      <c r="J4" s="211"/>
      <c r="K4" s="211"/>
    </row>
    <row r="5" spans="1:11" ht="21" customHeight="1" x14ac:dyDescent="0.2">
      <c r="A5" s="209" t="s">
        <v>278</v>
      </c>
      <c r="B5" s="209" t="s">
        <v>278</v>
      </c>
      <c r="C5" s="209" t="s">
        <v>278</v>
      </c>
      <c r="D5" s="209" t="s">
        <v>278</v>
      </c>
      <c r="E5" s="209"/>
      <c r="F5" s="209"/>
      <c r="G5" s="209"/>
      <c r="H5" s="209" t="s">
        <v>278</v>
      </c>
      <c r="I5" s="195" t="s">
        <v>197</v>
      </c>
      <c r="J5" s="195" t="s">
        <v>260</v>
      </c>
      <c r="K5" s="195" t="s">
        <v>271</v>
      </c>
    </row>
    <row r="6" spans="1:11" ht="14.25" customHeight="1" x14ac:dyDescent="0.2">
      <c r="A6" s="52">
        <v>1</v>
      </c>
      <c r="B6" s="52">
        <v>2</v>
      </c>
      <c r="C6" s="52">
        <v>3</v>
      </c>
      <c r="D6" s="52">
        <v>4</v>
      </c>
      <c r="E6" s="52">
        <v>5</v>
      </c>
      <c r="F6" s="52">
        <v>6</v>
      </c>
      <c r="G6" s="52">
        <v>7</v>
      </c>
      <c r="H6" s="52">
        <v>8</v>
      </c>
      <c r="I6" s="57">
        <v>9</v>
      </c>
      <c r="J6" s="57">
        <v>10</v>
      </c>
      <c r="K6" s="57">
        <v>11</v>
      </c>
    </row>
    <row r="7" spans="1:11" ht="18" customHeight="1" x14ac:dyDescent="0.2">
      <c r="A7" s="97" t="s">
        <v>25</v>
      </c>
      <c r="B7" s="98"/>
      <c r="C7" s="98"/>
      <c r="D7" s="98"/>
      <c r="E7" s="98"/>
      <c r="F7" s="98"/>
      <c r="G7" s="98"/>
      <c r="H7" s="98"/>
      <c r="I7" s="99">
        <f>I8+I48+I63+I70+I86+I93+I57</f>
        <v>1603.8</v>
      </c>
      <c r="J7" s="99">
        <f>J8+J48+J63+J70+J86+J93+J57+J100</f>
        <v>1377.7</v>
      </c>
      <c r="K7" s="99">
        <f>K8+K48+K63+K70+K86+K93+K57+K100</f>
        <v>1413.2</v>
      </c>
    </row>
    <row r="8" spans="1:11" ht="18" customHeight="1" x14ac:dyDescent="0.25">
      <c r="A8" s="63" t="s">
        <v>18</v>
      </c>
      <c r="B8" s="38" t="s">
        <v>19</v>
      </c>
      <c r="C8" s="38"/>
      <c r="D8" s="49"/>
      <c r="E8" s="49"/>
      <c r="F8" s="49"/>
      <c r="G8" s="49"/>
      <c r="H8" s="64"/>
      <c r="I8" s="71">
        <f>I9+I18+I37+I43</f>
        <v>820.59999999999991</v>
      </c>
      <c r="J8" s="71">
        <f>J9+J18+J37+J43</f>
        <v>678.6</v>
      </c>
      <c r="K8" s="71">
        <f>K9+K18+K37+K43</f>
        <v>641.4</v>
      </c>
    </row>
    <row r="9" spans="1:11" ht="47.25" x14ac:dyDescent="0.25">
      <c r="A9" s="70" t="s">
        <v>61</v>
      </c>
      <c r="B9" s="49" t="s">
        <v>19</v>
      </c>
      <c r="C9" s="49" t="s">
        <v>56</v>
      </c>
      <c r="D9" s="49"/>
      <c r="E9" s="49"/>
      <c r="F9" s="49"/>
      <c r="G9" s="49"/>
      <c r="H9" s="50"/>
      <c r="I9" s="71">
        <f t="shared" ref="I9:K13" si="0">I10</f>
        <v>347.5</v>
      </c>
      <c r="J9" s="71">
        <f t="shared" si="0"/>
        <v>231.8</v>
      </c>
      <c r="K9" s="71">
        <f t="shared" si="0"/>
        <v>206.7</v>
      </c>
    </row>
    <row r="10" spans="1:11" x14ac:dyDescent="0.25">
      <c r="A10" s="45" t="s">
        <v>195</v>
      </c>
      <c r="B10" s="5" t="s">
        <v>19</v>
      </c>
      <c r="C10" s="5" t="s">
        <v>56</v>
      </c>
      <c r="D10" s="5" t="s">
        <v>62</v>
      </c>
      <c r="E10" s="5"/>
      <c r="F10" s="5"/>
      <c r="G10" s="5"/>
      <c r="H10" s="35"/>
      <c r="I10" s="72">
        <f t="shared" si="0"/>
        <v>347.5</v>
      </c>
      <c r="J10" s="72">
        <f t="shared" si="0"/>
        <v>231.8</v>
      </c>
      <c r="K10" s="72">
        <f t="shared" si="0"/>
        <v>206.7</v>
      </c>
    </row>
    <row r="11" spans="1:11" x14ac:dyDescent="0.25">
      <c r="A11" s="37" t="s">
        <v>193</v>
      </c>
      <c r="B11" s="5" t="s">
        <v>19</v>
      </c>
      <c r="C11" s="5" t="s">
        <v>56</v>
      </c>
      <c r="D11" s="5">
        <v>65</v>
      </c>
      <c r="E11" s="5">
        <v>1</v>
      </c>
      <c r="F11" s="49"/>
      <c r="G11" s="49"/>
      <c r="H11" s="50"/>
      <c r="I11" s="72">
        <f>I12+I15</f>
        <v>347.5</v>
      </c>
      <c r="J11" s="72">
        <f t="shared" ref="J11:K11" si="1">J12+J15</f>
        <v>231.8</v>
      </c>
      <c r="K11" s="72">
        <f t="shared" si="1"/>
        <v>206.7</v>
      </c>
    </row>
    <row r="12" spans="1:11" ht="31.5" x14ac:dyDescent="0.25">
      <c r="A12" s="48" t="s">
        <v>143</v>
      </c>
      <c r="B12" s="33" t="s">
        <v>19</v>
      </c>
      <c r="C12" s="33" t="s">
        <v>56</v>
      </c>
      <c r="D12" s="33" t="s">
        <v>62</v>
      </c>
      <c r="E12" s="33" t="s">
        <v>30</v>
      </c>
      <c r="F12" s="33" t="s">
        <v>64</v>
      </c>
      <c r="G12" s="33" t="s">
        <v>65</v>
      </c>
      <c r="H12" s="50"/>
      <c r="I12" s="72">
        <f t="shared" si="0"/>
        <v>347.5</v>
      </c>
      <c r="J12" s="72">
        <f t="shared" si="0"/>
        <v>231.8</v>
      </c>
      <c r="K12" s="72">
        <f t="shared" si="0"/>
        <v>206.7</v>
      </c>
    </row>
    <row r="13" spans="1:11" ht="78.75" x14ac:dyDescent="0.25">
      <c r="A13" s="48" t="s">
        <v>135</v>
      </c>
      <c r="B13" s="33" t="s">
        <v>19</v>
      </c>
      <c r="C13" s="33" t="s">
        <v>56</v>
      </c>
      <c r="D13" s="33" t="s">
        <v>62</v>
      </c>
      <c r="E13" s="33" t="s">
        <v>30</v>
      </c>
      <c r="F13" s="33" t="s">
        <v>64</v>
      </c>
      <c r="G13" s="33" t="s">
        <v>65</v>
      </c>
      <c r="H13" s="35" t="s">
        <v>137</v>
      </c>
      <c r="I13" s="72">
        <f t="shared" si="0"/>
        <v>347.5</v>
      </c>
      <c r="J13" s="72">
        <f t="shared" si="0"/>
        <v>231.8</v>
      </c>
      <c r="K13" s="72">
        <f t="shared" si="0"/>
        <v>206.7</v>
      </c>
    </row>
    <row r="14" spans="1:11" ht="36" customHeight="1" x14ac:dyDescent="0.25">
      <c r="A14" s="48" t="s">
        <v>136</v>
      </c>
      <c r="B14" s="33" t="s">
        <v>19</v>
      </c>
      <c r="C14" s="33" t="s">
        <v>56</v>
      </c>
      <c r="D14" s="33" t="s">
        <v>62</v>
      </c>
      <c r="E14" s="33" t="s">
        <v>30</v>
      </c>
      <c r="F14" s="33" t="s">
        <v>64</v>
      </c>
      <c r="G14" s="33" t="s">
        <v>65</v>
      </c>
      <c r="H14" s="35" t="s">
        <v>138</v>
      </c>
      <c r="I14" s="72">
        <f>'Прил 4'!J15</f>
        <v>347.5</v>
      </c>
      <c r="J14" s="72">
        <f>'Прил 4'!K15</f>
        <v>231.8</v>
      </c>
      <c r="K14" s="72">
        <f>'Прил 4'!L15</f>
        <v>206.7</v>
      </c>
    </row>
    <row r="15" spans="1:11" ht="36" customHeight="1" x14ac:dyDescent="0.25">
      <c r="A15" s="37" t="s">
        <v>255</v>
      </c>
      <c r="B15" s="33" t="s">
        <v>19</v>
      </c>
      <c r="C15" s="33" t="s">
        <v>56</v>
      </c>
      <c r="D15" s="33" t="s">
        <v>62</v>
      </c>
      <c r="E15" s="33" t="s">
        <v>30</v>
      </c>
      <c r="F15" s="33" t="s">
        <v>64</v>
      </c>
      <c r="G15" s="33" t="s">
        <v>254</v>
      </c>
      <c r="H15" s="35"/>
      <c r="I15" s="72">
        <f>I16</f>
        <v>0</v>
      </c>
      <c r="J15" s="72">
        <f t="shared" ref="J15:K16" si="2">J16</f>
        <v>0</v>
      </c>
      <c r="K15" s="72">
        <f t="shared" si="2"/>
        <v>0</v>
      </c>
    </row>
    <row r="16" spans="1:11" ht="36" customHeight="1" x14ac:dyDescent="0.25">
      <c r="A16" s="48" t="s">
        <v>135</v>
      </c>
      <c r="B16" s="33" t="s">
        <v>19</v>
      </c>
      <c r="C16" s="33" t="s">
        <v>56</v>
      </c>
      <c r="D16" s="33" t="s">
        <v>62</v>
      </c>
      <c r="E16" s="33" t="s">
        <v>30</v>
      </c>
      <c r="F16" s="33" t="s">
        <v>64</v>
      </c>
      <c r="G16" s="33" t="s">
        <v>254</v>
      </c>
      <c r="H16" s="35" t="s">
        <v>137</v>
      </c>
      <c r="I16" s="72">
        <f>I17</f>
        <v>0</v>
      </c>
      <c r="J16" s="72">
        <f t="shared" si="2"/>
        <v>0</v>
      </c>
      <c r="K16" s="72">
        <f t="shared" si="2"/>
        <v>0</v>
      </c>
    </row>
    <row r="17" spans="1:12" ht="36" customHeight="1" x14ac:dyDescent="0.25">
      <c r="A17" s="48" t="s">
        <v>136</v>
      </c>
      <c r="B17" s="33" t="s">
        <v>19</v>
      </c>
      <c r="C17" s="33" t="s">
        <v>56</v>
      </c>
      <c r="D17" s="33" t="s">
        <v>62</v>
      </c>
      <c r="E17" s="33" t="s">
        <v>30</v>
      </c>
      <c r="F17" s="33" t="s">
        <v>64</v>
      </c>
      <c r="G17" s="33" t="s">
        <v>254</v>
      </c>
      <c r="H17" s="35" t="s">
        <v>138</v>
      </c>
      <c r="I17" s="72">
        <f>'Прил 4'!J18</f>
        <v>0</v>
      </c>
      <c r="J17" s="72">
        <f>'Прил 4'!K18</f>
        <v>0</v>
      </c>
      <c r="K17" s="72">
        <f>'Прил 4'!L18</f>
        <v>0</v>
      </c>
    </row>
    <row r="18" spans="1:12" ht="63" x14ac:dyDescent="0.25">
      <c r="A18" s="73" t="s">
        <v>96</v>
      </c>
      <c r="B18" s="49" t="s">
        <v>19</v>
      </c>
      <c r="C18" s="49" t="s">
        <v>20</v>
      </c>
      <c r="D18" s="49"/>
      <c r="E18" s="49"/>
      <c r="F18" s="49"/>
      <c r="G18" s="49"/>
      <c r="H18" s="50"/>
      <c r="I18" s="71">
        <f>I19+I32</f>
        <v>471.09999999999997</v>
      </c>
      <c r="J18" s="71">
        <f>J19+J32</f>
        <v>445.8</v>
      </c>
      <c r="K18" s="71">
        <f>K19+K32</f>
        <v>433.7</v>
      </c>
    </row>
    <row r="19" spans="1:12" x14ac:dyDescent="0.25">
      <c r="A19" s="45" t="s">
        <v>195</v>
      </c>
      <c r="B19" s="5" t="s">
        <v>19</v>
      </c>
      <c r="C19" s="5" t="s">
        <v>20</v>
      </c>
      <c r="D19" s="5" t="s">
        <v>62</v>
      </c>
      <c r="E19" s="5"/>
      <c r="F19" s="5"/>
      <c r="G19" s="5"/>
      <c r="H19" s="35"/>
      <c r="I19" s="72">
        <f>I20</f>
        <v>470.9</v>
      </c>
      <c r="J19" s="72">
        <f>J20</f>
        <v>445.6</v>
      </c>
      <c r="K19" s="72">
        <f>K20</f>
        <v>433.5</v>
      </c>
    </row>
    <row r="20" spans="1:12" ht="31.5" x14ac:dyDescent="0.25">
      <c r="A20" s="45" t="s">
        <v>196</v>
      </c>
      <c r="B20" s="33" t="s">
        <v>19</v>
      </c>
      <c r="C20" s="33" t="s">
        <v>20</v>
      </c>
      <c r="D20" s="33" t="s">
        <v>62</v>
      </c>
      <c r="E20" s="33" t="s">
        <v>31</v>
      </c>
      <c r="F20" s="49"/>
      <c r="G20" s="49"/>
      <c r="H20" s="50"/>
      <c r="I20" s="72">
        <f>I21+I24+I29</f>
        <v>470.9</v>
      </c>
      <c r="J20" s="72">
        <f t="shared" ref="J20:K20" si="3">J21+J24+J29</f>
        <v>445.6</v>
      </c>
      <c r="K20" s="72">
        <f t="shared" si="3"/>
        <v>433.5</v>
      </c>
    </row>
    <row r="21" spans="1:12" ht="33" customHeight="1" x14ac:dyDescent="0.25">
      <c r="A21" s="48" t="s">
        <v>66</v>
      </c>
      <c r="B21" s="33" t="s">
        <v>19</v>
      </c>
      <c r="C21" s="33" t="s">
        <v>20</v>
      </c>
      <c r="D21" s="33" t="s">
        <v>62</v>
      </c>
      <c r="E21" s="33" t="s">
        <v>31</v>
      </c>
      <c r="F21" s="33" t="s">
        <v>64</v>
      </c>
      <c r="G21" s="33" t="s">
        <v>67</v>
      </c>
      <c r="H21" s="50"/>
      <c r="I21" s="72">
        <f t="shared" ref="I21:K22" si="4">I22</f>
        <v>344.4</v>
      </c>
      <c r="J21" s="72">
        <f t="shared" si="4"/>
        <v>320.5</v>
      </c>
      <c r="K21" s="72">
        <f t="shared" si="4"/>
        <v>295.7</v>
      </c>
    </row>
    <row r="22" spans="1:12" ht="78.75" x14ac:dyDescent="0.25">
      <c r="A22" s="48" t="s">
        <v>135</v>
      </c>
      <c r="B22" s="33" t="s">
        <v>19</v>
      </c>
      <c r="C22" s="33" t="s">
        <v>20</v>
      </c>
      <c r="D22" s="33" t="s">
        <v>62</v>
      </c>
      <c r="E22" s="33" t="s">
        <v>31</v>
      </c>
      <c r="F22" s="33" t="s">
        <v>64</v>
      </c>
      <c r="G22" s="33" t="s">
        <v>67</v>
      </c>
      <c r="H22" s="35" t="s">
        <v>137</v>
      </c>
      <c r="I22" s="72">
        <f t="shared" si="4"/>
        <v>344.4</v>
      </c>
      <c r="J22" s="72">
        <f t="shared" si="4"/>
        <v>320.5</v>
      </c>
      <c r="K22" s="72">
        <f t="shared" si="4"/>
        <v>295.7</v>
      </c>
    </row>
    <row r="23" spans="1:12" ht="31.5" x14ac:dyDescent="0.25">
      <c r="A23" s="48" t="s">
        <v>136</v>
      </c>
      <c r="B23" s="33" t="s">
        <v>19</v>
      </c>
      <c r="C23" s="33" t="s">
        <v>20</v>
      </c>
      <c r="D23" s="33" t="s">
        <v>62</v>
      </c>
      <c r="E23" s="33" t="s">
        <v>31</v>
      </c>
      <c r="F23" s="33" t="s">
        <v>64</v>
      </c>
      <c r="G23" s="33" t="s">
        <v>67</v>
      </c>
      <c r="H23" s="35" t="s">
        <v>138</v>
      </c>
      <c r="I23" s="72">
        <f>'Прил 4'!J24</f>
        <v>344.4</v>
      </c>
      <c r="J23" s="72">
        <f>'Прил 4'!K24</f>
        <v>320.5</v>
      </c>
      <c r="K23" s="72">
        <f>'Прил 4'!L24</f>
        <v>295.7</v>
      </c>
    </row>
    <row r="24" spans="1:12" s="95" customFormat="1" ht="31.5" x14ac:dyDescent="0.25">
      <c r="A24" s="37" t="s">
        <v>68</v>
      </c>
      <c r="B24" s="33" t="s">
        <v>19</v>
      </c>
      <c r="C24" s="33" t="s">
        <v>20</v>
      </c>
      <c r="D24" s="33" t="s">
        <v>62</v>
      </c>
      <c r="E24" s="33" t="s">
        <v>31</v>
      </c>
      <c r="F24" s="33" t="s">
        <v>64</v>
      </c>
      <c r="G24" s="33" t="s">
        <v>69</v>
      </c>
      <c r="H24" s="35"/>
      <c r="I24" s="72">
        <f>I25+I27</f>
        <v>126.5</v>
      </c>
      <c r="J24" s="72">
        <f>J25+J27</f>
        <v>125.1</v>
      </c>
      <c r="K24" s="72">
        <f>K25+K27</f>
        <v>137.80000000000001</v>
      </c>
      <c r="L24" s="100"/>
    </row>
    <row r="25" spans="1:12" s="61" customFormat="1" ht="31.5" x14ac:dyDescent="0.25">
      <c r="A25" s="37" t="s">
        <v>131</v>
      </c>
      <c r="B25" s="33" t="s">
        <v>19</v>
      </c>
      <c r="C25" s="33" t="s">
        <v>20</v>
      </c>
      <c r="D25" s="33" t="s">
        <v>62</v>
      </c>
      <c r="E25" s="33" t="s">
        <v>31</v>
      </c>
      <c r="F25" s="33" t="s">
        <v>64</v>
      </c>
      <c r="G25" s="33" t="s">
        <v>69</v>
      </c>
      <c r="H25" s="35" t="s">
        <v>133</v>
      </c>
      <c r="I25" s="23">
        <f t="shared" ref="I25:K25" si="5">I26</f>
        <v>60.7</v>
      </c>
      <c r="J25" s="23">
        <f t="shared" si="5"/>
        <v>60</v>
      </c>
      <c r="K25" s="23">
        <f t="shared" si="5"/>
        <v>72</v>
      </c>
      <c r="L25" s="96"/>
    </row>
    <row r="26" spans="1:12" s="61" customFormat="1" ht="31.5" x14ac:dyDescent="0.25">
      <c r="A26" s="37" t="s">
        <v>132</v>
      </c>
      <c r="B26" s="33" t="s">
        <v>19</v>
      </c>
      <c r="C26" s="33" t="s">
        <v>20</v>
      </c>
      <c r="D26" s="33" t="s">
        <v>62</v>
      </c>
      <c r="E26" s="33" t="s">
        <v>31</v>
      </c>
      <c r="F26" s="33" t="s">
        <v>64</v>
      </c>
      <c r="G26" s="33" t="s">
        <v>69</v>
      </c>
      <c r="H26" s="5" t="s">
        <v>134</v>
      </c>
      <c r="I26" s="93">
        <f>'Прил 4'!J27</f>
        <v>60.7</v>
      </c>
      <c r="J26" s="93">
        <f>'Прил 4'!K27</f>
        <v>60</v>
      </c>
      <c r="K26" s="93">
        <f>'Прил 4'!L27</f>
        <v>72</v>
      </c>
      <c r="L26" s="96"/>
    </row>
    <row r="27" spans="1:12" s="61" customFormat="1" x14ac:dyDescent="0.25">
      <c r="A27" s="44" t="s">
        <v>139</v>
      </c>
      <c r="B27" s="5" t="s">
        <v>19</v>
      </c>
      <c r="C27" s="5" t="s">
        <v>20</v>
      </c>
      <c r="D27" s="33" t="s">
        <v>62</v>
      </c>
      <c r="E27" s="33" t="s">
        <v>31</v>
      </c>
      <c r="F27" s="33" t="s">
        <v>64</v>
      </c>
      <c r="G27" s="33" t="s">
        <v>69</v>
      </c>
      <c r="H27" s="41" t="s">
        <v>140</v>
      </c>
      <c r="I27" s="93">
        <f>I28</f>
        <v>65.8</v>
      </c>
      <c r="J27" s="93">
        <f>J28</f>
        <v>65.099999999999994</v>
      </c>
      <c r="K27" s="93">
        <f>K28</f>
        <v>65.8</v>
      </c>
      <c r="L27" s="96" t="s">
        <v>32</v>
      </c>
    </row>
    <row r="28" spans="1:12" s="61" customFormat="1" x14ac:dyDescent="0.25">
      <c r="A28" s="44" t="s">
        <v>141</v>
      </c>
      <c r="B28" s="5" t="s">
        <v>19</v>
      </c>
      <c r="C28" s="5" t="s">
        <v>20</v>
      </c>
      <c r="D28" s="5" t="s">
        <v>62</v>
      </c>
      <c r="E28" s="33" t="s">
        <v>31</v>
      </c>
      <c r="F28" s="33" t="s">
        <v>64</v>
      </c>
      <c r="G28" s="33" t="s">
        <v>69</v>
      </c>
      <c r="H28" s="41" t="s">
        <v>142</v>
      </c>
      <c r="I28" s="93">
        <f>'Прил 4'!J29</f>
        <v>65.8</v>
      </c>
      <c r="J28" s="93">
        <f>'Прил 4'!K29</f>
        <v>65.099999999999994</v>
      </c>
      <c r="K28" s="93">
        <f>'Прил 4'!L29</f>
        <v>65.8</v>
      </c>
      <c r="L28" s="96"/>
    </row>
    <row r="29" spans="1:12" s="61" customFormat="1" ht="63" x14ac:dyDescent="0.25">
      <c r="A29" s="37" t="s">
        <v>255</v>
      </c>
      <c r="B29" s="5" t="s">
        <v>19</v>
      </c>
      <c r="C29" s="5" t="s">
        <v>20</v>
      </c>
      <c r="D29" s="35" t="s">
        <v>62</v>
      </c>
      <c r="E29" s="33" t="s">
        <v>31</v>
      </c>
      <c r="F29" s="33" t="s">
        <v>64</v>
      </c>
      <c r="G29" s="33" t="s">
        <v>254</v>
      </c>
      <c r="H29" s="74"/>
      <c r="I29" s="93">
        <f>I30</f>
        <v>0</v>
      </c>
      <c r="J29" s="93">
        <f t="shared" ref="J29:K29" si="6">J30</f>
        <v>0</v>
      </c>
      <c r="K29" s="93">
        <f t="shared" si="6"/>
        <v>0</v>
      </c>
      <c r="L29" s="96"/>
    </row>
    <row r="30" spans="1:12" s="61" customFormat="1" ht="78.75" x14ac:dyDescent="0.25">
      <c r="A30" s="48" t="s">
        <v>135</v>
      </c>
      <c r="B30" s="5" t="s">
        <v>19</v>
      </c>
      <c r="C30" s="5" t="s">
        <v>20</v>
      </c>
      <c r="D30" s="35" t="s">
        <v>62</v>
      </c>
      <c r="E30" s="33" t="s">
        <v>31</v>
      </c>
      <c r="F30" s="33" t="s">
        <v>64</v>
      </c>
      <c r="G30" s="33" t="s">
        <v>254</v>
      </c>
      <c r="H30" s="74" t="s">
        <v>137</v>
      </c>
      <c r="I30" s="93">
        <f>I31</f>
        <v>0</v>
      </c>
      <c r="J30" s="93">
        <f t="shared" ref="J30:K30" si="7">J31</f>
        <v>0</v>
      </c>
      <c r="K30" s="93">
        <f t="shared" si="7"/>
        <v>0</v>
      </c>
      <c r="L30" s="96"/>
    </row>
    <row r="31" spans="1:12" s="61" customFormat="1" ht="31.5" x14ac:dyDescent="0.25">
      <c r="A31" s="48" t="s">
        <v>136</v>
      </c>
      <c r="B31" s="5" t="s">
        <v>19</v>
      </c>
      <c r="C31" s="5" t="s">
        <v>20</v>
      </c>
      <c r="D31" s="35" t="s">
        <v>62</v>
      </c>
      <c r="E31" s="33" t="s">
        <v>31</v>
      </c>
      <c r="F31" s="33" t="s">
        <v>64</v>
      </c>
      <c r="G31" s="33" t="s">
        <v>254</v>
      </c>
      <c r="H31" s="74" t="s">
        <v>138</v>
      </c>
      <c r="I31" s="93">
        <f>'Прил 4'!J32</f>
        <v>0</v>
      </c>
      <c r="J31" s="93">
        <f>'Прил 4'!K32</f>
        <v>0</v>
      </c>
      <c r="K31" s="93">
        <f>'Прил 4'!L32</f>
        <v>0</v>
      </c>
      <c r="L31" s="96"/>
    </row>
    <row r="32" spans="1:12" s="59" customFormat="1" ht="63" x14ac:dyDescent="0.25">
      <c r="A32" s="45" t="s">
        <v>232</v>
      </c>
      <c r="B32" s="5" t="s">
        <v>19</v>
      </c>
      <c r="C32" s="5" t="s">
        <v>20</v>
      </c>
      <c r="D32" s="35">
        <v>89</v>
      </c>
      <c r="E32" s="33"/>
      <c r="F32" s="33"/>
      <c r="G32" s="33"/>
      <c r="H32" s="74"/>
      <c r="I32" s="93">
        <f>I33</f>
        <v>0.2</v>
      </c>
      <c r="J32" s="93">
        <f t="shared" ref="J32:K35" si="8">J33</f>
        <v>0.2</v>
      </c>
      <c r="K32" s="93">
        <f t="shared" si="8"/>
        <v>0.2</v>
      </c>
      <c r="L32" s="100"/>
    </row>
    <row r="33" spans="1:12" s="59" customFormat="1" ht="63" x14ac:dyDescent="0.25">
      <c r="A33" s="45" t="s">
        <v>233</v>
      </c>
      <c r="B33" s="5" t="s">
        <v>19</v>
      </c>
      <c r="C33" s="5" t="s">
        <v>20</v>
      </c>
      <c r="D33" s="35">
        <v>89</v>
      </c>
      <c r="E33" s="33" t="s">
        <v>30</v>
      </c>
      <c r="F33" s="33"/>
      <c r="G33" s="33"/>
      <c r="H33" s="74"/>
      <c r="I33" s="23">
        <f>I34</f>
        <v>0.2</v>
      </c>
      <c r="J33" s="23">
        <f t="shared" si="8"/>
        <v>0.2</v>
      </c>
      <c r="K33" s="23">
        <f t="shared" si="8"/>
        <v>0.2</v>
      </c>
      <c r="L33" s="100"/>
    </row>
    <row r="34" spans="1:12" ht="110.25" x14ac:dyDescent="0.25">
      <c r="A34" s="76" t="s">
        <v>194</v>
      </c>
      <c r="B34" s="5" t="s">
        <v>19</v>
      </c>
      <c r="C34" s="5" t="s">
        <v>20</v>
      </c>
      <c r="D34" s="35">
        <v>89</v>
      </c>
      <c r="E34" s="33" t="s">
        <v>30</v>
      </c>
      <c r="F34" s="33" t="s">
        <v>64</v>
      </c>
      <c r="G34" s="33" t="s">
        <v>71</v>
      </c>
      <c r="H34" s="74"/>
      <c r="I34" s="23">
        <f>I35</f>
        <v>0.2</v>
      </c>
      <c r="J34" s="23">
        <f t="shared" si="8"/>
        <v>0.2</v>
      </c>
      <c r="K34" s="23">
        <f t="shared" si="8"/>
        <v>0.2</v>
      </c>
    </row>
    <row r="35" spans="1:12" ht="31.5" x14ac:dyDescent="0.25">
      <c r="A35" s="37" t="s">
        <v>131</v>
      </c>
      <c r="B35" s="5" t="s">
        <v>19</v>
      </c>
      <c r="C35" s="5" t="s">
        <v>20</v>
      </c>
      <c r="D35" s="35" t="s">
        <v>76</v>
      </c>
      <c r="E35" s="5" t="s">
        <v>30</v>
      </c>
      <c r="F35" s="33" t="s">
        <v>64</v>
      </c>
      <c r="G35" s="33" t="s">
        <v>71</v>
      </c>
      <c r="H35" s="74" t="s">
        <v>133</v>
      </c>
      <c r="I35" s="23">
        <f>I36</f>
        <v>0.2</v>
      </c>
      <c r="J35" s="23">
        <f t="shared" si="8"/>
        <v>0.2</v>
      </c>
      <c r="K35" s="23">
        <f t="shared" si="8"/>
        <v>0.2</v>
      </c>
    </row>
    <row r="36" spans="1:12" ht="31.5" x14ac:dyDescent="0.25">
      <c r="A36" s="37" t="s">
        <v>132</v>
      </c>
      <c r="B36" s="5" t="s">
        <v>19</v>
      </c>
      <c r="C36" s="5" t="s">
        <v>20</v>
      </c>
      <c r="D36" s="35" t="s">
        <v>76</v>
      </c>
      <c r="E36" s="33" t="s">
        <v>30</v>
      </c>
      <c r="F36" s="33" t="s">
        <v>64</v>
      </c>
      <c r="G36" s="33" t="s">
        <v>71</v>
      </c>
      <c r="H36" s="74" t="s">
        <v>134</v>
      </c>
      <c r="I36" s="23">
        <f>'Прил 4'!J37</f>
        <v>0.2</v>
      </c>
      <c r="J36" s="23">
        <f>'Прил 4'!K37</f>
        <v>0.2</v>
      </c>
      <c r="K36" s="23">
        <f>'Прил 4'!L37</f>
        <v>0.2</v>
      </c>
    </row>
    <row r="37" spans="1:12" x14ac:dyDescent="0.25">
      <c r="A37" s="70" t="s">
        <v>72</v>
      </c>
      <c r="B37" s="40" t="s">
        <v>19</v>
      </c>
      <c r="C37" s="40" t="s">
        <v>73</v>
      </c>
      <c r="D37" s="40"/>
      <c r="E37" s="77"/>
      <c r="F37" s="77"/>
      <c r="G37" s="78"/>
      <c r="H37" s="78"/>
      <c r="I37" s="88">
        <f>I38</f>
        <v>1</v>
      </c>
      <c r="J37" s="88">
        <f t="shared" ref="J37:K41" si="9">J38</f>
        <v>1</v>
      </c>
      <c r="K37" s="88">
        <f t="shared" si="9"/>
        <v>1</v>
      </c>
    </row>
    <row r="38" spans="1:12" ht="63" x14ac:dyDescent="0.25">
      <c r="A38" s="45" t="s">
        <v>232</v>
      </c>
      <c r="B38" s="33" t="s">
        <v>19</v>
      </c>
      <c r="C38" s="33" t="s">
        <v>73</v>
      </c>
      <c r="D38" s="35">
        <v>89</v>
      </c>
      <c r="E38" s="33"/>
      <c r="F38" s="33"/>
      <c r="G38" s="36"/>
      <c r="H38" s="36"/>
      <c r="I38" s="23">
        <f>I39</f>
        <v>1</v>
      </c>
      <c r="J38" s="23">
        <f t="shared" si="9"/>
        <v>1</v>
      </c>
      <c r="K38" s="23">
        <f t="shared" si="9"/>
        <v>1</v>
      </c>
      <c r="L38" s="100"/>
    </row>
    <row r="39" spans="1:12" s="61" customFormat="1" ht="63" x14ac:dyDescent="0.25">
      <c r="A39" s="45" t="s">
        <v>233</v>
      </c>
      <c r="B39" s="33" t="s">
        <v>19</v>
      </c>
      <c r="C39" s="33" t="s">
        <v>73</v>
      </c>
      <c r="D39" s="35">
        <v>89</v>
      </c>
      <c r="E39" s="33" t="s">
        <v>30</v>
      </c>
      <c r="F39" s="33"/>
      <c r="G39" s="36"/>
      <c r="H39" s="36"/>
      <c r="I39" s="23">
        <f>I40</f>
        <v>1</v>
      </c>
      <c r="J39" s="23">
        <f t="shared" si="9"/>
        <v>1</v>
      </c>
      <c r="K39" s="23">
        <f t="shared" si="9"/>
        <v>1</v>
      </c>
      <c r="L39" s="100"/>
    </row>
    <row r="40" spans="1:12" s="61" customFormat="1" ht="47.25" x14ac:dyDescent="0.25">
      <c r="A40" s="37" t="s">
        <v>234</v>
      </c>
      <c r="B40" s="33" t="s">
        <v>19</v>
      </c>
      <c r="C40" s="33" t="s">
        <v>73</v>
      </c>
      <c r="D40" s="35">
        <v>89</v>
      </c>
      <c r="E40" s="33" t="s">
        <v>30</v>
      </c>
      <c r="F40" s="33" t="s">
        <v>64</v>
      </c>
      <c r="G40" s="33" t="s">
        <v>74</v>
      </c>
      <c r="H40" s="36"/>
      <c r="I40" s="23">
        <f>I41</f>
        <v>1</v>
      </c>
      <c r="J40" s="23">
        <f t="shared" si="9"/>
        <v>1</v>
      </c>
      <c r="K40" s="23">
        <f t="shared" si="9"/>
        <v>1</v>
      </c>
      <c r="L40" s="96"/>
    </row>
    <row r="41" spans="1:12" s="67" customFormat="1" x14ac:dyDescent="0.25">
      <c r="A41" s="44" t="s">
        <v>139</v>
      </c>
      <c r="B41" s="33" t="s">
        <v>19</v>
      </c>
      <c r="C41" s="33" t="s">
        <v>73</v>
      </c>
      <c r="D41" s="35">
        <v>89</v>
      </c>
      <c r="E41" s="33" t="s">
        <v>30</v>
      </c>
      <c r="F41" s="33" t="s">
        <v>64</v>
      </c>
      <c r="G41" s="33" t="s">
        <v>74</v>
      </c>
      <c r="H41" s="36" t="s">
        <v>140</v>
      </c>
      <c r="I41" s="23">
        <f>I42</f>
        <v>1</v>
      </c>
      <c r="J41" s="23">
        <f t="shared" si="9"/>
        <v>1</v>
      </c>
      <c r="K41" s="23">
        <f t="shared" si="9"/>
        <v>1</v>
      </c>
      <c r="L41" s="96"/>
    </row>
    <row r="42" spans="1:12" s="61" customFormat="1" x14ac:dyDescent="0.25">
      <c r="A42" s="37" t="s">
        <v>75</v>
      </c>
      <c r="B42" s="33" t="s">
        <v>19</v>
      </c>
      <c r="C42" s="33" t="s">
        <v>73</v>
      </c>
      <c r="D42" s="33" t="s">
        <v>76</v>
      </c>
      <c r="E42" s="33" t="s">
        <v>30</v>
      </c>
      <c r="F42" s="33" t="s">
        <v>64</v>
      </c>
      <c r="G42" s="33" t="s">
        <v>74</v>
      </c>
      <c r="H42" s="36" t="s">
        <v>77</v>
      </c>
      <c r="I42" s="23">
        <f>'Прил 4'!J43</f>
        <v>1</v>
      </c>
      <c r="J42" s="23">
        <f>'Прил 4'!K43</f>
        <v>1</v>
      </c>
      <c r="K42" s="23">
        <f>'Прил 4'!L43</f>
        <v>1</v>
      </c>
      <c r="L42" s="96"/>
    </row>
    <row r="43" spans="1:12" s="61" customFormat="1" x14ac:dyDescent="0.25">
      <c r="A43" s="37" t="s">
        <v>239</v>
      </c>
      <c r="B43" s="39" t="s">
        <v>19</v>
      </c>
      <c r="C43" s="40" t="s">
        <v>60</v>
      </c>
      <c r="D43" s="5"/>
      <c r="E43" s="5"/>
      <c r="F43" s="5"/>
      <c r="G43" s="5"/>
      <c r="H43" s="41"/>
      <c r="I43" s="88">
        <f>I44</f>
        <v>1</v>
      </c>
      <c r="J43" s="88">
        <f t="shared" ref="J43:K43" si="10">J44</f>
        <v>0</v>
      </c>
      <c r="K43" s="88">
        <f t="shared" si="10"/>
        <v>0</v>
      </c>
      <c r="L43" s="96"/>
    </row>
    <row r="44" spans="1:12" s="61" customFormat="1" ht="31.5" x14ac:dyDescent="0.25">
      <c r="A44" s="42" t="s">
        <v>243</v>
      </c>
      <c r="B44" s="5" t="s">
        <v>19</v>
      </c>
      <c r="C44" s="5" t="s">
        <v>60</v>
      </c>
      <c r="D44" s="5" t="s">
        <v>19</v>
      </c>
      <c r="E44" s="5"/>
      <c r="F44" s="5"/>
      <c r="G44" s="5"/>
      <c r="H44" s="41"/>
      <c r="I44" s="23">
        <f>I45</f>
        <v>1</v>
      </c>
      <c r="J44" s="23">
        <f t="shared" ref="J44:K46" si="11">J45</f>
        <v>0</v>
      </c>
      <c r="K44" s="23">
        <f t="shared" si="11"/>
        <v>0</v>
      </c>
      <c r="L44" s="96"/>
    </row>
    <row r="45" spans="1:12" s="61" customFormat="1" ht="31.5" x14ac:dyDescent="0.25">
      <c r="A45" s="42" t="s">
        <v>240</v>
      </c>
      <c r="B45" s="5" t="s">
        <v>19</v>
      </c>
      <c r="C45" s="5" t="s">
        <v>60</v>
      </c>
      <c r="D45" s="5" t="s">
        <v>19</v>
      </c>
      <c r="E45" s="5" t="s">
        <v>241</v>
      </c>
      <c r="F45" s="5" t="s">
        <v>64</v>
      </c>
      <c r="G45" s="5" t="s">
        <v>242</v>
      </c>
      <c r="H45" s="5"/>
      <c r="I45" s="23">
        <f>I46</f>
        <v>1</v>
      </c>
      <c r="J45" s="23">
        <f t="shared" si="11"/>
        <v>0</v>
      </c>
      <c r="K45" s="23">
        <f t="shared" si="11"/>
        <v>0</v>
      </c>
      <c r="L45" s="96"/>
    </row>
    <row r="46" spans="1:12" s="61" customFormat="1" ht="31.5" x14ac:dyDescent="0.25">
      <c r="A46" s="37" t="s">
        <v>131</v>
      </c>
      <c r="B46" s="5" t="s">
        <v>19</v>
      </c>
      <c r="C46" s="5" t="s">
        <v>60</v>
      </c>
      <c r="D46" s="5" t="s">
        <v>19</v>
      </c>
      <c r="E46" s="5" t="s">
        <v>241</v>
      </c>
      <c r="F46" s="5" t="s">
        <v>64</v>
      </c>
      <c r="G46" s="5" t="s">
        <v>242</v>
      </c>
      <c r="H46" s="5" t="s">
        <v>133</v>
      </c>
      <c r="I46" s="23">
        <f>I47</f>
        <v>1</v>
      </c>
      <c r="J46" s="23">
        <f t="shared" si="11"/>
        <v>0</v>
      </c>
      <c r="K46" s="23">
        <f t="shared" si="11"/>
        <v>0</v>
      </c>
      <c r="L46" s="96"/>
    </row>
    <row r="47" spans="1:12" s="61" customFormat="1" ht="31.5" x14ac:dyDescent="0.25">
      <c r="A47" s="37" t="s">
        <v>132</v>
      </c>
      <c r="B47" s="5" t="s">
        <v>19</v>
      </c>
      <c r="C47" s="5" t="s">
        <v>60</v>
      </c>
      <c r="D47" s="5" t="s">
        <v>19</v>
      </c>
      <c r="E47" s="5" t="s">
        <v>241</v>
      </c>
      <c r="F47" s="5" t="s">
        <v>64</v>
      </c>
      <c r="G47" s="5" t="s">
        <v>242</v>
      </c>
      <c r="H47" s="5" t="s">
        <v>134</v>
      </c>
      <c r="I47" s="23">
        <f>'Прил 4'!J48</f>
        <v>1</v>
      </c>
      <c r="J47" s="23">
        <f>'Прил 4'!K48</f>
        <v>0</v>
      </c>
      <c r="K47" s="23">
        <f>'Прил 4'!L48</f>
        <v>0</v>
      </c>
      <c r="L47" s="96"/>
    </row>
    <row r="48" spans="1:12" x14ac:dyDescent="0.25">
      <c r="A48" s="70" t="s">
        <v>78</v>
      </c>
      <c r="B48" s="40" t="s">
        <v>56</v>
      </c>
      <c r="C48" s="40"/>
      <c r="D48" s="78"/>
      <c r="E48" s="40"/>
      <c r="F48" s="40"/>
      <c r="G48" s="40"/>
      <c r="H48" s="82"/>
      <c r="I48" s="66">
        <f>I49</f>
        <v>87.4</v>
      </c>
      <c r="J48" s="66">
        <f t="shared" ref="J48:K51" si="12">J49</f>
        <v>90.1</v>
      </c>
      <c r="K48" s="66">
        <f t="shared" si="12"/>
        <v>90.1</v>
      </c>
    </row>
    <row r="49" spans="1:12" x14ac:dyDescent="0.25">
      <c r="A49" s="73" t="s">
        <v>79</v>
      </c>
      <c r="B49" s="83" t="s">
        <v>56</v>
      </c>
      <c r="C49" s="83" t="s">
        <v>57</v>
      </c>
      <c r="D49" s="50"/>
      <c r="E49" s="49"/>
      <c r="F49" s="49"/>
      <c r="G49" s="49"/>
      <c r="H49" s="84"/>
      <c r="I49" s="66">
        <f>I50</f>
        <v>87.4</v>
      </c>
      <c r="J49" s="66">
        <f t="shared" si="12"/>
        <v>90.1</v>
      </c>
      <c r="K49" s="66">
        <f t="shared" si="12"/>
        <v>90.1</v>
      </c>
    </row>
    <row r="50" spans="1:12" ht="63" x14ac:dyDescent="0.25">
      <c r="A50" s="45" t="s">
        <v>232</v>
      </c>
      <c r="B50" s="41" t="s">
        <v>56</v>
      </c>
      <c r="C50" s="41" t="s">
        <v>57</v>
      </c>
      <c r="D50" s="5">
        <v>89</v>
      </c>
      <c r="E50" s="5"/>
      <c r="F50" s="5"/>
      <c r="G50" s="5"/>
      <c r="H50" s="34"/>
      <c r="I50" s="25">
        <f>I51</f>
        <v>87.4</v>
      </c>
      <c r="J50" s="25">
        <f t="shared" si="12"/>
        <v>90.1</v>
      </c>
      <c r="K50" s="25">
        <f t="shared" si="12"/>
        <v>90.1</v>
      </c>
      <c r="L50" s="100"/>
    </row>
    <row r="51" spans="1:12" ht="63" x14ac:dyDescent="0.25">
      <c r="A51" s="45" t="s">
        <v>233</v>
      </c>
      <c r="B51" s="41" t="s">
        <v>56</v>
      </c>
      <c r="C51" s="41" t="s">
        <v>57</v>
      </c>
      <c r="D51" s="5">
        <v>89</v>
      </c>
      <c r="E51" s="5">
        <v>1</v>
      </c>
      <c r="F51" s="5"/>
      <c r="G51" s="5"/>
      <c r="H51" s="34"/>
      <c r="I51" s="25">
        <f>I52</f>
        <v>87.4</v>
      </c>
      <c r="J51" s="25">
        <f t="shared" si="12"/>
        <v>90.1</v>
      </c>
      <c r="K51" s="25">
        <f t="shared" si="12"/>
        <v>90.1</v>
      </c>
      <c r="L51" s="100"/>
    </row>
    <row r="52" spans="1:12" ht="31.5" x14ac:dyDescent="0.25">
      <c r="A52" s="85" t="s">
        <v>80</v>
      </c>
      <c r="B52" s="41" t="s">
        <v>56</v>
      </c>
      <c r="C52" s="41" t="s">
        <v>57</v>
      </c>
      <c r="D52" s="86">
        <v>89</v>
      </c>
      <c r="E52" s="5">
        <v>1</v>
      </c>
      <c r="F52" s="5" t="s">
        <v>64</v>
      </c>
      <c r="G52" s="5">
        <v>51180</v>
      </c>
      <c r="H52" s="34"/>
      <c r="I52" s="25">
        <f>I53+I55</f>
        <v>87.4</v>
      </c>
      <c r="J52" s="25">
        <f>J53+J55</f>
        <v>90.1</v>
      </c>
      <c r="K52" s="25">
        <f>K53+K55</f>
        <v>90.1</v>
      </c>
    </row>
    <row r="53" spans="1:12" ht="78.75" x14ac:dyDescent="0.25">
      <c r="A53" s="48" t="s">
        <v>135</v>
      </c>
      <c r="B53" s="41" t="s">
        <v>56</v>
      </c>
      <c r="C53" s="41" t="s">
        <v>57</v>
      </c>
      <c r="D53" s="86">
        <v>89</v>
      </c>
      <c r="E53" s="5">
        <v>1</v>
      </c>
      <c r="F53" s="5" t="s">
        <v>64</v>
      </c>
      <c r="G53" s="5" t="s">
        <v>81</v>
      </c>
      <c r="H53" s="34" t="s">
        <v>137</v>
      </c>
      <c r="I53" s="25">
        <f>I54</f>
        <v>83.4</v>
      </c>
      <c r="J53" s="25">
        <f>J54</f>
        <v>86.1</v>
      </c>
      <c r="K53" s="25">
        <f>K54</f>
        <v>86.1</v>
      </c>
    </row>
    <row r="54" spans="1:12" ht="31.5" x14ac:dyDescent="0.25">
      <c r="A54" s="48" t="s">
        <v>136</v>
      </c>
      <c r="B54" s="41" t="s">
        <v>56</v>
      </c>
      <c r="C54" s="41" t="s">
        <v>57</v>
      </c>
      <c r="D54" s="86">
        <v>89</v>
      </c>
      <c r="E54" s="5">
        <v>1</v>
      </c>
      <c r="F54" s="5" t="s">
        <v>64</v>
      </c>
      <c r="G54" s="5" t="s">
        <v>81</v>
      </c>
      <c r="H54" s="34" t="s">
        <v>138</v>
      </c>
      <c r="I54" s="25">
        <f>'Прил 4'!J55</f>
        <v>83.4</v>
      </c>
      <c r="J54" s="25">
        <f>'Прил 4'!K55</f>
        <v>86.1</v>
      </c>
      <c r="K54" s="25">
        <f>'Прил 4'!L55</f>
        <v>86.1</v>
      </c>
    </row>
    <row r="55" spans="1:12" ht="31.5" x14ac:dyDescent="0.25">
      <c r="A55" s="37" t="s">
        <v>131</v>
      </c>
      <c r="B55" s="41" t="s">
        <v>56</v>
      </c>
      <c r="C55" s="41" t="s">
        <v>57</v>
      </c>
      <c r="D55" s="86">
        <v>89</v>
      </c>
      <c r="E55" s="5">
        <v>1</v>
      </c>
      <c r="F55" s="5" t="s">
        <v>64</v>
      </c>
      <c r="G55" s="5">
        <v>51180</v>
      </c>
      <c r="H55" s="34" t="s">
        <v>133</v>
      </c>
      <c r="I55" s="25">
        <f t="shared" ref="I55:K55" si="13">I56</f>
        <v>4</v>
      </c>
      <c r="J55" s="25">
        <f t="shared" si="13"/>
        <v>4</v>
      </c>
      <c r="K55" s="25">
        <f t="shared" si="13"/>
        <v>4</v>
      </c>
    </row>
    <row r="56" spans="1:12" ht="31.5" x14ac:dyDescent="0.25">
      <c r="A56" s="37" t="s">
        <v>132</v>
      </c>
      <c r="B56" s="41" t="s">
        <v>56</v>
      </c>
      <c r="C56" s="41" t="s">
        <v>57</v>
      </c>
      <c r="D56" s="86">
        <v>89</v>
      </c>
      <c r="E56" s="5">
        <v>1</v>
      </c>
      <c r="F56" s="5" t="s">
        <v>64</v>
      </c>
      <c r="G56" s="5">
        <v>51180</v>
      </c>
      <c r="H56" s="34" t="s">
        <v>134</v>
      </c>
      <c r="I56" s="25">
        <f>'Прил 4'!J57</f>
        <v>4</v>
      </c>
      <c r="J56" s="25">
        <f>'Прил 4'!K57</f>
        <v>4</v>
      </c>
      <c r="K56" s="25">
        <f>'Прил 4'!L57</f>
        <v>4</v>
      </c>
    </row>
    <row r="57" spans="1:12" ht="31.5" x14ac:dyDescent="0.25">
      <c r="A57" s="70" t="s">
        <v>244</v>
      </c>
      <c r="B57" s="83" t="s">
        <v>57</v>
      </c>
      <c r="C57" s="83"/>
      <c r="D57" s="87"/>
      <c r="E57" s="49"/>
      <c r="F57" s="49"/>
      <c r="G57" s="49"/>
      <c r="H57" s="34"/>
      <c r="I57" s="66">
        <f>I58</f>
        <v>1</v>
      </c>
      <c r="J57" s="66">
        <f t="shared" ref="J57:K61" si="14">J58</f>
        <v>1</v>
      </c>
      <c r="K57" s="66">
        <f t="shared" si="14"/>
        <v>1</v>
      </c>
    </row>
    <row r="58" spans="1:12" ht="31.5" x14ac:dyDescent="0.25">
      <c r="A58" s="70" t="s">
        <v>245</v>
      </c>
      <c r="B58" s="83" t="s">
        <v>57</v>
      </c>
      <c r="C58" s="83" t="s">
        <v>246</v>
      </c>
      <c r="D58" s="87"/>
      <c r="E58" s="49"/>
      <c r="F58" s="49"/>
      <c r="G58" s="49"/>
      <c r="H58" s="34"/>
      <c r="I58" s="25">
        <f>I59</f>
        <v>1</v>
      </c>
      <c r="J58" s="25">
        <f t="shared" si="14"/>
        <v>1</v>
      </c>
      <c r="K58" s="25">
        <f t="shared" si="14"/>
        <v>1</v>
      </c>
    </row>
    <row r="59" spans="1:12" ht="47.25" x14ac:dyDescent="0.25">
      <c r="A59" s="81" t="s">
        <v>250</v>
      </c>
      <c r="B59" s="41" t="s">
        <v>57</v>
      </c>
      <c r="C59" s="41" t="s">
        <v>246</v>
      </c>
      <c r="D59" s="86" t="s">
        <v>247</v>
      </c>
      <c r="E59" s="5"/>
      <c r="F59" s="5"/>
      <c r="G59" s="5"/>
      <c r="H59" s="34"/>
      <c r="I59" s="25">
        <f>I60</f>
        <v>1</v>
      </c>
      <c r="J59" s="25">
        <f t="shared" si="14"/>
        <v>1</v>
      </c>
      <c r="K59" s="25">
        <f t="shared" si="14"/>
        <v>1</v>
      </c>
    </row>
    <row r="60" spans="1:12" ht="47.25" x14ac:dyDescent="0.25">
      <c r="A60" s="81" t="s">
        <v>248</v>
      </c>
      <c r="B60" s="41" t="s">
        <v>57</v>
      </c>
      <c r="C60" s="41" t="s">
        <v>246</v>
      </c>
      <c r="D60" s="86" t="s">
        <v>247</v>
      </c>
      <c r="E60" s="5" t="s">
        <v>241</v>
      </c>
      <c r="F60" s="5" t="s">
        <v>64</v>
      </c>
      <c r="G60" s="5" t="s">
        <v>249</v>
      </c>
      <c r="H60" s="34"/>
      <c r="I60" s="25">
        <f>I61</f>
        <v>1</v>
      </c>
      <c r="J60" s="25">
        <f t="shared" si="14"/>
        <v>1</v>
      </c>
      <c r="K60" s="25">
        <f t="shared" si="14"/>
        <v>1</v>
      </c>
    </row>
    <row r="61" spans="1:12" ht="31.5" x14ac:dyDescent="0.25">
      <c r="A61" s="37" t="s">
        <v>131</v>
      </c>
      <c r="B61" s="41" t="s">
        <v>57</v>
      </c>
      <c r="C61" s="41" t="s">
        <v>246</v>
      </c>
      <c r="D61" s="86" t="s">
        <v>247</v>
      </c>
      <c r="E61" s="5" t="s">
        <v>241</v>
      </c>
      <c r="F61" s="5" t="s">
        <v>64</v>
      </c>
      <c r="G61" s="5" t="s">
        <v>249</v>
      </c>
      <c r="H61" s="34" t="s">
        <v>133</v>
      </c>
      <c r="I61" s="25">
        <f>I62</f>
        <v>1</v>
      </c>
      <c r="J61" s="25">
        <f t="shared" si="14"/>
        <v>1</v>
      </c>
      <c r="K61" s="25">
        <f t="shared" si="14"/>
        <v>1</v>
      </c>
    </row>
    <row r="62" spans="1:12" ht="31.5" x14ac:dyDescent="0.25">
      <c r="A62" s="37" t="s">
        <v>132</v>
      </c>
      <c r="B62" s="41" t="s">
        <v>57</v>
      </c>
      <c r="C62" s="41" t="s">
        <v>246</v>
      </c>
      <c r="D62" s="86" t="s">
        <v>247</v>
      </c>
      <c r="E62" s="5" t="s">
        <v>241</v>
      </c>
      <c r="F62" s="5" t="s">
        <v>64</v>
      </c>
      <c r="G62" s="5" t="s">
        <v>249</v>
      </c>
      <c r="H62" s="34" t="s">
        <v>134</v>
      </c>
      <c r="I62" s="25">
        <f>'Прил 4'!J63</f>
        <v>1</v>
      </c>
      <c r="J62" s="25">
        <f>'Прил 4'!K63</f>
        <v>1</v>
      </c>
      <c r="K62" s="25">
        <f>'Прил 4'!L63</f>
        <v>1</v>
      </c>
    </row>
    <row r="63" spans="1:12" x14ac:dyDescent="0.25">
      <c r="A63" s="73" t="s">
        <v>82</v>
      </c>
      <c r="B63" s="83" t="s">
        <v>20</v>
      </c>
      <c r="C63" s="83"/>
      <c r="D63" s="49"/>
      <c r="E63" s="49"/>
      <c r="F63" s="49"/>
      <c r="G63" s="49"/>
      <c r="H63" s="49"/>
      <c r="I63" s="66">
        <f t="shared" ref="I63:K68" si="15">I64</f>
        <v>351.8</v>
      </c>
      <c r="J63" s="66">
        <f t="shared" si="15"/>
        <v>357</v>
      </c>
      <c r="K63" s="66">
        <f t="shared" si="15"/>
        <v>378.5</v>
      </c>
    </row>
    <row r="64" spans="1:12" x14ac:dyDescent="0.25">
      <c r="A64" s="73" t="s">
        <v>83</v>
      </c>
      <c r="B64" s="49" t="s">
        <v>20</v>
      </c>
      <c r="C64" s="49" t="s">
        <v>58</v>
      </c>
      <c r="D64" s="89"/>
      <c r="E64" s="89"/>
      <c r="F64" s="89"/>
      <c r="G64" s="89"/>
      <c r="H64" s="49"/>
      <c r="I64" s="66">
        <f t="shared" si="15"/>
        <v>351.8</v>
      </c>
      <c r="J64" s="66">
        <f t="shared" si="15"/>
        <v>357</v>
      </c>
      <c r="K64" s="66">
        <f t="shared" si="15"/>
        <v>378.5</v>
      </c>
    </row>
    <row r="65" spans="1:12" ht="63" x14ac:dyDescent="0.25">
      <c r="A65" s="45" t="s">
        <v>232</v>
      </c>
      <c r="B65" s="33" t="s">
        <v>20</v>
      </c>
      <c r="C65" s="33" t="s">
        <v>58</v>
      </c>
      <c r="D65" s="33" t="s">
        <v>76</v>
      </c>
      <c r="E65" s="33"/>
      <c r="F65" s="33"/>
      <c r="G65" s="33"/>
      <c r="H65" s="5"/>
      <c r="I65" s="25">
        <f>I66</f>
        <v>351.8</v>
      </c>
      <c r="J65" s="25">
        <f>J67</f>
        <v>357</v>
      </c>
      <c r="K65" s="25">
        <f>K67</f>
        <v>378.5</v>
      </c>
      <c r="L65" s="101"/>
    </row>
    <row r="66" spans="1:12" ht="63" x14ac:dyDescent="0.25">
      <c r="A66" s="45" t="s">
        <v>233</v>
      </c>
      <c r="B66" s="33" t="s">
        <v>20</v>
      </c>
      <c r="C66" s="33" t="s">
        <v>58</v>
      </c>
      <c r="D66" s="33" t="s">
        <v>76</v>
      </c>
      <c r="E66" s="33" t="s">
        <v>30</v>
      </c>
      <c r="F66" s="33"/>
      <c r="G66" s="33"/>
      <c r="H66" s="5"/>
      <c r="I66" s="25">
        <f>I67</f>
        <v>351.8</v>
      </c>
      <c r="J66" s="25"/>
      <c r="K66" s="25"/>
      <c r="L66" s="101"/>
    </row>
    <row r="67" spans="1:12" ht="178.5" customHeight="1" x14ac:dyDescent="0.25">
      <c r="A67" s="147" t="s">
        <v>261</v>
      </c>
      <c r="B67" s="33" t="s">
        <v>20</v>
      </c>
      <c r="C67" s="33" t="s">
        <v>58</v>
      </c>
      <c r="D67" s="33" t="s">
        <v>76</v>
      </c>
      <c r="E67" s="33" t="s">
        <v>30</v>
      </c>
      <c r="F67" s="33" t="s">
        <v>64</v>
      </c>
      <c r="G67" s="33" t="s">
        <v>84</v>
      </c>
      <c r="H67" s="5"/>
      <c r="I67" s="25">
        <f t="shared" si="15"/>
        <v>351.8</v>
      </c>
      <c r="J67" s="25">
        <f t="shared" si="15"/>
        <v>357</v>
      </c>
      <c r="K67" s="25">
        <f t="shared" si="15"/>
        <v>378.5</v>
      </c>
      <c r="L67" s="101"/>
    </row>
    <row r="68" spans="1:12" ht="31.5" x14ac:dyDescent="0.25">
      <c r="A68" s="37" t="s">
        <v>131</v>
      </c>
      <c r="B68" s="33" t="s">
        <v>20</v>
      </c>
      <c r="C68" s="33" t="s">
        <v>58</v>
      </c>
      <c r="D68" s="33" t="s">
        <v>76</v>
      </c>
      <c r="E68" s="33" t="s">
        <v>30</v>
      </c>
      <c r="F68" s="33" t="s">
        <v>64</v>
      </c>
      <c r="G68" s="33" t="s">
        <v>84</v>
      </c>
      <c r="H68" s="5" t="s">
        <v>133</v>
      </c>
      <c r="I68" s="25">
        <f t="shared" si="15"/>
        <v>351.8</v>
      </c>
      <c r="J68" s="25">
        <f t="shared" si="15"/>
        <v>357</v>
      </c>
      <c r="K68" s="25">
        <f t="shared" si="15"/>
        <v>378.5</v>
      </c>
    </row>
    <row r="69" spans="1:12" ht="31.5" x14ac:dyDescent="0.25">
      <c r="A69" s="37" t="s">
        <v>132</v>
      </c>
      <c r="B69" s="33" t="s">
        <v>20</v>
      </c>
      <c r="C69" s="33" t="s">
        <v>58</v>
      </c>
      <c r="D69" s="33" t="s">
        <v>76</v>
      </c>
      <c r="E69" s="33" t="s">
        <v>30</v>
      </c>
      <c r="F69" s="33" t="s">
        <v>64</v>
      </c>
      <c r="G69" s="33" t="s">
        <v>84</v>
      </c>
      <c r="H69" s="5" t="s">
        <v>134</v>
      </c>
      <c r="I69" s="25">
        <f>'Прил 4'!J70</f>
        <v>351.8</v>
      </c>
      <c r="J69" s="25">
        <f>'Прил 4'!K70</f>
        <v>357</v>
      </c>
      <c r="K69" s="25">
        <f>'Прил 4'!L70</f>
        <v>378.5</v>
      </c>
    </row>
    <row r="70" spans="1:12" x14ac:dyDescent="0.25">
      <c r="A70" s="73" t="s">
        <v>23</v>
      </c>
      <c r="B70" s="49" t="s">
        <v>22</v>
      </c>
      <c r="C70" s="49"/>
      <c r="D70" s="49"/>
      <c r="E70" s="49"/>
      <c r="F70" s="49"/>
      <c r="G70" s="24"/>
      <c r="H70" s="24"/>
      <c r="I70" s="66">
        <f>I71+I77</f>
        <v>165.70000000000002</v>
      </c>
      <c r="J70" s="66">
        <f t="shared" ref="J70:K70" si="16">J71+J77</f>
        <v>67.400000000000006</v>
      </c>
      <c r="K70" s="66">
        <f t="shared" si="16"/>
        <v>118.6</v>
      </c>
    </row>
    <row r="71" spans="1:12" x14ac:dyDescent="0.25">
      <c r="A71" s="73" t="s">
        <v>85</v>
      </c>
      <c r="B71" s="49" t="s">
        <v>22</v>
      </c>
      <c r="C71" s="49" t="s">
        <v>56</v>
      </c>
      <c r="D71" s="49"/>
      <c r="E71" s="49"/>
      <c r="F71" s="49"/>
      <c r="G71" s="54"/>
      <c r="H71" s="54"/>
      <c r="I71" s="66">
        <f>I72</f>
        <v>25.4</v>
      </c>
      <c r="J71" s="66">
        <f t="shared" ref="J71:K73" si="17">J72</f>
        <v>25.4</v>
      </c>
      <c r="K71" s="66">
        <f t="shared" si="17"/>
        <v>25.4</v>
      </c>
    </row>
    <row r="72" spans="1:12" ht="63" x14ac:dyDescent="0.25">
      <c r="A72" s="45" t="s">
        <v>232</v>
      </c>
      <c r="B72" s="5" t="s">
        <v>22</v>
      </c>
      <c r="C72" s="5" t="s">
        <v>56</v>
      </c>
      <c r="D72" s="5" t="s">
        <v>76</v>
      </c>
      <c r="E72" s="49"/>
      <c r="F72" s="49"/>
      <c r="G72" s="54"/>
      <c r="H72" s="54"/>
      <c r="I72" s="25">
        <f>I73</f>
        <v>25.4</v>
      </c>
      <c r="J72" s="25">
        <f t="shared" si="17"/>
        <v>25.4</v>
      </c>
      <c r="K72" s="25">
        <f t="shared" si="17"/>
        <v>25.4</v>
      </c>
      <c r="L72" s="100"/>
    </row>
    <row r="73" spans="1:12" ht="63" x14ac:dyDescent="0.25">
      <c r="A73" s="45" t="s">
        <v>233</v>
      </c>
      <c r="B73" s="5" t="s">
        <v>22</v>
      </c>
      <c r="C73" s="5" t="s">
        <v>56</v>
      </c>
      <c r="D73" s="5" t="s">
        <v>76</v>
      </c>
      <c r="E73" s="5" t="s">
        <v>30</v>
      </c>
      <c r="F73" s="5"/>
      <c r="G73" s="24"/>
      <c r="H73" s="24"/>
      <c r="I73" s="25">
        <f>I74</f>
        <v>25.4</v>
      </c>
      <c r="J73" s="25">
        <f t="shared" si="17"/>
        <v>25.4</v>
      </c>
      <c r="K73" s="25">
        <f t="shared" si="17"/>
        <v>25.4</v>
      </c>
      <c r="L73" s="100"/>
    </row>
    <row r="74" spans="1:12" ht="90.75" customHeight="1" x14ac:dyDescent="0.25">
      <c r="A74" s="42" t="s">
        <v>262</v>
      </c>
      <c r="B74" s="5" t="s">
        <v>22</v>
      </c>
      <c r="C74" s="5" t="s">
        <v>56</v>
      </c>
      <c r="D74" s="5">
        <v>89</v>
      </c>
      <c r="E74" s="5">
        <v>1</v>
      </c>
      <c r="F74" s="5" t="s">
        <v>64</v>
      </c>
      <c r="G74" s="5" t="s">
        <v>86</v>
      </c>
      <c r="H74" s="34"/>
      <c r="I74" s="25">
        <f>I75</f>
        <v>25.4</v>
      </c>
      <c r="J74" s="25">
        <f t="shared" ref="J74:K75" si="18">J75</f>
        <v>25.4</v>
      </c>
      <c r="K74" s="25">
        <f t="shared" si="18"/>
        <v>25.4</v>
      </c>
      <c r="L74" s="101"/>
    </row>
    <row r="75" spans="1:12" ht="31.5" x14ac:dyDescent="0.25">
      <c r="A75" s="37" t="s">
        <v>131</v>
      </c>
      <c r="B75" s="5" t="s">
        <v>22</v>
      </c>
      <c r="C75" s="5" t="s">
        <v>56</v>
      </c>
      <c r="D75" s="5">
        <v>89</v>
      </c>
      <c r="E75" s="5">
        <v>1</v>
      </c>
      <c r="F75" s="5" t="s">
        <v>64</v>
      </c>
      <c r="G75" s="5" t="s">
        <v>86</v>
      </c>
      <c r="H75" s="34" t="s">
        <v>133</v>
      </c>
      <c r="I75" s="25">
        <f>I76</f>
        <v>25.4</v>
      </c>
      <c r="J75" s="25">
        <f t="shared" si="18"/>
        <v>25.4</v>
      </c>
      <c r="K75" s="25">
        <f t="shared" si="18"/>
        <v>25.4</v>
      </c>
    </row>
    <row r="76" spans="1:12" ht="31.5" x14ac:dyDescent="0.25">
      <c r="A76" s="37" t="s">
        <v>132</v>
      </c>
      <c r="B76" s="5" t="s">
        <v>22</v>
      </c>
      <c r="C76" s="5" t="s">
        <v>56</v>
      </c>
      <c r="D76" s="5">
        <v>89</v>
      </c>
      <c r="E76" s="5">
        <v>1</v>
      </c>
      <c r="F76" s="5" t="s">
        <v>64</v>
      </c>
      <c r="G76" s="5" t="s">
        <v>86</v>
      </c>
      <c r="H76" s="34" t="s">
        <v>134</v>
      </c>
      <c r="I76" s="25">
        <f>'Прил 4'!J77</f>
        <v>25.4</v>
      </c>
      <c r="J76" s="25">
        <f>'Прил 4'!K77</f>
        <v>25.4</v>
      </c>
      <c r="K76" s="25">
        <f>'Прил 4'!L77</f>
        <v>25.4</v>
      </c>
    </row>
    <row r="77" spans="1:12" x14ac:dyDescent="0.25">
      <c r="A77" s="73" t="s">
        <v>87</v>
      </c>
      <c r="B77" s="49" t="s">
        <v>22</v>
      </c>
      <c r="C77" s="49" t="s">
        <v>57</v>
      </c>
      <c r="D77" s="49"/>
      <c r="E77" s="49"/>
      <c r="F77" s="77"/>
      <c r="G77" s="54"/>
      <c r="H77" s="54"/>
      <c r="I77" s="66">
        <f>I78</f>
        <v>140.30000000000001</v>
      </c>
      <c r="J77" s="66">
        <f t="shared" ref="J77:K78" si="19">J78</f>
        <v>42</v>
      </c>
      <c r="K77" s="66">
        <f t="shared" si="19"/>
        <v>93.2</v>
      </c>
    </row>
    <row r="78" spans="1:12" ht="63" x14ac:dyDescent="0.25">
      <c r="A78" s="45" t="s">
        <v>232</v>
      </c>
      <c r="B78" s="5" t="s">
        <v>22</v>
      </c>
      <c r="C78" s="5" t="s">
        <v>57</v>
      </c>
      <c r="D78" s="5" t="s">
        <v>76</v>
      </c>
      <c r="E78" s="5"/>
      <c r="F78" s="102"/>
      <c r="G78" s="24"/>
      <c r="H78" s="24"/>
      <c r="I78" s="25">
        <f>I79</f>
        <v>140.30000000000001</v>
      </c>
      <c r="J78" s="25">
        <f t="shared" si="19"/>
        <v>42</v>
      </c>
      <c r="K78" s="25">
        <f t="shared" si="19"/>
        <v>93.2</v>
      </c>
    </row>
    <row r="79" spans="1:12" ht="63" x14ac:dyDescent="0.25">
      <c r="A79" s="45" t="s">
        <v>233</v>
      </c>
      <c r="B79" s="5" t="s">
        <v>22</v>
      </c>
      <c r="C79" s="5" t="s">
        <v>57</v>
      </c>
      <c r="D79" s="5" t="s">
        <v>76</v>
      </c>
      <c r="E79" s="5" t="s">
        <v>30</v>
      </c>
      <c r="F79" s="102"/>
      <c r="G79" s="24"/>
      <c r="H79" s="24"/>
      <c r="I79" s="25">
        <f>I80+I83</f>
        <v>140.30000000000001</v>
      </c>
      <c r="J79" s="25">
        <f t="shared" ref="J79:K79" si="20">J80+J83</f>
        <v>42</v>
      </c>
      <c r="K79" s="25">
        <f t="shared" si="20"/>
        <v>93.2</v>
      </c>
    </row>
    <row r="80" spans="1:12" x14ac:dyDescent="0.25">
      <c r="A80" s="37" t="s">
        <v>88</v>
      </c>
      <c r="B80" s="5" t="s">
        <v>22</v>
      </c>
      <c r="C80" s="5" t="s">
        <v>57</v>
      </c>
      <c r="D80" s="5" t="s">
        <v>76</v>
      </c>
      <c r="E80" s="5" t="s">
        <v>30</v>
      </c>
      <c r="F80" s="33" t="s">
        <v>64</v>
      </c>
      <c r="G80" s="43">
        <v>43010</v>
      </c>
      <c r="H80" s="24"/>
      <c r="I80" s="25">
        <f>I81</f>
        <v>97.1</v>
      </c>
      <c r="J80" s="25">
        <f t="shared" ref="J80:K81" si="21">J81</f>
        <v>35.700000000000003</v>
      </c>
      <c r="K80" s="25">
        <f t="shared" si="21"/>
        <v>73</v>
      </c>
    </row>
    <row r="81" spans="1:12" ht="31.5" x14ac:dyDescent="0.25">
      <c r="A81" s="37" t="s">
        <v>131</v>
      </c>
      <c r="B81" s="5" t="s">
        <v>22</v>
      </c>
      <c r="C81" s="5" t="s">
        <v>57</v>
      </c>
      <c r="D81" s="5" t="s">
        <v>76</v>
      </c>
      <c r="E81" s="5" t="s">
        <v>30</v>
      </c>
      <c r="F81" s="33" t="s">
        <v>64</v>
      </c>
      <c r="G81" s="43">
        <v>43010</v>
      </c>
      <c r="H81" s="43">
        <v>200</v>
      </c>
      <c r="I81" s="25">
        <f>I82</f>
        <v>97.1</v>
      </c>
      <c r="J81" s="25">
        <f t="shared" si="21"/>
        <v>35.700000000000003</v>
      </c>
      <c r="K81" s="25">
        <f t="shared" si="21"/>
        <v>73</v>
      </c>
    </row>
    <row r="82" spans="1:12" ht="31.5" x14ac:dyDescent="0.25">
      <c r="A82" s="37" t="s">
        <v>132</v>
      </c>
      <c r="B82" s="5" t="s">
        <v>22</v>
      </c>
      <c r="C82" s="5" t="s">
        <v>57</v>
      </c>
      <c r="D82" s="5" t="s">
        <v>76</v>
      </c>
      <c r="E82" s="5" t="s">
        <v>30</v>
      </c>
      <c r="F82" s="33" t="s">
        <v>64</v>
      </c>
      <c r="G82" s="43">
        <v>43010</v>
      </c>
      <c r="H82" s="43">
        <v>240</v>
      </c>
      <c r="I82" s="25">
        <f>'Прил 4'!J83</f>
        <v>97.1</v>
      </c>
      <c r="J82" s="25">
        <f>'Прил 4'!K83</f>
        <v>35.700000000000003</v>
      </c>
      <c r="K82" s="25">
        <f>'Прил 4'!L83</f>
        <v>73</v>
      </c>
    </row>
    <row r="83" spans="1:12" x14ac:dyDescent="0.25">
      <c r="A83" s="37" t="s">
        <v>203</v>
      </c>
      <c r="B83" s="5" t="s">
        <v>22</v>
      </c>
      <c r="C83" s="5" t="s">
        <v>57</v>
      </c>
      <c r="D83" s="5" t="s">
        <v>76</v>
      </c>
      <c r="E83" s="5" t="s">
        <v>30</v>
      </c>
      <c r="F83" s="33" t="s">
        <v>64</v>
      </c>
      <c r="G83" s="43">
        <v>43040</v>
      </c>
      <c r="H83" s="24"/>
      <c r="I83" s="25">
        <f>I84</f>
        <v>43.2</v>
      </c>
      <c r="J83" s="25">
        <f t="shared" ref="J83:K84" si="22">J84</f>
        <v>6.3</v>
      </c>
      <c r="K83" s="25">
        <f t="shared" si="22"/>
        <v>20.2</v>
      </c>
    </row>
    <row r="84" spans="1:12" ht="31.5" x14ac:dyDescent="0.25">
      <c r="A84" s="37" t="s">
        <v>131</v>
      </c>
      <c r="B84" s="5" t="s">
        <v>22</v>
      </c>
      <c r="C84" s="5" t="s">
        <v>57</v>
      </c>
      <c r="D84" s="5" t="s">
        <v>76</v>
      </c>
      <c r="E84" s="5" t="s">
        <v>30</v>
      </c>
      <c r="F84" s="33" t="s">
        <v>64</v>
      </c>
      <c r="G84" s="43">
        <v>43040</v>
      </c>
      <c r="H84" s="43">
        <v>200</v>
      </c>
      <c r="I84" s="25">
        <f>I85</f>
        <v>43.2</v>
      </c>
      <c r="J84" s="25">
        <f t="shared" si="22"/>
        <v>6.3</v>
      </c>
      <c r="K84" s="25">
        <f t="shared" si="22"/>
        <v>20.2</v>
      </c>
    </row>
    <row r="85" spans="1:12" ht="31.5" x14ac:dyDescent="0.25">
      <c r="A85" s="37" t="s">
        <v>132</v>
      </c>
      <c r="B85" s="5" t="s">
        <v>22</v>
      </c>
      <c r="C85" s="5" t="s">
        <v>57</v>
      </c>
      <c r="D85" s="5" t="s">
        <v>76</v>
      </c>
      <c r="E85" s="5" t="s">
        <v>30</v>
      </c>
      <c r="F85" s="33" t="s">
        <v>64</v>
      </c>
      <c r="G85" s="43">
        <v>43040</v>
      </c>
      <c r="H85" s="43">
        <v>240</v>
      </c>
      <c r="I85" s="25">
        <f>'Прил 4'!J86</f>
        <v>43.2</v>
      </c>
      <c r="J85" s="25">
        <f>'Прил 4'!K86</f>
        <v>6.3</v>
      </c>
      <c r="K85" s="25">
        <f>'Прил 4'!L86</f>
        <v>20.2</v>
      </c>
    </row>
    <row r="86" spans="1:12" x14ac:dyDescent="0.25">
      <c r="A86" s="73" t="s">
        <v>89</v>
      </c>
      <c r="B86" s="49" t="s">
        <v>59</v>
      </c>
      <c r="C86" s="49"/>
      <c r="D86" s="50"/>
      <c r="E86" s="49"/>
      <c r="F86" s="49"/>
      <c r="G86" s="49"/>
      <c r="H86" s="84"/>
      <c r="I86" s="66">
        <f t="shared" ref="I86:K91" si="23">I87</f>
        <v>176.6</v>
      </c>
      <c r="J86" s="66">
        <f t="shared" si="23"/>
        <v>150.80000000000001</v>
      </c>
      <c r="K86" s="66">
        <f t="shared" si="23"/>
        <v>116.9</v>
      </c>
    </row>
    <row r="87" spans="1:12" x14ac:dyDescent="0.25">
      <c r="A87" s="90" t="s">
        <v>33</v>
      </c>
      <c r="B87" s="49" t="s">
        <v>59</v>
      </c>
      <c r="C87" s="49" t="s">
        <v>19</v>
      </c>
      <c r="D87" s="84"/>
      <c r="E87" s="49"/>
      <c r="F87" s="49"/>
      <c r="G87" s="49"/>
      <c r="H87" s="84"/>
      <c r="I87" s="66">
        <f>I88</f>
        <v>176.6</v>
      </c>
      <c r="J87" s="66">
        <f t="shared" si="23"/>
        <v>150.80000000000001</v>
      </c>
      <c r="K87" s="66">
        <f t="shared" si="23"/>
        <v>116.9</v>
      </c>
    </row>
    <row r="88" spans="1:12" ht="63" x14ac:dyDescent="0.25">
      <c r="A88" s="45" t="s">
        <v>232</v>
      </c>
      <c r="B88" s="5" t="s">
        <v>59</v>
      </c>
      <c r="C88" s="5" t="s">
        <v>19</v>
      </c>
      <c r="D88" s="5">
        <v>89</v>
      </c>
      <c r="E88" s="5"/>
      <c r="F88" s="5"/>
      <c r="G88" s="5"/>
      <c r="H88" s="34"/>
      <c r="I88" s="25">
        <f>I89</f>
        <v>176.6</v>
      </c>
      <c r="J88" s="25">
        <f t="shared" si="23"/>
        <v>150.80000000000001</v>
      </c>
      <c r="K88" s="25">
        <f t="shared" si="23"/>
        <v>116.9</v>
      </c>
      <c r="L88" s="100"/>
    </row>
    <row r="89" spans="1:12" ht="63" x14ac:dyDescent="0.25">
      <c r="A89" s="45" t="s">
        <v>233</v>
      </c>
      <c r="B89" s="5" t="s">
        <v>59</v>
      </c>
      <c r="C89" s="5" t="s">
        <v>19</v>
      </c>
      <c r="D89" s="5">
        <v>89</v>
      </c>
      <c r="E89" s="5">
        <v>1</v>
      </c>
      <c r="F89" s="5"/>
      <c r="G89" s="5"/>
      <c r="H89" s="34"/>
      <c r="I89" s="25">
        <f>I90</f>
        <v>176.6</v>
      </c>
      <c r="J89" s="25">
        <f t="shared" si="23"/>
        <v>150.80000000000001</v>
      </c>
      <c r="K89" s="25">
        <f t="shared" si="23"/>
        <v>116.9</v>
      </c>
      <c r="L89" s="100"/>
    </row>
    <row r="90" spans="1:12" ht="31.5" x14ac:dyDescent="0.25">
      <c r="A90" s="45" t="s">
        <v>126</v>
      </c>
      <c r="B90" s="91" t="s">
        <v>59</v>
      </c>
      <c r="C90" s="91" t="s">
        <v>19</v>
      </c>
      <c r="D90" s="46">
        <v>89</v>
      </c>
      <c r="E90" s="33">
        <v>1</v>
      </c>
      <c r="F90" s="33" t="s">
        <v>64</v>
      </c>
      <c r="G90" s="33" t="s">
        <v>91</v>
      </c>
      <c r="H90" s="46"/>
      <c r="I90" s="25">
        <f t="shared" si="23"/>
        <v>176.6</v>
      </c>
      <c r="J90" s="25">
        <f t="shared" si="23"/>
        <v>150.80000000000001</v>
      </c>
      <c r="K90" s="25">
        <f t="shared" si="23"/>
        <v>116.9</v>
      </c>
    </row>
    <row r="91" spans="1:12" x14ac:dyDescent="0.25">
      <c r="A91" s="45" t="s">
        <v>127</v>
      </c>
      <c r="B91" s="91" t="s">
        <v>59</v>
      </c>
      <c r="C91" s="91" t="s">
        <v>19</v>
      </c>
      <c r="D91" s="46">
        <v>89</v>
      </c>
      <c r="E91" s="33">
        <v>1</v>
      </c>
      <c r="F91" s="33" t="s">
        <v>64</v>
      </c>
      <c r="G91" s="33" t="s">
        <v>91</v>
      </c>
      <c r="H91" s="46" t="s">
        <v>129</v>
      </c>
      <c r="I91" s="25">
        <f t="shared" si="23"/>
        <v>176.6</v>
      </c>
      <c r="J91" s="25">
        <f t="shared" si="23"/>
        <v>150.80000000000001</v>
      </c>
      <c r="K91" s="25">
        <f t="shared" si="23"/>
        <v>116.9</v>
      </c>
    </row>
    <row r="92" spans="1:12" ht="31.5" x14ac:dyDescent="0.25">
      <c r="A92" s="45" t="s">
        <v>128</v>
      </c>
      <c r="B92" s="91" t="s">
        <v>59</v>
      </c>
      <c r="C92" s="91" t="s">
        <v>19</v>
      </c>
      <c r="D92" s="46">
        <v>89</v>
      </c>
      <c r="E92" s="33">
        <v>1</v>
      </c>
      <c r="F92" s="33" t="s">
        <v>64</v>
      </c>
      <c r="G92" s="33" t="s">
        <v>91</v>
      </c>
      <c r="H92" s="46" t="s">
        <v>130</v>
      </c>
      <c r="I92" s="25">
        <f>'Прил 4'!J93</f>
        <v>176.6</v>
      </c>
      <c r="J92" s="25">
        <f>'Прил 4'!K93</f>
        <v>150.80000000000001</v>
      </c>
      <c r="K92" s="25">
        <f>'Прил 4'!L93</f>
        <v>116.9</v>
      </c>
    </row>
    <row r="93" spans="1:12" ht="31.5" x14ac:dyDescent="0.25">
      <c r="A93" s="70" t="s">
        <v>21</v>
      </c>
      <c r="B93" s="92" t="s">
        <v>60</v>
      </c>
      <c r="C93" s="92"/>
      <c r="D93" s="82"/>
      <c r="E93" s="40"/>
      <c r="F93" s="40"/>
      <c r="G93" s="40"/>
      <c r="H93" s="82"/>
      <c r="I93" s="66">
        <f t="shared" ref="I93:K98" si="24">I94</f>
        <v>0.7</v>
      </c>
      <c r="J93" s="66">
        <f t="shared" si="24"/>
        <v>0.7</v>
      </c>
      <c r="K93" s="66">
        <f t="shared" si="24"/>
        <v>0.7</v>
      </c>
    </row>
    <row r="94" spans="1:12" ht="31.5" x14ac:dyDescent="0.25">
      <c r="A94" s="70" t="s">
        <v>92</v>
      </c>
      <c r="B94" s="40">
        <v>13</v>
      </c>
      <c r="C94" s="40" t="s">
        <v>19</v>
      </c>
      <c r="D94" s="78"/>
      <c r="E94" s="40"/>
      <c r="F94" s="40"/>
      <c r="G94" s="40"/>
      <c r="H94" s="82"/>
      <c r="I94" s="66">
        <f t="shared" si="24"/>
        <v>0.7</v>
      </c>
      <c r="J94" s="66">
        <f t="shared" si="24"/>
        <v>0.7</v>
      </c>
      <c r="K94" s="66">
        <f t="shared" si="24"/>
        <v>0.7</v>
      </c>
    </row>
    <row r="95" spans="1:12" ht="63" x14ac:dyDescent="0.25">
      <c r="A95" s="45" t="s">
        <v>232</v>
      </c>
      <c r="B95" s="33" t="s">
        <v>60</v>
      </c>
      <c r="C95" s="33" t="s">
        <v>19</v>
      </c>
      <c r="D95" s="5">
        <v>89</v>
      </c>
      <c r="E95" s="5">
        <v>0</v>
      </c>
      <c r="F95" s="33"/>
      <c r="G95" s="33"/>
      <c r="H95" s="46"/>
      <c r="I95" s="25">
        <f t="shared" si="24"/>
        <v>0.7</v>
      </c>
      <c r="J95" s="25">
        <f t="shared" si="24"/>
        <v>0.7</v>
      </c>
      <c r="K95" s="25">
        <f t="shared" si="24"/>
        <v>0.7</v>
      </c>
    </row>
    <row r="96" spans="1:12" ht="63" x14ac:dyDescent="0.25">
      <c r="A96" s="45" t="s">
        <v>233</v>
      </c>
      <c r="B96" s="33" t="s">
        <v>60</v>
      </c>
      <c r="C96" s="33" t="s">
        <v>19</v>
      </c>
      <c r="D96" s="5">
        <v>89</v>
      </c>
      <c r="E96" s="5">
        <v>1</v>
      </c>
      <c r="F96" s="33"/>
      <c r="G96" s="33"/>
      <c r="H96" s="46"/>
      <c r="I96" s="25">
        <f t="shared" si="24"/>
        <v>0.7</v>
      </c>
      <c r="J96" s="25">
        <f t="shared" si="24"/>
        <v>0.7</v>
      </c>
      <c r="K96" s="25">
        <f t="shared" si="24"/>
        <v>0.7</v>
      </c>
    </row>
    <row r="97" spans="1:11" x14ac:dyDescent="0.25">
      <c r="A97" s="37" t="s">
        <v>93</v>
      </c>
      <c r="B97" s="33">
        <v>13</v>
      </c>
      <c r="C97" s="33" t="s">
        <v>19</v>
      </c>
      <c r="D97" s="36">
        <v>89</v>
      </c>
      <c r="E97" s="33">
        <v>1</v>
      </c>
      <c r="F97" s="33" t="s">
        <v>64</v>
      </c>
      <c r="G97" s="33">
        <v>41240</v>
      </c>
      <c r="H97" s="46"/>
      <c r="I97" s="25">
        <f t="shared" si="24"/>
        <v>0.7</v>
      </c>
      <c r="J97" s="25">
        <f t="shared" si="24"/>
        <v>0.7</v>
      </c>
      <c r="K97" s="25">
        <f t="shared" si="24"/>
        <v>0.7</v>
      </c>
    </row>
    <row r="98" spans="1:11" ht="31.5" x14ac:dyDescent="0.25">
      <c r="A98" s="37" t="s">
        <v>124</v>
      </c>
      <c r="B98" s="33">
        <v>13</v>
      </c>
      <c r="C98" s="33" t="s">
        <v>19</v>
      </c>
      <c r="D98" s="36">
        <v>89</v>
      </c>
      <c r="E98" s="33">
        <v>1</v>
      </c>
      <c r="F98" s="33" t="s">
        <v>64</v>
      </c>
      <c r="G98" s="33" t="s">
        <v>98</v>
      </c>
      <c r="H98" s="46" t="s">
        <v>125</v>
      </c>
      <c r="I98" s="25">
        <f t="shared" si="24"/>
        <v>0.7</v>
      </c>
      <c r="J98" s="25">
        <f t="shared" si="24"/>
        <v>0.7</v>
      </c>
      <c r="K98" s="25">
        <f t="shared" si="24"/>
        <v>0.7</v>
      </c>
    </row>
    <row r="99" spans="1:11" x14ac:dyDescent="0.25">
      <c r="A99" s="44" t="s">
        <v>94</v>
      </c>
      <c r="B99" s="33">
        <v>13</v>
      </c>
      <c r="C99" s="33" t="s">
        <v>19</v>
      </c>
      <c r="D99" s="36">
        <v>89</v>
      </c>
      <c r="E99" s="33">
        <v>1</v>
      </c>
      <c r="F99" s="33" t="s">
        <v>64</v>
      </c>
      <c r="G99" s="33">
        <v>41240</v>
      </c>
      <c r="H99" s="46">
        <v>730</v>
      </c>
      <c r="I99" s="25">
        <f>'Прил 4'!J100</f>
        <v>0.7</v>
      </c>
      <c r="J99" s="25">
        <f>'Прил 4'!K100</f>
        <v>0.7</v>
      </c>
      <c r="K99" s="25">
        <f>'Прил 4'!L100</f>
        <v>0.7</v>
      </c>
    </row>
    <row r="100" spans="1:11" x14ac:dyDescent="0.25">
      <c r="A100" s="44" t="s">
        <v>251</v>
      </c>
      <c r="B100" s="33" t="s">
        <v>252</v>
      </c>
      <c r="C100" s="33"/>
      <c r="D100" s="36"/>
      <c r="E100" s="33"/>
      <c r="F100" s="33"/>
      <c r="G100" s="33"/>
      <c r="H100" s="46"/>
      <c r="I100" s="25"/>
      <c r="J100" s="25">
        <f t="shared" ref="J100:K105" si="25">J101</f>
        <v>32.1</v>
      </c>
      <c r="K100" s="25">
        <f t="shared" si="25"/>
        <v>66</v>
      </c>
    </row>
    <row r="101" spans="1:11" x14ac:dyDescent="0.25">
      <c r="A101" s="44" t="s">
        <v>251</v>
      </c>
      <c r="B101" s="33" t="s">
        <v>252</v>
      </c>
      <c r="C101" s="33">
        <v>99</v>
      </c>
      <c r="D101" s="36"/>
      <c r="E101" s="33"/>
      <c r="F101" s="33"/>
      <c r="G101" s="33"/>
      <c r="H101" s="46"/>
      <c r="I101" s="25"/>
      <c r="J101" s="25">
        <f t="shared" si="25"/>
        <v>32.1</v>
      </c>
      <c r="K101" s="25">
        <f t="shared" si="25"/>
        <v>66</v>
      </c>
    </row>
    <row r="102" spans="1:11" ht="63" x14ac:dyDescent="0.25">
      <c r="A102" s="45" t="s">
        <v>232</v>
      </c>
      <c r="B102" s="33" t="s">
        <v>252</v>
      </c>
      <c r="C102" s="33">
        <v>99</v>
      </c>
      <c r="D102" s="33" t="s">
        <v>76</v>
      </c>
      <c r="E102" s="33" t="s">
        <v>241</v>
      </c>
      <c r="F102" s="33"/>
      <c r="G102" s="33"/>
      <c r="H102" s="46"/>
      <c r="I102" s="25"/>
      <c r="J102" s="25">
        <f t="shared" si="25"/>
        <v>32.1</v>
      </c>
      <c r="K102" s="25">
        <f t="shared" si="25"/>
        <v>66</v>
      </c>
    </row>
    <row r="103" spans="1:11" ht="63" x14ac:dyDescent="0.25">
      <c r="A103" s="45" t="s">
        <v>233</v>
      </c>
      <c r="B103" s="33" t="s">
        <v>252</v>
      </c>
      <c r="C103" s="33">
        <v>99</v>
      </c>
      <c r="D103" s="33" t="s">
        <v>76</v>
      </c>
      <c r="E103" s="33" t="s">
        <v>30</v>
      </c>
      <c r="F103" s="33"/>
      <c r="G103" s="33"/>
      <c r="H103" s="46"/>
      <c r="I103" s="25"/>
      <c r="J103" s="25">
        <f t="shared" si="25"/>
        <v>32.1</v>
      </c>
      <c r="K103" s="25">
        <f t="shared" si="25"/>
        <v>66</v>
      </c>
    </row>
    <row r="104" spans="1:11" x14ac:dyDescent="0.25">
      <c r="A104" s="44" t="s">
        <v>251</v>
      </c>
      <c r="B104" s="33" t="s">
        <v>252</v>
      </c>
      <c r="C104" s="33">
        <v>99</v>
      </c>
      <c r="D104" s="33" t="s">
        <v>76</v>
      </c>
      <c r="E104" s="33" t="s">
        <v>30</v>
      </c>
      <c r="F104" s="33" t="s">
        <v>64</v>
      </c>
      <c r="G104" s="33" t="s">
        <v>253</v>
      </c>
      <c r="H104" s="33"/>
      <c r="I104" s="25"/>
      <c r="J104" s="25">
        <f t="shared" si="25"/>
        <v>32.1</v>
      </c>
      <c r="K104" s="25">
        <f t="shared" si="25"/>
        <v>66</v>
      </c>
    </row>
    <row r="105" spans="1:11" x14ac:dyDescent="0.25">
      <c r="A105" s="44" t="s">
        <v>139</v>
      </c>
      <c r="B105" s="33" t="s">
        <v>252</v>
      </c>
      <c r="C105" s="33">
        <v>99</v>
      </c>
      <c r="D105" s="33" t="s">
        <v>76</v>
      </c>
      <c r="E105" s="33" t="s">
        <v>30</v>
      </c>
      <c r="F105" s="33" t="s">
        <v>64</v>
      </c>
      <c r="G105" s="33" t="s">
        <v>253</v>
      </c>
      <c r="H105" s="33" t="s">
        <v>140</v>
      </c>
      <c r="I105" s="25"/>
      <c r="J105" s="25">
        <f t="shared" si="25"/>
        <v>32.1</v>
      </c>
      <c r="K105" s="25">
        <f t="shared" si="25"/>
        <v>66</v>
      </c>
    </row>
    <row r="106" spans="1:11" x14ac:dyDescent="0.25">
      <c r="A106" s="44" t="s">
        <v>75</v>
      </c>
      <c r="B106" s="33" t="s">
        <v>252</v>
      </c>
      <c r="C106" s="33" t="s">
        <v>252</v>
      </c>
      <c r="D106" s="33" t="s">
        <v>76</v>
      </c>
      <c r="E106" s="33" t="s">
        <v>30</v>
      </c>
      <c r="F106" s="33" t="s">
        <v>64</v>
      </c>
      <c r="G106" s="33" t="s">
        <v>253</v>
      </c>
      <c r="H106" s="33" t="s">
        <v>77</v>
      </c>
      <c r="I106" s="142"/>
      <c r="J106" s="142">
        <f>'Прил 4'!K107</f>
        <v>32.1</v>
      </c>
      <c r="K106" s="142">
        <f>'Прил 4'!L107</f>
        <v>66</v>
      </c>
    </row>
  </sheetData>
  <autoFilter ref="A6:K106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41" priority="47" stopIfTrue="1">
      <formula>$F39=""</formula>
    </cfRule>
    <cfRule type="expression" dxfId="40" priority="48" stopIfTrue="1">
      <formula>#REF!&lt;&gt;""</formula>
    </cfRule>
    <cfRule type="expression" dxfId="39" priority="49" stopIfTrue="1">
      <formula>AND($G39="",$F39&lt;&gt;"")</formula>
    </cfRule>
  </conditionalFormatting>
  <conditionalFormatting sqref="B55">
    <cfRule type="expression" dxfId="38" priority="44" stopIfTrue="1">
      <formula>$F55=""</formula>
    </cfRule>
    <cfRule type="expression" dxfId="37" priority="46" stopIfTrue="1">
      <formula>AND($G55="",$F55&lt;&gt;"")</formula>
    </cfRule>
  </conditionalFormatting>
  <conditionalFormatting sqref="A37">
    <cfRule type="expression" dxfId="36" priority="41" stopIfTrue="1">
      <formula>$F37=""</formula>
    </cfRule>
    <cfRule type="expression" dxfId="35" priority="42" stopIfTrue="1">
      <formula>#REF!&lt;&gt;""</formula>
    </cfRule>
    <cfRule type="expression" dxfId="34" priority="43" stopIfTrue="1">
      <formula>AND($G37="",$F37&lt;&gt;"")</formula>
    </cfRule>
  </conditionalFormatting>
  <conditionalFormatting sqref="A80 A83">
    <cfRule type="expression" dxfId="33" priority="35" stopIfTrue="1">
      <formula>$F80=""</formula>
    </cfRule>
    <cfRule type="expression" dxfId="32" priority="37" stopIfTrue="1">
      <formula>AND($G80="",$F80&lt;&gt;"")</formula>
    </cfRule>
  </conditionalFormatting>
  <conditionalFormatting sqref="A83">
    <cfRule type="expression" dxfId="31" priority="32" stopIfTrue="1">
      <formula>$F83=""</formula>
    </cfRule>
    <cfRule type="expression" dxfId="30" priority="34" stopIfTrue="1">
      <formula>AND($G83="",$F83&lt;&gt;"")</formula>
    </cfRule>
  </conditionalFormatting>
  <conditionalFormatting sqref="A37">
    <cfRule type="expression" dxfId="29" priority="29" stopIfTrue="1">
      <formula>$F37=""</formula>
    </cfRule>
    <cfRule type="expression" dxfId="28" priority="30" stopIfTrue="1">
      <formula>#REF!&lt;&gt;""</formula>
    </cfRule>
    <cfRule type="expression" dxfId="27" priority="31" stopIfTrue="1">
      <formula>AND($G37="",$F37&lt;&gt;"")</formula>
    </cfRule>
  </conditionalFormatting>
  <conditionalFormatting sqref="A34">
    <cfRule type="expression" dxfId="26" priority="26" stopIfTrue="1">
      <formula>$F34=""</formula>
    </cfRule>
    <cfRule type="expression" dxfId="25" priority="27" stopIfTrue="1">
      <formula>#REF!&lt;&gt;""</formula>
    </cfRule>
    <cfRule type="expression" dxfId="24" priority="28" stopIfTrue="1">
      <formula>AND($G34="",$F34&lt;&gt;"")</formula>
    </cfRule>
  </conditionalFormatting>
  <conditionalFormatting sqref="F37 E77:E85">
    <cfRule type="expression" dxfId="23" priority="24" stopIfTrue="1">
      <formula>$C37=""</formula>
    </cfRule>
    <cfRule type="expression" dxfId="22" priority="25" stopIfTrue="1">
      <formula>$D37&lt;&gt;""</formula>
    </cfRule>
  </conditionalFormatting>
  <conditionalFormatting sqref="E37">
    <cfRule type="expression" dxfId="21" priority="22" stopIfTrue="1">
      <formula>$C37=""</formula>
    </cfRule>
    <cfRule type="expression" dxfId="20" priority="23" stopIfTrue="1">
      <formula>$D37&lt;&gt;""</formula>
    </cfRule>
  </conditionalFormatting>
  <conditionalFormatting sqref="F77:F79">
    <cfRule type="expression" dxfId="19" priority="15" stopIfTrue="1">
      <formula>$C77=""</formula>
    </cfRule>
    <cfRule type="expression" dxfId="18" priority="16" stopIfTrue="1">
      <formula>$D77&lt;&gt;""</formula>
    </cfRule>
  </conditionalFormatting>
  <conditionalFormatting sqref="F77:F79">
    <cfRule type="expression" dxfId="17" priority="11" stopIfTrue="1">
      <formula>$C77=""</formula>
    </cfRule>
    <cfRule type="expression" dxfId="16" priority="12" stopIfTrue="1">
      <formula>$D77&lt;&gt;""</formula>
    </cfRule>
  </conditionalFormatting>
  <conditionalFormatting sqref="F37">
    <cfRule type="expression" dxfId="15" priority="9" stopIfTrue="1">
      <formula>$C37=""</formula>
    </cfRule>
    <cfRule type="expression" dxfId="14" priority="10" stopIfTrue="1">
      <formula>$D37&lt;&gt;""</formula>
    </cfRule>
  </conditionalFormatting>
  <conditionalFormatting sqref="E37">
    <cfRule type="expression" dxfId="13" priority="7" stopIfTrue="1">
      <formula>$C37=""</formula>
    </cfRule>
    <cfRule type="expression" dxfId="12" priority="8" stopIfTrue="1">
      <formula>$D37&lt;&gt;""</formula>
    </cfRule>
  </conditionalFormatting>
  <conditionalFormatting sqref="A43">
    <cfRule type="expression" dxfId="11" priority="4" stopIfTrue="1">
      <formula>$F43=""</formula>
    </cfRule>
    <cfRule type="expression" dxfId="10" priority="5" stopIfTrue="1">
      <formula>$H43&lt;&gt;""</formula>
    </cfRule>
    <cfRule type="expression" dxfId="9" priority="6" stopIfTrue="1">
      <formula>AND($G43="",$F43&lt;&gt;"")</formula>
    </cfRule>
  </conditionalFormatting>
  <conditionalFormatting sqref="B43">
    <cfRule type="expression" dxfId="8" priority="1" stopIfTrue="1">
      <formula>$F43=""</formula>
    </cfRule>
    <cfRule type="expression" dxfId="7" priority="2" stopIfTrue="1">
      <formula>#REF!&lt;&gt;""</formula>
    </cfRule>
    <cfRule type="expression" dxfId="6" priority="3" stopIfTrue="1">
      <formula>AND($G43="",$F43&lt;&gt;"")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B55</xm:sqref>
        </x14:conditionalFormatting>
        <x14:conditionalFormatting xmlns:xm="http://schemas.microsoft.com/office/excel/2006/main">
          <x14:cfRule type="expression" priority="5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A80 A83</xm:sqref>
        </x14:conditionalFormatting>
        <x14:conditionalFormatting xmlns:xm="http://schemas.microsoft.com/office/excel/2006/main">
          <x14:cfRule type="expression" priority="51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26"/>
  <sheetViews>
    <sheetView view="pageBreakPreview" topLeftCell="A77" zoomScaleNormal="100" zoomScaleSheetLayoutView="100" workbookViewId="0">
      <selection activeCell="F135" sqref="F135"/>
    </sheetView>
  </sheetViews>
  <sheetFormatPr defaultColWidth="9.140625" defaultRowHeight="15" x14ac:dyDescent="0.2"/>
  <cols>
    <col min="1" max="1" width="45" style="191" customWidth="1"/>
    <col min="2" max="2" width="6.140625" style="22" customWidth="1"/>
    <col min="3" max="4" width="7.42578125" style="22" customWidth="1"/>
    <col min="5" max="5" width="6.7109375" style="22" customWidth="1"/>
    <col min="6" max="6" width="7.42578125" style="22" customWidth="1"/>
    <col min="7" max="7" width="6" style="22" customWidth="1"/>
    <col min="8" max="8" width="6.7109375" style="22" customWidth="1"/>
    <col min="9" max="9" width="8" style="22" customWidth="1"/>
    <col min="10" max="10" width="10.140625" style="22" customWidth="1"/>
    <col min="11" max="11" width="10.7109375" style="22" customWidth="1"/>
    <col min="12" max="12" width="14.140625" style="22" customWidth="1"/>
    <col min="13" max="53" width="9.140625" style="28"/>
    <col min="54" max="16384" width="9.140625" style="22"/>
  </cols>
  <sheetData>
    <row r="1" spans="1:53" ht="159.75" customHeight="1" x14ac:dyDescent="0.25">
      <c r="A1" s="154"/>
      <c r="B1" s="155"/>
      <c r="C1" s="156"/>
      <c r="D1" s="156"/>
      <c r="E1" s="156"/>
      <c r="F1" s="156"/>
      <c r="G1" s="156"/>
      <c r="H1" s="156"/>
      <c r="I1" s="156"/>
      <c r="J1" s="201" t="s">
        <v>283</v>
      </c>
      <c r="K1" s="201"/>
      <c r="L1" s="201"/>
    </row>
    <row r="2" spans="1:53" ht="79.5" customHeight="1" x14ac:dyDescent="0.35">
      <c r="A2" s="215" t="s">
        <v>284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6"/>
      <c r="N2" s="216"/>
      <c r="O2" s="216"/>
      <c r="P2" s="216"/>
      <c r="Q2" s="216"/>
      <c r="R2" s="216"/>
      <c r="S2" s="216"/>
      <c r="T2" s="216"/>
    </row>
    <row r="3" spans="1:53" ht="15.75" x14ac:dyDescent="0.25">
      <c r="A3" s="214"/>
      <c r="B3" s="214"/>
      <c r="C3" s="214"/>
      <c r="D3" s="214"/>
      <c r="E3" s="214"/>
      <c r="F3" s="214"/>
      <c r="G3" s="214"/>
      <c r="H3" s="214"/>
      <c r="I3" s="214"/>
      <c r="J3" s="214"/>
      <c r="L3" s="61" t="s">
        <v>282</v>
      </c>
    </row>
    <row r="4" spans="1:53" ht="15.75" x14ac:dyDescent="0.2">
      <c r="A4" s="209" t="s">
        <v>15</v>
      </c>
      <c r="B4" s="209" t="s">
        <v>276</v>
      </c>
      <c r="C4" s="209"/>
      <c r="D4" s="209"/>
      <c r="E4" s="209"/>
      <c r="F4" s="209" t="s">
        <v>17</v>
      </c>
      <c r="G4" s="209" t="s">
        <v>16</v>
      </c>
      <c r="H4" s="209" t="s">
        <v>275</v>
      </c>
      <c r="I4" s="209" t="s">
        <v>24</v>
      </c>
      <c r="J4" s="209" t="s">
        <v>95</v>
      </c>
      <c r="K4" s="209"/>
      <c r="L4" s="209"/>
    </row>
    <row r="5" spans="1:53" ht="19.899999999999999" customHeight="1" x14ac:dyDescent="0.2">
      <c r="A5" s="209" t="s">
        <v>278</v>
      </c>
      <c r="B5" s="209" t="s">
        <v>278</v>
      </c>
      <c r="C5" s="209"/>
      <c r="D5" s="209"/>
      <c r="E5" s="209"/>
      <c r="F5" s="209" t="s">
        <v>278</v>
      </c>
      <c r="G5" s="209" t="s">
        <v>278</v>
      </c>
      <c r="H5" s="209" t="s">
        <v>278</v>
      </c>
      <c r="I5" s="209" t="s">
        <v>278</v>
      </c>
      <c r="J5" s="195" t="s">
        <v>197</v>
      </c>
      <c r="K5" s="195" t="s">
        <v>260</v>
      </c>
      <c r="L5" s="195" t="s">
        <v>271</v>
      </c>
    </row>
    <row r="6" spans="1:53" s="163" customFormat="1" ht="15.75" x14ac:dyDescent="0.2">
      <c r="A6" s="157">
        <v>1</v>
      </c>
      <c r="B6" s="158">
        <v>2</v>
      </c>
      <c r="C6" s="158">
        <v>3</v>
      </c>
      <c r="D6" s="158">
        <v>4</v>
      </c>
      <c r="E6" s="159">
        <v>5</v>
      </c>
      <c r="F6" s="158">
        <v>6</v>
      </c>
      <c r="G6" s="160">
        <v>7</v>
      </c>
      <c r="H6" s="158">
        <v>8</v>
      </c>
      <c r="I6" s="158">
        <v>9</v>
      </c>
      <c r="J6" s="161" t="s">
        <v>59</v>
      </c>
      <c r="K6" s="161" t="s">
        <v>73</v>
      </c>
      <c r="L6" s="162" t="s">
        <v>205</v>
      </c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</row>
    <row r="7" spans="1:53" s="27" customFormat="1" ht="19.899999999999999" customHeight="1" x14ac:dyDescent="0.25">
      <c r="A7" s="164" t="s">
        <v>25</v>
      </c>
      <c r="B7" s="165"/>
      <c r="C7" s="165"/>
      <c r="D7" s="165"/>
      <c r="E7" s="166"/>
      <c r="F7" s="167"/>
      <c r="G7" s="168"/>
      <c r="H7" s="165"/>
      <c r="I7" s="165"/>
      <c r="J7" s="169">
        <f>J22+J60+J8+J15</f>
        <v>1603.8000000000002</v>
      </c>
      <c r="K7" s="169">
        <f t="shared" ref="K7:L7" si="0">K22+K60+K8+K15</f>
        <v>1377.7000000000003</v>
      </c>
      <c r="L7" s="169">
        <f t="shared" si="0"/>
        <v>1413.2000000000003</v>
      </c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</row>
    <row r="8" spans="1:53" s="27" customFormat="1" ht="33.75" customHeight="1" x14ac:dyDescent="0.25">
      <c r="A8" s="18" t="s">
        <v>243</v>
      </c>
      <c r="B8" s="6" t="s">
        <v>19</v>
      </c>
      <c r="C8" s="6"/>
      <c r="D8" s="6"/>
      <c r="E8" s="6"/>
      <c r="F8" s="167"/>
      <c r="G8" s="167"/>
      <c r="H8" s="167"/>
      <c r="I8" s="167"/>
      <c r="J8" s="20">
        <f t="shared" ref="J8:J13" si="1">J9</f>
        <v>1</v>
      </c>
      <c r="K8" s="20">
        <f t="shared" ref="K8:L13" si="2">K9</f>
        <v>0</v>
      </c>
      <c r="L8" s="20">
        <f t="shared" si="2"/>
        <v>0</v>
      </c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</row>
    <row r="9" spans="1:53" s="27" customFormat="1" ht="36" customHeight="1" x14ac:dyDescent="0.25">
      <c r="A9" s="18" t="s">
        <v>240</v>
      </c>
      <c r="B9" s="6" t="s">
        <v>19</v>
      </c>
      <c r="C9" s="6" t="s">
        <v>241</v>
      </c>
      <c r="D9" s="6" t="s">
        <v>64</v>
      </c>
      <c r="E9" s="6" t="s">
        <v>242</v>
      </c>
      <c r="F9" s="167"/>
      <c r="G9" s="167"/>
      <c r="H9" s="167"/>
      <c r="I9" s="167"/>
      <c r="J9" s="20">
        <f t="shared" si="1"/>
        <v>1</v>
      </c>
      <c r="K9" s="20">
        <f t="shared" si="2"/>
        <v>0</v>
      </c>
      <c r="L9" s="20">
        <f t="shared" si="2"/>
        <v>0</v>
      </c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</row>
    <row r="10" spans="1:53" s="27" customFormat="1" ht="37.5" customHeight="1" x14ac:dyDescent="0.25">
      <c r="A10" s="4" t="s">
        <v>131</v>
      </c>
      <c r="B10" s="6" t="s">
        <v>19</v>
      </c>
      <c r="C10" s="6" t="s">
        <v>241</v>
      </c>
      <c r="D10" s="6" t="s">
        <v>64</v>
      </c>
      <c r="E10" s="6" t="s">
        <v>242</v>
      </c>
      <c r="F10" s="1" t="s">
        <v>133</v>
      </c>
      <c r="G10" s="1"/>
      <c r="H10" s="1"/>
      <c r="I10" s="167"/>
      <c r="J10" s="20">
        <f t="shared" si="1"/>
        <v>1</v>
      </c>
      <c r="K10" s="20">
        <f t="shared" si="2"/>
        <v>0</v>
      </c>
      <c r="L10" s="20">
        <f t="shared" si="2"/>
        <v>0</v>
      </c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</row>
    <row r="11" spans="1:53" s="27" customFormat="1" ht="33.75" customHeight="1" x14ac:dyDescent="0.25">
      <c r="A11" s="4" t="s">
        <v>132</v>
      </c>
      <c r="B11" s="6" t="s">
        <v>19</v>
      </c>
      <c r="C11" s="6" t="s">
        <v>241</v>
      </c>
      <c r="D11" s="6" t="s">
        <v>64</v>
      </c>
      <c r="E11" s="6" t="s">
        <v>242</v>
      </c>
      <c r="F11" s="1" t="s">
        <v>134</v>
      </c>
      <c r="G11" s="1"/>
      <c r="H11" s="1"/>
      <c r="I11" s="167"/>
      <c r="J11" s="20">
        <f t="shared" si="1"/>
        <v>1</v>
      </c>
      <c r="K11" s="20">
        <f t="shared" si="2"/>
        <v>0</v>
      </c>
      <c r="L11" s="20">
        <f t="shared" si="2"/>
        <v>0</v>
      </c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</row>
    <row r="12" spans="1:53" s="27" customFormat="1" ht="19.899999999999999" customHeight="1" x14ac:dyDescent="0.25">
      <c r="A12" s="170" t="s">
        <v>18</v>
      </c>
      <c r="B12" s="6" t="s">
        <v>19</v>
      </c>
      <c r="C12" s="6" t="s">
        <v>241</v>
      </c>
      <c r="D12" s="6" t="s">
        <v>64</v>
      </c>
      <c r="E12" s="6" t="s">
        <v>242</v>
      </c>
      <c r="F12" s="1" t="s">
        <v>134</v>
      </c>
      <c r="G12" s="1" t="s">
        <v>19</v>
      </c>
      <c r="H12" s="1"/>
      <c r="I12" s="167"/>
      <c r="J12" s="20">
        <f t="shared" si="1"/>
        <v>1</v>
      </c>
      <c r="K12" s="20">
        <f t="shared" si="2"/>
        <v>0</v>
      </c>
      <c r="L12" s="20">
        <f t="shared" si="2"/>
        <v>0</v>
      </c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</row>
    <row r="13" spans="1:53" s="27" customFormat="1" ht="19.899999999999999" customHeight="1" x14ac:dyDescent="0.25">
      <c r="A13" s="170" t="s">
        <v>239</v>
      </c>
      <c r="B13" s="6" t="s">
        <v>19</v>
      </c>
      <c r="C13" s="6" t="s">
        <v>241</v>
      </c>
      <c r="D13" s="6" t="s">
        <v>64</v>
      </c>
      <c r="E13" s="6" t="s">
        <v>242</v>
      </c>
      <c r="F13" s="1" t="s">
        <v>134</v>
      </c>
      <c r="G13" s="1" t="s">
        <v>19</v>
      </c>
      <c r="H13" s="1" t="s">
        <v>60</v>
      </c>
      <c r="I13" s="167"/>
      <c r="J13" s="20">
        <f t="shared" si="1"/>
        <v>1</v>
      </c>
      <c r="K13" s="20">
        <f t="shared" si="2"/>
        <v>0</v>
      </c>
      <c r="L13" s="20">
        <f t="shared" si="2"/>
        <v>0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 s="27" customFormat="1" ht="50.25" customHeight="1" x14ac:dyDescent="0.25">
      <c r="A14" s="170" t="s">
        <v>225</v>
      </c>
      <c r="B14" s="6" t="s">
        <v>19</v>
      </c>
      <c r="C14" s="6" t="s">
        <v>241</v>
      </c>
      <c r="D14" s="6" t="s">
        <v>64</v>
      </c>
      <c r="E14" s="6" t="s">
        <v>242</v>
      </c>
      <c r="F14" s="1" t="s">
        <v>134</v>
      </c>
      <c r="G14" s="1" t="s">
        <v>19</v>
      </c>
      <c r="H14" s="1" t="s">
        <v>60</v>
      </c>
      <c r="I14" s="1" t="s">
        <v>238</v>
      </c>
      <c r="J14" s="20">
        <f>'Прил 4'!J48</f>
        <v>1</v>
      </c>
      <c r="K14" s="20">
        <f>'Прил 4'!K48</f>
        <v>0</v>
      </c>
      <c r="L14" s="20">
        <f>'Прил 4'!L48</f>
        <v>0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</row>
    <row r="15" spans="1:53" s="27" customFormat="1" ht="48" customHeight="1" x14ac:dyDescent="0.25">
      <c r="A15" s="171" t="s">
        <v>250</v>
      </c>
      <c r="B15" s="1" t="s">
        <v>247</v>
      </c>
      <c r="C15" s="1"/>
      <c r="D15" s="1"/>
      <c r="E15" s="1"/>
      <c r="F15" s="1"/>
      <c r="G15" s="1"/>
      <c r="H15" s="1"/>
      <c r="I15" s="1"/>
      <c r="J15" s="20">
        <f t="shared" ref="J15:J20" si="3">J16</f>
        <v>1</v>
      </c>
      <c r="K15" s="20">
        <f t="shared" ref="K15:L20" si="4">K16</f>
        <v>1</v>
      </c>
      <c r="L15" s="20">
        <f t="shared" si="4"/>
        <v>1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</row>
    <row r="16" spans="1:53" s="27" customFormat="1" ht="52.5" customHeight="1" x14ac:dyDescent="0.25">
      <c r="A16" s="171" t="s">
        <v>248</v>
      </c>
      <c r="B16" s="1" t="s">
        <v>247</v>
      </c>
      <c r="C16" s="1" t="s">
        <v>241</v>
      </c>
      <c r="D16" s="1" t="s">
        <v>64</v>
      </c>
      <c r="E16" s="6" t="s">
        <v>249</v>
      </c>
      <c r="F16" s="1"/>
      <c r="G16" s="1"/>
      <c r="H16" s="1"/>
      <c r="I16" s="1"/>
      <c r="J16" s="20">
        <f t="shared" si="3"/>
        <v>1</v>
      </c>
      <c r="K16" s="20">
        <f t="shared" si="4"/>
        <v>1</v>
      </c>
      <c r="L16" s="20">
        <f t="shared" si="4"/>
        <v>1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</row>
    <row r="17" spans="1:53" s="27" customFormat="1" ht="35.25" customHeight="1" x14ac:dyDescent="0.25">
      <c r="A17" s="4" t="s">
        <v>131</v>
      </c>
      <c r="B17" s="1" t="s">
        <v>247</v>
      </c>
      <c r="C17" s="1" t="s">
        <v>241</v>
      </c>
      <c r="D17" s="1" t="s">
        <v>64</v>
      </c>
      <c r="E17" s="6" t="s">
        <v>249</v>
      </c>
      <c r="F17" s="1" t="s">
        <v>133</v>
      </c>
      <c r="G17" s="1"/>
      <c r="H17" s="1"/>
      <c r="I17" s="1"/>
      <c r="J17" s="20">
        <f t="shared" si="3"/>
        <v>1</v>
      </c>
      <c r="K17" s="20">
        <f t="shared" si="4"/>
        <v>1</v>
      </c>
      <c r="L17" s="20">
        <f t="shared" si="4"/>
        <v>1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</row>
    <row r="18" spans="1:53" s="27" customFormat="1" ht="19.899999999999999" customHeight="1" x14ac:dyDescent="0.25">
      <c r="A18" s="4" t="s">
        <v>132</v>
      </c>
      <c r="B18" s="1" t="s">
        <v>247</v>
      </c>
      <c r="C18" s="1" t="s">
        <v>241</v>
      </c>
      <c r="D18" s="1" t="s">
        <v>64</v>
      </c>
      <c r="E18" s="6" t="s">
        <v>249</v>
      </c>
      <c r="F18" s="1" t="s">
        <v>134</v>
      </c>
      <c r="G18" s="1"/>
      <c r="H18" s="1"/>
      <c r="I18" s="1"/>
      <c r="J18" s="20">
        <f t="shared" si="3"/>
        <v>1</v>
      </c>
      <c r="K18" s="20">
        <f t="shared" si="4"/>
        <v>1</v>
      </c>
      <c r="L18" s="20">
        <f t="shared" si="4"/>
        <v>1</v>
      </c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</row>
    <row r="19" spans="1:53" s="27" customFormat="1" ht="35.25" customHeight="1" x14ac:dyDescent="0.25">
      <c r="A19" s="4" t="s">
        <v>244</v>
      </c>
      <c r="B19" s="1" t="s">
        <v>247</v>
      </c>
      <c r="C19" s="1" t="s">
        <v>241</v>
      </c>
      <c r="D19" s="1" t="s">
        <v>64</v>
      </c>
      <c r="E19" s="6" t="s">
        <v>249</v>
      </c>
      <c r="F19" s="1" t="s">
        <v>134</v>
      </c>
      <c r="G19" s="1" t="s">
        <v>57</v>
      </c>
      <c r="H19" s="1"/>
      <c r="I19" s="1"/>
      <c r="J19" s="20">
        <f t="shared" si="3"/>
        <v>1</v>
      </c>
      <c r="K19" s="20">
        <f t="shared" si="4"/>
        <v>1</v>
      </c>
      <c r="L19" s="20">
        <f t="shared" si="4"/>
        <v>1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</row>
    <row r="20" spans="1:53" s="27" customFormat="1" ht="35.25" customHeight="1" x14ac:dyDescent="0.25">
      <c r="A20" s="4" t="s">
        <v>245</v>
      </c>
      <c r="B20" s="1" t="s">
        <v>247</v>
      </c>
      <c r="C20" s="1" t="s">
        <v>241</v>
      </c>
      <c r="D20" s="1" t="s">
        <v>64</v>
      </c>
      <c r="E20" s="6" t="s">
        <v>249</v>
      </c>
      <c r="F20" s="1" t="s">
        <v>134</v>
      </c>
      <c r="G20" s="1" t="s">
        <v>57</v>
      </c>
      <c r="H20" s="1" t="s">
        <v>246</v>
      </c>
      <c r="I20" s="1"/>
      <c r="J20" s="20">
        <f t="shared" si="3"/>
        <v>1</v>
      </c>
      <c r="K20" s="20">
        <f t="shared" si="4"/>
        <v>1</v>
      </c>
      <c r="L20" s="20">
        <f t="shared" si="4"/>
        <v>1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</row>
    <row r="21" spans="1:53" s="27" customFormat="1" ht="54" customHeight="1" x14ac:dyDescent="0.25">
      <c r="A21" s="170" t="s">
        <v>225</v>
      </c>
      <c r="B21" s="1" t="s">
        <v>247</v>
      </c>
      <c r="C21" s="1" t="s">
        <v>241</v>
      </c>
      <c r="D21" s="1" t="s">
        <v>64</v>
      </c>
      <c r="E21" s="6" t="s">
        <v>249</v>
      </c>
      <c r="F21" s="1" t="s">
        <v>134</v>
      </c>
      <c r="G21" s="1" t="s">
        <v>57</v>
      </c>
      <c r="H21" s="1" t="s">
        <v>246</v>
      </c>
      <c r="I21" s="1" t="s">
        <v>238</v>
      </c>
      <c r="J21" s="20">
        <f>'Прил 4'!J63</f>
        <v>1</v>
      </c>
      <c r="K21" s="20">
        <f>'Прил 4'!K63</f>
        <v>1</v>
      </c>
      <c r="L21" s="20">
        <f>'Прил 4'!L63</f>
        <v>1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</row>
    <row r="22" spans="1:53" ht="23.25" customHeight="1" x14ac:dyDescent="0.25">
      <c r="A22" s="172" t="s">
        <v>204</v>
      </c>
      <c r="B22" s="8" t="s">
        <v>62</v>
      </c>
      <c r="C22" s="6"/>
      <c r="D22" s="1"/>
      <c r="E22" s="19"/>
      <c r="F22" s="1"/>
      <c r="G22" s="173"/>
      <c r="H22" s="9"/>
      <c r="I22" s="7"/>
      <c r="J22" s="20">
        <f>J23+J36</f>
        <v>818.4</v>
      </c>
      <c r="K22" s="20">
        <f t="shared" ref="K22:L22" si="5">K23+K36</f>
        <v>677.40000000000009</v>
      </c>
      <c r="L22" s="20">
        <f t="shared" si="5"/>
        <v>640.20000000000005</v>
      </c>
      <c r="M22" s="174"/>
      <c r="N22" s="174"/>
      <c r="O22" s="174"/>
    </row>
    <row r="23" spans="1:53" ht="15.75" x14ac:dyDescent="0.25">
      <c r="A23" s="170" t="s">
        <v>193</v>
      </c>
      <c r="B23" s="8">
        <v>65</v>
      </c>
      <c r="C23" s="6">
        <v>1</v>
      </c>
      <c r="D23" s="175"/>
      <c r="E23" s="176"/>
      <c r="F23" s="175"/>
      <c r="G23" s="173"/>
      <c r="H23" s="9"/>
      <c r="I23" s="7"/>
      <c r="J23" s="20">
        <f>J24+J30</f>
        <v>347.5</v>
      </c>
      <c r="K23" s="20">
        <f t="shared" ref="K23:L23" si="6">K24+K30</f>
        <v>231.8</v>
      </c>
      <c r="L23" s="20">
        <f t="shared" si="6"/>
        <v>206.7</v>
      </c>
    </row>
    <row r="24" spans="1:53" ht="47.25" x14ac:dyDescent="0.25">
      <c r="A24" s="170" t="s">
        <v>63</v>
      </c>
      <c r="B24" s="10" t="s">
        <v>62</v>
      </c>
      <c r="C24" s="1" t="s">
        <v>30</v>
      </c>
      <c r="D24" s="1" t="s">
        <v>64</v>
      </c>
      <c r="E24" s="19" t="s">
        <v>65</v>
      </c>
      <c r="F24" s="1"/>
      <c r="G24" s="10"/>
      <c r="H24" s="1"/>
      <c r="I24" s="1"/>
      <c r="J24" s="20">
        <f>J27</f>
        <v>347.5</v>
      </c>
      <c r="K24" s="20">
        <f>K27</f>
        <v>231.8</v>
      </c>
      <c r="L24" s="177">
        <f>L27</f>
        <v>206.7</v>
      </c>
    </row>
    <row r="25" spans="1:53" ht="94.5" x14ac:dyDescent="0.25">
      <c r="A25" s="17" t="s">
        <v>135</v>
      </c>
      <c r="B25" s="8">
        <v>65</v>
      </c>
      <c r="C25" s="6">
        <v>1</v>
      </c>
      <c r="D25" s="1" t="s">
        <v>64</v>
      </c>
      <c r="E25" s="16">
        <v>41150</v>
      </c>
      <c r="F25" s="1" t="s">
        <v>137</v>
      </c>
      <c r="G25" s="1"/>
      <c r="H25" s="1"/>
      <c r="I25" s="1"/>
      <c r="J25" s="20">
        <f>J26</f>
        <v>347.5</v>
      </c>
      <c r="K25" s="20">
        <f t="shared" ref="K25:L25" si="7">K26</f>
        <v>231.8</v>
      </c>
      <c r="L25" s="20">
        <f t="shared" si="7"/>
        <v>206.7</v>
      </c>
    </row>
    <row r="26" spans="1:53" ht="31.5" x14ac:dyDescent="0.25">
      <c r="A26" s="17" t="s">
        <v>136</v>
      </c>
      <c r="B26" s="8">
        <v>65</v>
      </c>
      <c r="C26" s="6">
        <v>1</v>
      </c>
      <c r="D26" s="1" t="s">
        <v>64</v>
      </c>
      <c r="E26" s="16">
        <v>41150</v>
      </c>
      <c r="F26" s="1" t="s">
        <v>138</v>
      </c>
      <c r="G26" s="1"/>
      <c r="H26" s="1"/>
      <c r="I26" s="1"/>
      <c r="J26" s="20">
        <f>J27</f>
        <v>347.5</v>
      </c>
      <c r="K26" s="20">
        <f t="shared" ref="K26:L26" si="8">K27</f>
        <v>231.8</v>
      </c>
      <c r="L26" s="20">
        <f t="shared" si="8"/>
        <v>206.7</v>
      </c>
    </row>
    <row r="27" spans="1:53" ht="15.75" x14ac:dyDescent="0.25">
      <c r="A27" s="170" t="s">
        <v>18</v>
      </c>
      <c r="B27" s="8">
        <v>65</v>
      </c>
      <c r="C27" s="6">
        <v>1</v>
      </c>
      <c r="D27" s="1" t="s">
        <v>64</v>
      </c>
      <c r="E27" s="16">
        <v>41150</v>
      </c>
      <c r="F27" s="6" t="s">
        <v>138</v>
      </c>
      <c r="G27" s="178" t="s">
        <v>19</v>
      </c>
      <c r="H27" s="11"/>
      <c r="I27" s="1"/>
      <c r="J27" s="20">
        <f>J28</f>
        <v>347.5</v>
      </c>
      <c r="K27" s="20">
        <f t="shared" ref="K27:L28" si="9">K28</f>
        <v>231.8</v>
      </c>
      <c r="L27" s="177">
        <f t="shared" si="9"/>
        <v>206.7</v>
      </c>
    </row>
    <row r="28" spans="1:53" ht="47.25" x14ac:dyDescent="0.25">
      <c r="A28" s="170" t="s">
        <v>61</v>
      </c>
      <c r="B28" s="8">
        <v>65</v>
      </c>
      <c r="C28" s="6">
        <v>1</v>
      </c>
      <c r="D28" s="1" t="s">
        <v>64</v>
      </c>
      <c r="E28" s="16">
        <v>41150</v>
      </c>
      <c r="F28" s="6" t="s">
        <v>138</v>
      </c>
      <c r="G28" s="179" t="s">
        <v>19</v>
      </c>
      <c r="H28" s="12" t="s">
        <v>56</v>
      </c>
      <c r="I28" s="1"/>
      <c r="J28" s="20">
        <f>J29</f>
        <v>347.5</v>
      </c>
      <c r="K28" s="20">
        <f t="shared" si="9"/>
        <v>231.8</v>
      </c>
      <c r="L28" s="177">
        <f t="shared" si="9"/>
        <v>206.7</v>
      </c>
    </row>
    <row r="29" spans="1:53" ht="47.25" x14ac:dyDescent="0.25">
      <c r="A29" s="180" t="s">
        <v>225</v>
      </c>
      <c r="B29" s="173">
        <v>65</v>
      </c>
      <c r="C29" s="9">
        <v>1</v>
      </c>
      <c r="D29" s="181" t="s">
        <v>64</v>
      </c>
      <c r="E29" s="182" t="s">
        <v>65</v>
      </c>
      <c r="F29" s="9" t="s">
        <v>138</v>
      </c>
      <c r="G29" s="179" t="s">
        <v>19</v>
      </c>
      <c r="H29" s="12" t="s">
        <v>56</v>
      </c>
      <c r="I29" s="181">
        <v>916</v>
      </c>
      <c r="J29" s="183">
        <f>'Прил 4'!J15</f>
        <v>347.5</v>
      </c>
      <c r="K29" s="183">
        <f>'Прил 4'!K15</f>
        <v>231.8</v>
      </c>
      <c r="L29" s="183">
        <f>'Прил 4'!L15</f>
        <v>206.7</v>
      </c>
    </row>
    <row r="30" spans="1:53" ht="78.75" x14ac:dyDescent="0.25">
      <c r="A30" s="4" t="s">
        <v>255</v>
      </c>
      <c r="B30" s="13" t="s">
        <v>62</v>
      </c>
      <c r="C30" s="6" t="s">
        <v>30</v>
      </c>
      <c r="D30" s="1" t="s">
        <v>64</v>
      </c>
      <c r="E30" s="16" t="s">
        <v>254</v>
      </c>
      <c r="F30" s="6"/>
      <c r="G30" s="6"/>
      <c r="H30" s="6"/>
      <c r="I30" s="1"/>
      <c r="J30" s="20">
        <f>J31</f>
        <v>0</v>
      </c>
      <c r="K30" s="20">
        <f t="shared" ref="K30:L34" si="10">K31</f>
        <v>0</v>
      </c>
      <c r="L30" s="20">
        <f t="shared" si="10"/>
        <v>0</v>
      </c>
    </row>
    <row r="31" spans="1:53" ht="94.5" x14ac:dyDescent="0.25">
      <c r="A31" s="17" t="s">
        <v>135</v>
      </c>
      <c r="B31" s="13" t="s">
        <v>62</v>
      </c>
      <c r="C31" s="6" t="s">
        <v>30</v>
      </c>
      <c r="D31" s="1" t="s">
        <v>64</v>
      </c>
      <c r="E31" s="16" t="s">
        <v>254</v>
      </c>
      <c r="F31" s="6" t="s">
        <v>137</v>
      </c>
      <c r="G31" s="6"/>
      <c r="H31" s="6"/>
      <c r="I31" s="1"/>
      <c r="J31" s="20">
        <f>J32</f>
        <v>0</v>
      </c>
      <c r="K31" s="20">
        <f t="shared" si="10"/>
        <v>0</v>
      </c>
      <c r="L31" s="20">
        <f t="shared" si="10"/>
        <v>0</v>
      </c>
    </row>
    <row r="32" spans="1:53" ht="31.5" x14ac:dyDescent="0.25">
      <c r="A32" s="17" t="s">
        <v>136</v>
      </c>
      <c r="B32" s="13" t="s">
        <v>62</v>
      </c>
      <c r="C32" s="6" t="s">
        <v>30</v>
      </c>
      <c r="D32" s="1" t="s">
        <v>64</v>
      </c>
      <c r="E32" s="16" t="s">
        <v>254</v>
      </c>
      <c r="F32" s="6" t="s">
        <v>138</v>
      </c>
      <c r="G32" s="6"/>
      <c r="H32" s="6"/>
      <c r="I32" s="1"/>
      <c r="J32" s="20">
        <f>J33</f>
        <v>0</v>
      </c>
      <c r="K32" s="20">
        <f t="shared" si="10"/>
        <v>0</v>
      </c>
      <c r="L32" s="20">
        <f t="shared" si="10"/>
        <v>0</v>
      </c>
    </row>
    <row r="33" spans="1:12" ht="15.75" x14ac:dyDescent="0.25">
      <c r="A33" s="170" t="s">
        <v>18</v>
      </c>
      <c r="B33" s="13" t="s">
        <v>62</v>
      </c>
      <c r="C33" s="6" t="s">
        <v>30</v>
      </c>
      <c r="D33" s="1" t="s">
        <v>64</v>
      </c>
      <c r="E33" s="16" t="s">
        <v>254</v>
      </c>
      <c r="F33" s="6" t="s">
        <v>138</v>
      </c>
      <c r="G33" s="6" t="s">
        <v>19</v>
      </c>
      <c r="H33" s="6"/>
      <c r="I33" s="1"/>
      <c r="J33" s="20">
        <f>J34</f>
        <v>0</v>
      </c>
      <c r="K33" s="20">
        <f t="shared" si="10"/>
        <v>0</v>
      </c>
      <c r="L33" s="20">
        <f t="shared" si="10"/>
        <v>0</v>
      </c>
    </row>
    <row r="34" spans="1:12" ht="47.25" x14ac:dyDescent="0.25">
      <c r="A34" s="170" t="s">
        <v>61</v>
      </c>
      <c r="B34" s="13" t="s">
        <v>62</v>
      </c>
      <c r="C34" s="6" t="s">
        <v>30</v>
      </c>
      <c r="D34" s="1" t="s">
        <v>64</v>
      </c>
      <c r="E34" s="16" t="s">
        <v>254</v>
      </c>
      <c r="F34" s="6" t="s">
        <v>138</v>
      </c>
      <c r="G34" s="6" t="s">
        <v>19</v>
      </c>
      <c r="H34" s="6" t="s">
        <v>56</v>
      </c>
      <c r="I34" s="1"/>
      <c r="J34" s="20">
        <f>J35</f>
        <v>0</v>
      </c>
      <c r="K34" s="20">
        <f t="shared" si="10"/>
        <v>0</v>
      </c>
      <c r="L34" s="20">
        <f t="shared" si="10"/>
        <v>0</v>
      </c>
    </row>
    <row r="35" spans="1:12" ht="47.25" x14ac:dyDescent="0.25">
      <c r="A35" s="180" t="s">
        <v>225</v>
      </c>
      <c r="B35" s="173">
        <v>65</v>
      </c>
      <c r="C35" s="9">
        <v>1</v>
      </c>
      <c r="D35" s="181" t="s">
        <v>64</v>
      </c>
      <c r="E35" s="16" t="s">
        <v>254</v>
      </c>
      <c r="F35" s="9" t="s">
        <v>138</v>
      </c>
      <c r="G35" s="179" t="s">
        <v>19</v>
      </c>
      <c r="H35" s="12" t="s">
        <v>56</v>
      </c>
      <c r="I35" s="181">
        <v>916</v>
      </c>
      <c r="J35" s="184">
        <f>'Прил 4'!J18</f>
        <v>0</v>
      </c>
      <c r="K35" s="184">
        <f>'Прил 4'!K18</f>
        <v>0</v>
      </c>
      <c r="L35" s="184">
        <f>'Прил 4'!L18</f>
        <v>0</v>
      </c>
    </row>
    <row r="36" spans="1:12" ht="31.5" x14ac:dyDescent="0.25">
      <c r="A36" s="170" t="s">
        <v>196</v>
      </c>
      <c r="B36" s="13" t="s">
        <v>62</v>
      </c>
      <c r="C36" s="6" t="s">
        <v>31</v>
      </c>
      <c r="D36" s="1"/>
      <c r="E36" s="16"/>
      <c r="F36" s="6"/>
      <c r="G36" s="8"/>
      <c r="H36" s="6"/>
      <c r="I36" s="1"/>
      <c r="J36" s="20">
        <f>J37+J43+J54</f>
        <v>470.9</v>
      </c>
      <c r="K36" s="20">
        <f t="shared" ref="K36:L36" si="11">K37+K43+K54</f>
        <v>445.6</v>
      </c>
      <c r="L36" s="20">
        <f t="shared" si="11"/>
        <v>433.5</v>
      </c>
    </row>
    <row r="37" spans="1:12" ht="30.75" customHeight="1" x14ac:dyDescent="0.25">
      <c r="A37" s="170" t="s">
        <v>66</v>
      </c>
      <c r="B37" s="13" t="s">
        <v>62</v>
      </c>
      <c r="C37" s="6" t="s">
        <v>31</v>
      </c>
      <c r="D37" s="1" t="s">
        <v>64</v>
      </c>
      <c r="E37" s="16" t="s">
        <v>67</v>
      </c>
      <c r="F37" s="6"/>
      <c r="G37" s="8"/>
      <c r="H37" s="6"/>
      <c r="I37" s="10"/>
      <c r="J37" s="20">
        <f>J38</f>
        <v>344.4</v>
      </c>
      <c r="K37" s="20">
        <f>K40</f>
        <v>320.5</v>
      </c>
      <c r="L37" s="177">
        <f>L40</f>
        <v>295.7</v>
      </c>
    </row>
    <row r="38" spans="1:12" ht="84" customHeight="1" x14ac:dyDescent="0.25">
      <c r="A38" s="17" t="s">
        <v>135</v>
      </c>
      <c r="B38" s="13" t="s">
        <v>62</v>
      </c>
      <c r="C38" s="6" t="s">
        <v>31</v>
      </c>
      <c r="D38" s="1" t="s">
        <v>64</v>
      </c>
      <c r="E38" s="16" t="s">
        <v>67</v>
      </c>
      <c r="F38" s="6" t="s">
        <v>137</v>
      </c>
      <c r="G38" s="8"/>
      <c r="H38" s="6"/>
      <c r="I38" s="10"/>
      <c r="J38" s="20">
        <f>J39</f>
        <v>344.4</v>
      </c>
      <c r="K38" s="20">
        <f t="shared" ref="K38:L38" si="12">K39</f>
        <v>320.5</v>
      </c>
      <c r="L38" s="20">
        <f t="shared" si="12"/>
        <v>295.7</v>
      </c>
    </row>
    <row r="39" spans="1:12" ht="30.75" customHeight="1" x14ac:dyDescent="0.25">
      <c r="A39" s="17" t="s">
        <v>136</v>
      </c>
      <c r="B39" s="13" t="s">
        <v>62</v>
      </c>
      <c r="C39" s="6" t="s">
        <v>31</v>
      </c>
      <c r="D39" s="1" t="s">
        <v>64</v>
      </c>
      <c r="E39" s="16" t="s">
        <v>67</v>
      </c>
      <c r="F39" s="6" t="s">
        <v>138</v>
      </c>
      <c r="G39" s="8"/>
      <c r="H39" s="6"/>
      <c r="I39" s="10"/>
      <c r="J39" s="20">
        <f>J40</f>
        <v>344.4</v>
      </c>
      <c r="K39" s="20">
        <f t="shared" ref="K39:L39" si="13">K40</f>
        <v>320.5</v>
      </c>
      <c r="L39" s="20">
        <f t="shared" si="13"/>
        <v>295.7</v>
      </c>
    </row>
    <row r="40" spans="1:12" ht="15.75" x14ac:dyDescent="0.25">
      <c r="A40" s="170" t="s">
        <v>18</v>
      </c>
      <c r="B40" s="13" t="s">
        <v>62</v>
      </c>
      <c r="C40" s="6" t="s">
        <v>31</v>
      </c>
      <c r="D40" s="1" t="s">
        <v>64</v>
      </c>
      <c r="E40" s="16" t="s">
        <v>67</v>
      </c>
      <c r="F40" s="6" t="s">
        <v>138</v>
      </c>
      <c r="G40" s="8" t="s">
        <v>19</v>
      </c>
      <c r="H40" s="6"/>
      <c r="I40" s="10"/>
      <c r="J40" s="20">
        <f>J41</f>
        <v>344.4</v>
      </c>
      <c r="K40" s="20">
        <f t="shared" ref="K40:L41" si="14">K41</f>
        <v>320.5</v>
      </c>
      <c r="L40" s="177">
        <f t="shared" si="14"/>
        <v>295.7</v>
      </c>
    </row>
    <row r="41" spans="1:12" ht="63" customHeight="1" x14ac:dyDescent="0.25">
      <c r="A41" s="170" t="s">
        <v>96</v>
      </c>
      <c r="B41" s="13" t="s">
        <v>62</v>
      </c>
      <c r="C41" s="1" t="s">
        <v>31</v>
      </c>
      <c r="D41" s="1" t="s">
        <v>64</v>
      </c>
      <c r="E41" s="19">
        <v>41110</v>
      </c>
      <c r="F41" s="1" t="s">
        <v>138</v>
      </c>
      <c r="G41" s="10" t="s">
        <v>19</v>
      </c>
      <c r="H41" s="1" t="s">
        <v>20</v>
      </c>
      <c r="I41" s="10"/>
      <c r="J41" s="20">
        <f>J42</f>
        <v>344.4</v>
      </c>
      <c r="K41" s="20">
        <f t="shared" si="14"/>
        <v>320.5</v>
      </c>
      <c r="L41" s="177">
        <f t="shared" si="14"/>
        <v>295.7</v>
      </c>
    </row>
    <row r="42" spans="1:12" ht="47.25" x14ac:dyDescent="0.25">
      <c r="A42" s="180" t="s">
        <v>225</v>
      </c>
      <c r="B42" s="13" t="s">
        <v>62</v>
      </c>
      <c r="C42" s="1" t="s">
        <v>31</v>
      </c>
      <c r="D42" s="1" t="s">
        <v>64</v>
      </c>
      <c r="E42" s="19" t="s">
        <v>67</v>
      </c>
      <c r="F42" s="1" t="s">
        <v>138</v>
      </c>
      <c r="G42" s="8" t="s">
        <v>19</v>
      </c>
      <c r="H42" s="6" t="s">
        <v>20</v>
      </c>
      <c r="I42" s="1">
        <v>916</v>
      </c>
      <c r="J42" s="20">
        <f>'Прил 4'!J24</f>
        <v>344.4</v>
      </c>
      <c r="K42" s="20">
        <f>'Прил 4'!K24</f>
        <v>320.5</v>
      </c>
      <c r="L42" s="20">
        <f>'Прил 4'!L24</f>
        <v>295.7</v>
      </c>
    </row>
    <row r="43" spans="1:12" ht="31.5" x14ac:dyDescent="0.25">
      <c r="A43" s="170" t="s">
        <v>68</v>
      </c>
      <c r="B43" s="10" t="s">
        <v>62</v>
      </c>
      <c r="C43" s="1" t="s">
        <v>31</v>
      </c>
      <c r="D43" s="1" t="s">
        <v>64</v>
      </c>
      <c r="E43" s="19" t="s">
        <v>69</v>
      </c>
      <c r="F43" s="1"/>
      <c r="G43" s="8"/>
      <c r="H43" s="6"/>
      <c r="I43" s="10"/>
      <c r="J43" s="20">
        <f>J46+J49</f>
        <v>126.5</v>
      </c>
      <c r="K43" s="20">
        <f t="shared" ref="K43:L43" si="15">K46+K49</f>
        <v>125.1</v>
      </c>
      <c r="L43" s="20">
        <f t="shared" si="15"/>
        <v>137.80000000000001</v>
      </c>
    </row>
    <row r="44" spans="1:12" ht="47.25" x14ac:dyDescent="0.25">
      <c r="A44" s="4" t="s">
        <v>131</v>
      </c>
      <c r="B44" s="13" t="s">
        <v>62</v>
      </c>
      <c r="C44" s="1" t="s">
        <v>31</v>
      </c>
      <c r="D44" s="1" t="s">
        <v>64</v>
      </c>
      <c r="E44" s="19" t="s">
        <v>69</v>
      </c>
      <c r="F44" s="1" t="s">
        <v>133</v>
      </c>
      <c r="G44" s="8"/>
      <c r="H44" s="6"/>
      <c r="I44" s="10"/>
      <c r="J44" s="20">
        <f>J45</f>
        <v>60.7</v>
      </c>
      <c r="K44" s="20">
        <f t="shared" ref="K44:L44" si="16">K45</f>
        <v>60</v>
      </c>
      <c r="L44" s="20">
        <f t="shared" si="16"/>
        <v>72</v>
      </c>
    </row>
    <row r="45" spans="1:12" ht="47.25" x14ac:dyDescent="0.25">
      <c r="A45" s="4" t="s">
        <v>132</v>
      </c>
      <c r="B45" s="13" t="s">
        <v>62</v>
      </c>
      <c r="C45" s="1" t="s">
        <v>31</v>
      </c>
      <c r="D45" s="1" t="s">
        <v>64</v>
      </c>
      <c r="E45" s="19" t="s">
        <v>69</v>
      </c>
      <c r="F45" s="1" t="s">
        <v>134</v>
      </c>
      <c r="G45" s="8"/>
      <c r="H45" s="6"/>
      <c r="I45" s="10"/>
      <c r="J45" s="20">
        <f>J46</f>
        <v>60.7</v>
      </c>
      <c r="K45" s="20">
        <f t="shared" ref="K45:L45" si="17">K46</f>
        <v>60</v>
      </c>
      <c r="L45" s="20">
        <f t="shared" si="17"/>
        <v>72</v>
      </c>
    </row>
    <row r="46" spans="1:12" ht="15.75" x14ac:dyDescent="0.25">
      <c r="A46" s="170" t="s">
        <v>18</v>
      </c>
      <c r="B46" s="13" t="s">
        <v>62</v>
      </c>
      <c r="C46" s="1" t="s">
        <v>31</v>
      </c>
      <c r="D46" s="1" t="s">
        <v>64</v>
      </c>
      <c r="E46" s="19" t="s">
        <v>69</v>
      </c>
      <c r="F46" s="1" t="s">
        <v>134</v>
      </c>
      <c r="G46" s="8" t="s">
        <v>19</v>
      </c>
      <c r="H46" s="6"/>
      <c r="I46" s="10"/>
      <c r="J46" s="20">
        <f>J47</f>
        <v>60.7</v>
      </c>
      <c r="K46" s="20">
        <f t="shared" ref="K46:L47" si="18">K47</f>
        <v>60</v>
      </c>
      <c r="L46" s="177">
        <f t="shared" si="18"/>
        <v>72</v>
      </c>
    </row>
    <row r="47" spans="1:12" ht="69.75" customHeight="1" x14ac:dyDescent="0.25">
      <c r="A47" s="170" t="s">
        <v>96</v>
      </c>
      <c r="B47" s="13" t="s">
        <v>62</v>
      </c>
      <c r="C47" s="1" t="s">
        <v>31</v>
      </c>
      <c r="D47" s="1" t="s">
        <v>64</v>
      </c>
      <c r="E47" s="19" t="s">
        <v>69</v>
      </c>
      <c r="F47" s="1" t="s">
        <v>134</v>
      </c>
      <c r="G47" s="8" t="s">
        <v>19</v>
      </c>
      <c r="H47" s="6" t="s">
        <v>20</v>
      </c>
      <c r="I47" s="10"/>
      <c r="J47" s="20">
        <f>J48</f>
        <v>60.7</v>
      </c>
      <c r="K47" s="20">
        <f t="shared" si="18"/>
        <v>60</v>
      </c>
      <c r="L47" s="177">
        <f t="shared" si="18"/>
        <v>72</v>
      </c>
    </row>
    <row r="48" spans="1:12" ht="47.25" x14ac:dyDescent="0.25">
      <c r="A48" s="180" t="s">
        <v>225</v>
      </c>
      <c r="B48" s="13" t="s">
        <v>62</v>
      </c>
      <c r="C48" s="1" t="s">
        <v>31</v>
      </c>
      <c r="D48" s="1" t="s">
        <v>64</v>
      </c>
      <c r="E48" s="19" t="s">
        <v>69</v>
      </c>
      <c r="F48" s="1" t="s">
        <v>134</v>
      </c>
      <c r="G48" s="8" t="s">
        <v>19</v>
      </c>
      <c r="H48" s="6" t="s">
        <v>20</v>
      </c>
      <c r="I48" s="10">
        <v>916</v>
      </c>
      <c r="J48" s="20">
        <f>'Прил 4'!J26</f>
        <v>60.7</v>
      </c>
      <c r="K48" s="20">
        <f>'Прил 4'!K26</f>
        <v>60</v>
      </c>
      <c r="L48" s="20">
        <f>'Прил 4'!L26</f>
        <v>72</v>
      </c>
    </row>
    <row r="49" spans="1:12" ht="47.25" x14ac:dyDescent="0.25">
      <c r="A49" s="4" t="s">
        <v>131</v>
      </c>
      <c r="B49" s="13" t="s">
        <v>62</v>
      </c>
      <c r="C49" s="1" t="s">
        <v>31</v>
      </c>
      <c r="D49" s="1" t="s">
        <v>64</v>
      </c>
      <c r="E49" s="19" t="s">
        <v>69</v>
      </c>
      <c r="F49" s="1" t="s">
        <v>140</v>
      </c>
      <c r="G49" s="8"/>
      <c r="H49" s="6"/>
      <c r="I49" s="10"/>
      <c r="J49" s="20">
        <f>J50</f>
        <v>65.8</v>
      </c>
      <c r="K49" s="20">
        <f t="shared" ref="K49:L52" si="19">K50</f>
        <v>65.099999999999994</v>
      </c>
      <c r="L49" s="20">
        <f t="shared" ref="L49:L50" si="20">L50</f>
        <v>65.8</v>
      </c>
    </row>
    <row r="50" spans="1:12" ht="47.25" x14ac:dyDescent="0.25">
      <c r="A50" s="4" t="s">
        <v>132</v>
      </c>
      <c r="B50" s="13" t="s">
        <v>62</v>
      </c>
      <c r="C50" s="1" t="s">
        <v>31</v>
      </c>
      <c r="D50" s="1" t="s">
        <v>64</v>
      </c>
      <c r="E50" s="19" t="s">
        <v>69</v>
      </c>
      <c r="F50" s="1" t="s">
        <v>142</v>
      </c>
      <c r="G50" s="8"/>
      <c r="H50" s="6"/>
      <c r="I50" s="10"/>
      <c r="J50" s="20">
        <f>J51</f>
        <v>65.8</v>
      </c>
      <c r="K50" s="20">
        <f t="shared" si="19"/>
        <v>65.099999999999994</v>
      </c>
      <c r="L50" s="20">
        <f t="shared" si="20"/>
        <v>65.8</v>
      </c>
    </row>
    <row r="51" spans="1:12" ht="15.75" x14ac:dyDescent="0.25">
      <c r="A51" s="170" t="s">
        <v>18</v>
      </c>
      <c r="B51" s="13" t="s">
        <v>62</v>
      </c>
      <c r="C51" s="1" t="s">
        <v>31</v>
      </c>
      <c r="D51" s="1" t="s">
        <v>64</v>
      </c>
      <c r="E51" s="19" t="s">
        <v>69</v>
      </c>
      <c r="F51" s="1" t="s">
        <v>142</v>
      </c>
      <c r="G51" s="8" t="s">
        <v>19</v>
      </c>
      <c r="H51" s="6"/>
      <c r="I51" s="10"/>
      <c r="J51" s="20">
        <f>J52</f>
        <v>65.8</v>
      </c>
      <c r="K51" s="20">
        <f t="shared" si="19"/>
        <v>65.099999999999994</v>
      </c>
      <c r="L51" s="177">
        <f t="shared" si="19"/>
        <v>65.8</v>
      </c>
    </row>
    <row r="52" spans="1:12" ht="69.75" customHeight="1" x14ac:dyDescent="0.25">
      <c r="A52" s="170" t="s">
        <v>96</v>
      </c>
      <c r="B52" s="13" t="s">
        <v>62</v>
      </c>
      <c r="C52" s="1" t="s">
        <v>31</v>
      </c>
      <c r="D52" s="1" t="s">
        <v>64</v>
      </c>
      <c r="E52" s="19" t="s">
        <v>69</v>
      </c>
      <c r="F52" s="1" t="s">
        <v>142</v>
      </c>
      <c r="G52" s="8" t="s">
        <v>19</v>
      </c>
      <c r="H52" s="6" t="s">
        <v>20</v>
      </c>
      <c r="I52" s="10"/>
      <c r="J52" s="20">
        <f>J53</f>
        <v>65.8</v>
      </c>
      <c r="K52" s="20">
        <f t="shared" si="19"/>
        <v>65.099999999999994</v>
      </c>
      <c r="L52" s="177">
        <f t="shared" si="19"/>
        <v>65.8</v>
      </c>
    </row>
    <row r="53" spans="1:12" ht="47.25" x14ac:dyDescent="0.25">
      <c r="A53" s="180" t="s">
        <v>225</v>
      </c>
      <c r="B53" s="13" t="s">
        <v>62</v>
      </c>
      <c r="C53" s="1" t="s">
        <v>31</v>
      </c>
      <c r="D53" s="1" t="s">
        <v>64</v>
      </c>
      <c r="E53" s="19" t="s">
        <v>69</v>
      </c>
      <c r="F53" s="1" t="s">
        <v>142</v>
      </c>
      <c r="G53" s="8" t="s">
        <v>19</v>
      </c>
      <c r="H53" s="6" t="s">
        <v>20</v>
      </c>
      <c r="I53" s="10">
        <v>916</v>
      </c>
      <c r="J53" s="20">
        <f>'Прил 4'!J28</f>
        <v>65.8</v>
      </c>
      <c r="K53" s="20">
        <f>'Прил 4'!K28</f>
        <v>65.099999999999994</v>
      </c>
      <c r="L53" s="20">
        <f>'Прил 4'!L28</f>
        <v>65.8</v>
      </c>
    </row>
    <row r="54" spans="1:12" ht="78.75" x14ac:dyDescent="0.25">
      <c r="A54" s="4" t="s">
        <v>255</v>
      </c>
      <c r="B54" s="13" t="s">
        <v>62</v>
      </c>
      <c r="C54" s="1" t="s">
        <v>31</v>
      </c>
      <c r="D54" s="1" t="s">
        <v>64</v>
      </c>
      <c r="E54" s="16" t="s">
        <v>254</v>
      </c>
      <c r="F54" s="1"/>
      <c r="G54" s="8"/>
      <c r="H54" s="6"/>
      <c r="I54" s="10"/>
      <c r="J54" s="20">
        <f>J55</f>
        <v>0</v>
      </c>
      <c r="K54" s="20">
        <f t="shared" ref="K54:L54" si="21">K55</f>
        <v>0</v>
      </c>
      <c r="L54" s="20">
        <f t="shared" si="21"/>
        <v>0</v>
      </c>
    </row>
    <row r="55" spans="1:12" ht="94.5" x14ac:dyDescent="0.25">
      <c r="A55" s="17" t="s">
        <v>135</v>
      </c>
      <c r="B55" s="13" t="s">
        <v>62</v>
      </c>
      <c r="C55" s="1" t="s">
        <v>31</v>
      </c>
      <c r="D55" s="1" t="s">
        <v>64</v>
      </c>
      <c r="E55" s="16" t="s">
        <v>254</v>
      </c>
      <c r="F55" s="1" t="s">
        <v>137</v>
      </c>
      <c r="G55" s="8"/>
      <c r="H55" s="6"/>
      <c r="I55" s="10"/>
      <c r="J55" s="20">
        <f>J56</f>
        <v>0</v>
      </c>
      <c r="K55" s="20">
        <f t="shared" ref="K55:L58" si="22">K56</f>
        <v>0</v>
      </c>
      <c r="L55" s="20">
        <f t="shared" si="22"/>
        <v>0</v>
      </c>
    </row>
    <row r="56" spans="1:12" ht="31.5" x14ac:dyDescent="0.25">
      <c r="A56" s="17" t="s">
        <v>136</v>
      </c>
      <c r="B56" s="13" t="s">
        <v>62</v>
      </c>
      <c r="C56" s="1" t="s">
        <v>31</v>
      </c>
      <c r="D56" s="1" t="s">
        <v>64</v>
      </c>
      <c r="E56" s="16" t="s">
        <v>254</v>
      </c>
      <c r="F56" s="1" t="s">
        <v>138</v>
      </c>
      <c r="G56" s="8"/>
      <c r="H56" s="6"/>
      <c r="I56" s="10"/>
      <c r="J56" s="20">
        <f>J57</f>
        <v>0</v>
      </c>
      <c r="K56" s="20">
        <f t="shared" si="22"/>
        <v>0</v>
      </c>
      <c r="L56" s="20">
        <f t="shared" si="22"/>
        <v>0</v>
      </c>
    </row>
    <row r="57" spans="1:12" ht="15.75" x14ac:dyDescent="0.25">
      <c r="A57" s="170" t="s">
        <v>18</v>
      </c>
      <c r="B57" s="13" t="s">
        <v>62</v>
      </c>
      <c r="C57" s="1" t="s">
        <v>31</v>
      </c>
      <c r="D57" s="1" t="s">
        <v>64</v>
      </c>
      <c r="E57" s="16" t="s">
        <v>254</v>
      </c>
      <c r="F57" s="1" t="s">
        <v>138</v>
      </c>
      <c r="G57" s="8" t="s">
        <v>19</v>
      </c>
      <c r="H57" s="6"/>
      <c r="I57" s="10"/>
      <c r="J57" s="20">
        <f>J58</f>
        <v>0</v>
      </c>
      <c r="K57" s="20">
        <f t="shared" si="22"/>
        <v>0</v>
      </c>
      <c r="L57" s="20">
        <f t="shared" si="22"/>
        <v>0</v>
      </c>
    </row>
    <row r="58" spans="1:12" ht="78.75" x14ac:dyDescent="0.25">
      <c r="A58" s="170" t="s">
        <v>96</v>
      </c>
      <c r="B58" s="13" t="s">
        <v>62</v>
      </c>
      <c r="C58" s="1" t="s">
        <v>31</v>
      </c>
      <c r="D58" s="1" t="s">
        <v>64</v>
      </c>
      <c r="E58" s="16" t="s">
        <v>254</v>
      </c>
      <c r="F58" s="1" t="s">
        <v>138</v>
      </c>
      <c r="G58" s="8" t="s">
        <v>19</v>
      </c>
      <c r="H58" s="6" t="s">
        <v>20</v>
      </c>
      <c r="I58" s="10"/>
      <c r="J58" s="20">
        <f>J59</f>
        <v>0</v>
      </c>
      <c r="K58" s="20">
        <f t="shared" si="22"/>
        <v>0</v>
      </c>
      <c r="L58" s="20">
        <f t="shared" si="22"/>
        <v>0</v>
      </c>
    </row>
    <row r="59" spans="1:12" ht="47.25" x14ac:dyDescent="0.25">
      <c r="A59" s="180" t="s">
        <v>225</v>
      </c>
      <c r="B59" s="13" t="s">
        <v>62</v>
      </c>
      <c r="C59" s="1" t="s">
        <v>31</v>
      </c>
      <c r="D59" s="1" t="s">
        <v>64</v>
      </c>
      <c r="E59" s="16" t="s">
        <v>254</v>
      </c>
      <c r="F59" s="1" t="s">
        <v>138</v>
      </c>
      <c r="G59" s="8" t="s">
        <v>19</v>
      </c>
      <c r="H59" s="6" t="s">
        <v>20</v>
      </c>
      <c r="I59" s="10">
        <v>916</v>
      </c>
      <c r="J59" s="20">
        <f>'Прил 4'!J32</f>
        <v>0</v>
      </c>
      <c r="K59" s="20">
        <f>'Прил 4'!K32</f>
        <v>0</v>
      </c>
      <c r="L59" s="20">
        <f>'Прил 4'!L32</f>
        <v>0</v>
      </c>
    </row>
    <row r="60" spans="1:12" ht="78.75" x14ac:dyDescent="0.25">
      <c r="A60" s="172" t="s">
        <v>232</v>
      </c>
      <c r="B60" s="14">
        <v>89</v>
      </c>
      <c r="C60" s="7"/>
      <c r="D60" s="1"/>
      <c r="E60" s="19"/>
      <c r="F60" s="1"/>
      <c r="G60" s="10"/>
      <c r="H60" s="1"/>
      <c r="I60" s="10"/>
      <c r="J60" s="20">
        <f>J61</f>
        <v>783.40000000000009</v>
      </c>
      <c r="K60" s="20">
        <f t="shared" ref="K60:L60" si="23">K61</f>
        <v>699.30000000000007</v>
      </c>
      <c r="L60" s="20">
        <f t="shared" si="23"/>
        <v>772.00000000000011</v>
      </c>
    </row>
    <row r="61" spans="1:12" ht="70.900000000000006" customHeight="1" x14ac:dyDescent="0.25">
      <c r="A61" s="172" t="s">
        <v>233</v>
      </c>
      <c r="B61" s="14">
        <v>89</v>
      </c>
      <c r="C61" s="7" t="s">
        <v>30</v>
      </c>
      <c r="D61" s="1"/>
      <c r="E61" s="19"/>
      <c r="F61" s="1"/>
      <c r="G61" s="10"/>
      <c r="H61" s="1"/>
      <c r="I61" s="10"/>
      <c r="J61" s="20">
        <f>J67+J73+J79+J103+J109+J115+J126+J91+J97+J120</f>
        <v>783.40000000000009</v>
      </c>
      <c r="K61" s="20">
        <f>K67+K73+K79+K103+K109+K115+K126+K91+K97+K120+K85</f>
        <v>699.30000000000007</v>
      </c>
      <c r="L61" s="20">
        <f>L67+L73+L79+L103+L109+L115+L126+L91+L97+L120+L85</f>
        <v>772.00000000000011</v>
      </c>
    </row>
    <row r="62" spans="1:12" ht="31.5" x14ac:dyDescent="0.25">
      <c r="A62" s="170" t="s">
        <v>90</v>
      </c>
      <c r="B62" s="15">
        <v>89</v>
      </c>
      <c r="C62" s="1">
        <v>1</v>
      </c>
      <c r="D62" s="1" t="s">
        <v>64</v>
      </c>
      <c r="E62" s="19" t="s">
        <v>91</v>
      </c>
      <c r="F62" s="1"/>
      <c r="G62" s="10"/>
      <c r="H62" s="1"/>
      <c r="I62" s="1"/>
      <c r="J62" s="20">
        <f>J65</f>
        <v>176.6</v>
      </c>
      <c r="K62" s="20">
        <f>K65</f>
        <v>150.80000000000001</v>
      </c>
      <c r="L62" s="177">
        <f>L65</f>
        <v>116.9</v>
      </c>
    </row>
    <row r="63" spans="1:12" ht="31.5" x14ac:dyDescent="0.25">
      <c r="A63" s="172" t="s">
        <v>127</v>
      </c>
      <c r="B63" s="15">
        <v>89</v>
      </c>
      <c r="C63" s="1">
        <v>1</v>
      </c>
      <c r="D63" s="1" t="s">
        <v>64</v>
      </c>
      <c r="E63" s="19" t="s">
        <v>91</v>
      </c>
      <c r="F63" s="1" t="s">
        <v>129</v>
      </c>
      <c r="G63" s="10"/>
      <c r="H63" s="1"/>
      <c r="I63" s="1"/>
      <c r="J63" s="20">
        <f>J64</f>
        <v>176.6</v>
      </c>
      <c r="K63" s="20">
        <f t="shared" ref="K63:L63" si="24">K64</f>
        <v>150.80000000000001</v>
      </c>
      <c r="L63" s="20">
        <f t="shared" si="24"/>
        <v>116.9</v>
      </c>
    </row>
    <row r="64" spans="1:12" ht="31.5" x14ac:dyDescent="0.25">
      <c r="A64" s="172" t="s">
        <v>128</v>
      </c>
      <c r="B64" s="15">
        <v>89</v>
      </c>
      <c r="C64" s="1">
        <v>1</v>
      </c>
      <c r="D64" s="1" t="s">
        <v>64</v>
      </c>
      <c r="E64" s="19" t="s">
        <v>91</v>
      </c>
      <c r="F64" s="1" t="s">
        <v>130</v>
      </c>
      <c r="G64" s="10"/>
      <c r="H64" s="1"/>
      <c r="I64" s="1"/>
      <c r="J64" s="20">
        <f>J65</f>
        <v>176.6</v>
      </c>
      <c r="K64" s="20">
        <f t="shared" ref="K64:L64" si="25">K65</f>
        <v>150.80000000000001</v>
      </c>
      <c r="L64" s="20">
        <f t="shared" si="25"/>
        <v>116.9</v>
      </c>
    </row>
    <row r="65" spans="1:12" ht="15.75" x14ac:dyDescent="0.25">
      <c r="A65" s="170" t="s">
        <v>89</v>
      </c>
      <c r="B65" s="15">
        <v>89</v>
      </c>
      <c r="C65" s="1">
        <v>1</v>
      </c>
      <c r="D65" s="1" t="s">
        <v>64</v>
      </c>
      <c r="E65" s="19" t="s">
        <v>91</v>
      </c>
      <c r="F65" s="1" t="s">
        <v>130</v>
      </c>
      <c r="G65" s="10" t="s">
        <v>59</v>
      </c>
      <c r="H65" s="1"/>
      <c r="I65" s="1"/>
      <c r="J65" s="20">
        <f>J66</f>
        <v>176.6</v>
      </c>
      <c r="K65" s="20">
        <f t="shared" ref="K65:L66" si="26">K66</f>
        <v>150.80000000000001</v>
      </c>
      <c r="L65" s="177">
        <f t="shared" si="26"/>
        <v>116.9</v>
      </c>
    </row>
    <row r="66" spans="1:12" ht="15.75" x14ac:dyDescent="0.25">
      <c r="A66" s="170" t="s">
        <v>33</v>
      </c>
      <c r="B66" s="15">
        <v>89</v>
      </c>
      <c r="C66" s="1">
        <v>1</v>
      </c>
      <c r="D66" s="1" t="s">
        <v>64</v>
      </c>
      <c r="E66" s="19" t="s">
        <v>91</v>
      </c>
      <c r="F66" s="1" t="s">
        <v>130</v>
      </c>
      <c r="G66" s="10" t="s">
        <v>59</v>
      </c>
      <c r="H66" s="1" t="s">
        <v>19</v>
      </c>
      <c r="I66" s="1"/>
      <c r="J66" s="20">
        <f>J67</f>
        <v>176.6</v>
      </c>
      <c r="K66" s="20">
        <f t="shared" si="26"/>
        <v>150.80000000000001</v>
      </c>
      <c r="L66" s="177">
        <f t="shared" si="26"/>
        <v>116.9</v>
      </c>
    </row>
    <row r="67" spans="1:12" ht="52.15" customHeight="1" x14ac:dyDescent="0.25">
      <c r="A67" s="180" t="s">
        <v>225</v>
      </c>
      <c r="B67" s="15">
        <v>89</v>
      </c>
      <c r="C67" s="1">
        <v>1</v>
      </c>
      <c r="D67" s="1" t="s">
        <v>64</v>
      </c>
      <c r="E67" s="19" t="s">
        <v>91</v>
      </c>
      <c r="F67" s="1" t="s">
        <v>130</v>
      </c>
      <c r="G67" s="10" t="s">
        <v>59</v>
      </c>
      <c r="H67" s="1" t="s">
        <v>19</v>
      </c>
      <c r="I67" s="1">
        <v>916</v>
      </c>
      <c r="J67" s="20">
        <f>'Прил 4'!J93</f>
        <v>176.6</v>
      </c>
      <c r="K67" s="20">
        <f>'Прил 4'!K93</f>
        <v>150.80000000000001</v>
      </c>
      <c r="L67" s="20">
        <f>'Прил 4'!L93</f>
        <v>116.9</v>
      </c>
    </row>
    <row r="68" spans="1:12" ht="52.9" customHeight="1" x14ac:dyDescent="0.25">
      <c r="A68" s="4" t="s">
        <v>234</v>
      </c>
      <c r="B68" s="13">
        <v>89</v>
      </c>
      <c r="C68" s="1" t="s">
        <v>30</v>
      </c>
      <c r="D68" s="1" t="s">
        <v>64</v>
      </c>
      <c r="E68" s="19" t="s">
        <v>74</v>
      </c>
      <c r="F68" s="1"/>
      <c r="G68" s="10"/>
      <c r="H68" s="1"/>
      <c r="I68" s="10"/>
      <c r="J68" s="20">
        <f>J71</f>
        <v>1</v>
      </c>
      <c r="K68" s="20">
        <f>K71</f>
        <v>1</v>
      </c>
      <c r="L68" s="177">
        <f>L71</f>
        <v>1</v>
      </c>
    </row>
    <row r="69" spans="1:12" ht="21.6" customHeight="1" x14ac:dyDescent="0.25">
      <c r="A69" s="185" t="s">
        <v>139</v>
      </c>
      <c r="B69" s="13" t="s">
        <v>76</v>
      </c>
      <c r="C69" s="1" t="s">
        <v>30</v>
      </c>
      <c r="D69" s="1" t="s">
        <v>64</v>
      </c>
      <c r="E69" s="19" t="s">
        <v>74</v>
      </c>
      <c r="F69" s="1" t="s">
        <v>140</v>
      </c>
      <c r="G69" s="10"/>
      <c r="H69" s="1"/>
      <c r="I69" s="10"/>
      <c r="J69" s="20">
        <f>J70</f>
        <v>1</v>
      </c>
      <c r="K69" s="20">
        <f t="shared" ref="K69:L69" si="27">K70</f>
        <v>1</v>
      </c>
      <c r="L69" s="20">
        <f t="shared" si="27"/>
        <v>1</v>
      </c>
    </row>
    <row r="70" spans="1:12" ht="22.15" customHeight="1" x14ac:dyDescent="0.25">
      <c r="A70" s="4" t="s">
        <v>75</v>
      </c>
      <c r="B70" s="13" t="s">
        <v>76</v>
      </c>
      <c r="C70" s="1" t="s">
        <v>30</v>
      </c>
      <c r="D70" s="1" t="s">
        <v>64</v>
      </c>
      <c r="E70" s="19" t="s">
        <v>74</v>
      </c>
      <c r="F70" s="1" t="s">
        <v>77</v>
      </c>
      <c r="G70" s="10"/>
      <c r="H70" s="1"/>
      <c r="I70" s="10"/>
      <c r="J70" s="20">
        <f>J71</f>
        <v>1</v>
      </c>
      <c r="K70" s="20">
        <f t="shared" ref="K70:L70" si="28">K71</f>
        <v>1</v>
      </c>
      <c r="L70" s="20">
        <f t="shared" si="28"/>
        <v>1</v>
      </c>
    </row>
    <row r="71" spans="1:12" ht="15.75" x14ac:dyDescent="0.25">
      <c r="A71" s="170" t="s">
        <v>18</v>
      </c>
      <c r="B71" s="13" t="s">
        <v>76</v>
      </c>
      <c r="C71" s="1" t="s">
        <v>30</v>
      </c>
      <c r="D71" s="1" t="s">
        <v>64</v>
      </c>
      <c r="E71" s="19" t="s">
        <v>74</v>
      </c>
      <c r="F71" s="1" t="s">
        <v>77</v>
      </c>
      <c r="G71" s="10" t="s">
        <v>19</v>
      </c>
      <c r="H71" s="1"/>
      <c r="I71" s="10"/>
      <c r="J71" s="20">
        <f>J72</f>
        <v>1</v>
      </c>
      <c r="K71" s="20">
        <f t="shared" ref="K71:L72" si="29">K72</f>
        <v>1</v>
      </c>
      <c r="L71" s="177">
        <f t="shared" si="29"/>
        <v>1</v>
      </c>
    </row>
    <row r="72" spans="1:12" ht="15.75" x14ac:dyDescent="0.25">
      <c r="A72" s="170" t="s">
        <v>97</v>
      </c>
      <c r="B72" s="13" t="s">
        <v>76</v>
      </c>
      <c r="C72" s="1" t="s">
        <v>30</v>
      </c>
      <c r="D72" s="1" t="s">
        <v>64</v>
      </c>
      <c r="E72" s="19" t="s">
        <v>74</v>
      </c>
      <c r="F72" s="1" t="s">
        <v>77</v>
      </c>
      <c r="G72" s="10" t="s">
        <v>19</v>
      </c>
      <c r="H72" s="1" t="s">
        <v>73</v>
      </c>
      <c r="I72" s="1"/>
      <c r="J72" s="20">
        <f>J73</f>
        <v>1</v>
      </c>
      <c r="K72" s="20">
        <f t="shared" si="29"/>
        <v>1</v>
      </c>
      <c r="L72" s="177">
        <f t="shared" si="29"/>
        <v>1</v>
      </c>
    </row>
    <row r="73" spans="1:12" ht="47.25" x14ac:dyDescent="0.25">
      <c r="A73" s="180" t="s">
        <v>225</v>
      </c>
      <c r="B73" s="14">
        <v>89</v>
      </c>
      <c r="C73" s="7" t="s">
        <v>30</v>
      </c>
      <c r="D73" s="1" t="s">
        <v>64</v>
      </c>
      <c r="E73" s="19" t="s">
        <v>74</v>
      </c>
      <c r="F73" s="1" t="s">
        <v>77</v>
      </c>
      <c r="G73" s="10" t="s">
        <v>19</v>
      </c>
      <c r="H73" s="1" t="s">
        <v>73</v>
      </c>
      <c r="I73" s="186">
        <v>916</v>
      </c>
      <c r="J73" s="20">
        <f>'Прил 4'!J43</f>
        <v>1</v>
      </c>
      <c r="K73" s="20">
        <f>'Прил 4'!K43</f>
        <v>1</v>
      </c>
      <c r="L73" s="20">
        <f>'Прил 4'!L43</f>
        <v>1</v>
      </c>
    </row>
    <row r="74" spans="1:12" ht="31.5" x14ac:dyDescent="0.25">
      <c r="A74" s="170" t="s">
        <v>93</v>
      </c>
      <c r="B74" s="15">
        <v>89</v>
      </c>
      <c r="C74" s="1">
        <v>1</v>
      </c>
      <c r="D74" s="1" t="s">
        <v>64</v>
      </c>
      <c r="E74" s="19">
        <v>41240</v>
      </c>
      <c r="F74" s="1"/>
      <c r="G74" s="10"/>
      <c r="H74" s="1"/>
      <c r="I74" s="1"/>
      <c r="J74" s="20">
        <f>J77</f>
        <v>0.7</v>
      </c>
      <c r="K74" s="20">
        <f>K77</f>
        <v>0.7</v>
      </c>
      <c r="L74" s="177">
        <f>L77</f>
        <v>0.7</v>
      </c>
    </row>
    <row r="75" spans="1:12" ht="31.5" x14ac:dyDescent="0.25">
      <c r="A75" s="4" t="s">
        <v>124</v>
      </c>
      <c r="B75" s="15">
        <v>89</v>
      </c>
      <c r="C75" s="1">
        <v>1</v>
      </c>
      <c r="D75" s="1" t="s">
        <v>64</v>
      </c>
      <c r="E75" s="19" t="s">
        <v>98</v>
      </c>
      <c r="F75" s="1" t="s">
        <v>125</v>
      </c>
      <c r="G75" s="10"/>
      <c r="H75" s="1"/>
      <c r="I75" s="1"/>
      <c r="J75" s="20">
        <f>J76</f>
        <v>0.7</v>
      </c>
      <c r="K75" s="20">
        <f t="shared" ref="K75:L75" si="30">K76</f>
        <v>0.7</v>
      </c>
      <c r="L75" s="20">
        <f t="shared" si="30"/>
        <v>0.7</v>
      </c>
    </row>
    <row r="76" spans="1:12" ht="15.75" x14ac:dyDescent="0.25">
      <c r="A76" s="185" t="s">
        <v>94</v>
      </c>
      <c r="B76" s="15">
        <v>89</v>
      </c>
      <c r="C76" s="1">
        <v>1</v>
      </c>
      <c r="D76" s="1" t="s">
        <v>64</v>
      </c>
      <c r="E76" s="19" t="s">
        <v>98</v>
      </c>
      <c r="F76" s="1" t="s">
        <v>221</v>
      </c>
      <c r="G76" s="10"/>
      <c r="H76" s="1"/>
      <c r="I76" s="1"/>
      <c r="J76" s="20">
        <f>J77</f>
        <v>0.7</v>
      </c>
      <c r="K76" s="20">
        <f t="shared" ref="K76:L76" si="31">K77</f>
        <v>0.7</v>
      </c>
      <c r="L76" s="20">
        <f t="shared" si="31"/>
        <v>0.7</v>
      </c>
    </row>
    <row r="77" spans="1:12" ht="31.5" x14ac:dyDescent="0.25">
      <c r="A77" s="170" t="s">
        <v>21</v>
      </c>
      <c r="B77" s="15">
        <v>89</v>
      </c>
      <c r="C77" s="1">
        <v>1</v>
      </c>
      <c r="D77" s="1" t="s">
        <v>64</v>
      </c>
      <c r="E77" s="19" t="s">
        <v>98</v>
      </c>
      <c r="F77" s="1" t="s">
        <v>221</v>
      </c>
      <c r="G77" s="10" t="s">
        <v>60</v>
      </c>
      <c r="H77" s="1"/>
      <c r="I77" s="1"/>
      <c r="J77" s="20">
        <f>J78</f>
        <v>0.7</v>
      </c>
      <c r="K77" s="20">
        <f t="shared" ref="K77:L78" si="32">K78</f>
        <v>0.7</v>
      </c>
      <c r="L77" s="177">
        <f t="shared" si="32"/>
        <v>0.7</v>
      </c>
    </row>
    <row r="78" spans="1:12" ht="31.5" x14ac:dyDescent="0.25">
      <c r="A78" s="170" t="s">
        <v>92</v>
      </c>
      <c r="B78" s="15">
        <v>89</v>
      </c>
      <c r="C78" s="1">
        <v>1</v>
      </c>
      <c r="D78" s="1" t="s">
        <v>64</v>
      </c>
      <c r="E78" s="19" t="s">
        <v>98</v>
      </c>
      <c r="F78" s="1" t="s">
        <v>221</v>
      </c>
      <c r="G78" s="10" t="s">
        <v>60</v>
      </c>
      <c r="H78" s="1" t="s">
        <v>19</v>
      </c>
      <c r="I78" s="1"/>
      <c r="J78" s="20">
        <f>J79</f>
        <v>0.7</v>
      </c>
      <c r="K78" s="20">
        <f t="shared" si="32"/>
        <v>0.7</v>
      </c>
      <c r="L78" s="177">
        <f t="shared" si="32"/>
        <v>0.7</v>
      </c>
    </row>
    <row r="79" spans="1:12" ht="47.25" x14ac:dyDescent="0.25">
      <c r="A79" s="180" t="s">
        <v>225</v>
      </c>
      <c r="B79" s="10">
        <v>89</v>
      </c>
      <c r="C79" s="1">
        <v>1</v>
      </c>
      <c r="D79" s="1" t="s">
        <v>64</v>
      </c>
      <c r="E79" s="19" t="s">
        <v>98</v>
      </c>
      <c r="F79" s="1" t="s">
        <v>221</v>
      </c>
      <c r="G79" s="10" t="s">
        <v>60</v>
      </c>
      <c r="H79" s="1" t="s">
        <v>19</v>
      </c>
      <c r="I79" s="1">
        <v>916</v>
      </c>
      <c r="J79" s="20">
        <f>'Прил 4'!J100</f>
        <v>0.7</v>
      </c>
      <c r="K79" s="20">
        <f>'Прил 4'!K100</f>
        <v>0.7</v>
      </c>
      <c r="L79" s="20">
        <f>'Прил 4'!L100</f>
        <v>0.7</v>
      </c>
    </row>
    <row r="80" spans="1:12" ht="15.75" x14ac:dyDescent="0.25">
      <c r="A80" s="185" t="s">
        <v>251</v>
      </c>
      <c r="B80" s="6">
        <v>89</v>
      </c>
      <c r="C80" s="1" t="s">
        <v>30</v>
      </c>
      <c r="D80" s="1" t="s">
        <v>64</v>
      </c>
      <c r="E80" s="1" t="s">
        <v>253</v>
      </c>
      <c r="F80" s="1"/>
      <c r="G80" s="1"/>
      <c r="H80" s="1"/>
      <c r="I80" s="1"/>
      <c r="J80" s="20"/>
      <c r="K80" s="20">
        <f t="shared" ref="K80:L84" si="33">K81</f>
        <v>32.1</v>
      </c>
      <c r="L80" s="20">
        <f t="shared" si="33"/>
        <v>66</v>
      </c>
    </row>
    <row r="81" spans="1:12" ht="15.75" x14ac:dyDescent="0.25">
      <c r="A81" s="185" t="s">
        <v>139</v>
      </c>
      <c r="B81" s="187">
        <v>89</v>
      </c>
      <c r="C81" s="1" t="s">
        <v>30</v>
      </c>
      <c r="D81" s="1" t="s">
        <v>64</v>
      </c>
      <c r="E81" s="1" t="s">
        <v>253</v>
      </c>
      <c r="F81" s="1" t="s">
        <v>140</v>
      </c>
      <c r="G81" s="1"/>
      <c r="H81" s="1"/>
      <c r="I81" s="1"/>
      <c r="J81" s="20"/>
      <c r="K81" s="20">
        <f t="shared" si="33"/>
        <v>32.1</v>
      </c>
      <c r="L81" s="20">
        <f t="shared" si="33"/>
        <v>66</v>
      </c>
    </row>
    <row r="82" spans="1:12" ht="15.75" x14ac:dyDescent="0.25">
      <c r="A82" s="185" t="s">
        <v>75</v>
      </c>
      <c r="B82" s="187">
        <v>89</v>
      </c>
      <c r="C82" s="1" t="s">
        <v>30</v>
      </c>
      <c r="D82" s="1" t="s">
        <v>64</v>
      </c>
      <c r="E82" s="1" t="s">
        <v>253</v>
      </c>
      <c r="F82" s="1" t="s">
        <v>77</v>
      </c>
      <c r="G82" s="1"/>
      <c r="H82" s="1"/>
      <c r="I82" s="1"/>
      <c r="J82" s="20"/>
      <c r="K82" s="20">
        <f t="shared" si="33"/>
        <v>32.1</v>
      </c>
      <c r="L82" s="20">
        <f t="shared" si="33"/>
        <v>66</v>
      </c>
    </row>
    <row r="83" spans="1:12" ht="15.75" x14ac:dyDescent="0.25">
      <c r="A83" s="185" t="s">
        <v>251</v>
      </c>
      <c r="B83" s="187">
        <v>89</v>
      </c>
      <c r="C83" s="1" t="s">
        <v>30</v>
      </c>
      <c r="D83" s="1" t="s">
        <v>64</v>
      </c>
      <c r="E83" s="1" t="s">
        <v>253</v>
      </c>
      <c r="F83" s="1" t="s">
        <v>77</v>
      </c>
      <c r="G83" s="1" t="s">
        <v>252</v>
      </c>
      <c r="H83" s="1"/>
      <c r="I83" s="1"/>
      <c r="J83" s="20"/>
      <c r="K83" s="20">
        <f t="shared" si="33"/>
        <v>32.1</v>
      </c>
      <c r="L83" s="20">
        <f t="shared" si="33"/>
        <v>66</v>
      </c>
    </row>
    <row r="84" spans="1:12" ht="15.75" x14ac:dyDescent="0.25">
      <c r="A84" s="185" t="s">
        <v>251</v>
      </c>
      <c r="B84" s="187">
        <v>89</v>
      </c>
      <c r="C84" s="1" t="s">
        <v>30</v>
      </c>
      <c r="D84" s="1" t="s">
        <v>64</v>
      </c>
      <c r="E84" s="1" t="s">
        <v>253</v>
      </c>
      <c r="F84" s="1" t="s">
        <v>77</v>
      </c>
      <c r="G84" s="1" t="s">
        <v>252</v>
      </c>
      <c r="H84" s="1" t="s">
        <v>252</v>
      </c>
      <c r="I84" s="1"/>
      <c r="J84" s="20"/>
      <c r="K84" s="20">
        <f t="shared" si="33"/>
        <v>32.1</v>
      </c>
      <c r="L84" s="20">
        <f t="shared" si="33"/>
        <v>66</v>
      </c>
    </row>
    <row r="85" spans="1:12" ht="47.25" x14ac:dyDescent="0.25">
      <c r="A85" s="180" t="s">
        <v>225</v>
      </c>
      <c r="B85" s="187">
        <v>89</v>
      </c>
      <c r="C85" s="1" t="s">
        <v>30</v>
      </c>
      <c r="D85" s="1" t="s">
        <v>64</v>
      </c>
      <c r="E85" s="1" t="s">
        <v>253</v>
      </c>
      <c r="F85" s="1" t="s">
        <v>77</v>
      </c>
      <c r="G85" s="1" t="s">
        <v>252</v>
      </c>
      <c r="H85" s="1" t="s">
        <v>252</v>
      </c>
      <c r="I85" s="1" t="s">
        <v>238</v>
      </c>
      <c r="J85" s="20"/>
      <c r="K85" s="20">
        <f>'Прил 4'!K107</f>
        <v>32.1</v>
      </c>
      <c r="L85" s="20">
        <f>'Прил 4'!L107</f>
        <v>66</v>
      </c>
    </row>
    <row r="86" spans="1:12" ht="15.75" x14ac:dyDescent="0.25">
      <c r="A86" s="4" t="s">
        <v>88</v>
      </c>
      <c r="B86" s="6" t="s">
        <v>76</v>
      </c>
      <c r="C86" s="186">
        <v>1</v>
      </c>
      <c r="D86" s="1" t="s">
        <v>64</v>
      </c>
      <c r="E86" s="188">
        <v>43010</v>
      </c>
      <c r="F86" s="186"/>
      <c r="G86" s="29"/>
      <c r="H86" s="7"/>
      <c r="I86" s="7"/>
      <c r="J86" s="20">
        <f>J89</f>
        <v>97.1</v>
      </c>
      <c r="K86" s="20">
        <f>K89</f>
        <v>35.700000000000003</v>
      </c>
      <c r="L86" s="177">
        <f>L89</f>
        <v>73</v>
      </c>
    </row>
    <row r="87" spans="1:12" ht="31.5" customHeight="1" x14ac:dyDescent="0.25">
      <c r="A87" s="4" t="s">
        <v>132</v>
      </c>
      <c r="B87" s="6" t="s">
        <v>76</v>
      </c>
      <c r="C87" s="186">
        <v>1</v>
      </c>
      <c r="D87" s="1" t="s">
        <v>64</v>
      </c>
      <c r="E87" s="188">
        <v>43010</v>
      </c>
      <c r="F87" s="186">
        <v>200</v>
      </c>
      <c r="G87" s="29"/>
      <c r="H87" s="7"/>
      <c r="I87" s="7"/>
      <c r="J87" s="20">
        <f>J88</f>
        <v>97.1</v>
      </c>
      <c r="K87" s="20">
        <f t="shared" ref="K87:L87" si="34">K88</f>
        <v>35.700000000000003</v>
      </c>
      <c r="L87" s="20">
        <f t="shared" si="34"/>
        <v>73</v>
      </c>
    </row>
    <row r="88" spans="1:12" ht="15.75" x14ac:dyDescent="0.25">
      <c r="A88" s="4" t="s">
        <v>70</v>
      </c>
      <c r="B88" s="6" t="s">
        <v>76</v>
      </c>
      <c r="C88" s="186">
        <v>1</v>
      </c>
      <c r="D88" s="1" t="s">
        <v>64</v>
      </c>
      <c r="E88" s="188">
        <v>43010</v>
      </c>
      <c r="F88" s="186">
        <v>240</v>
      </c>
      <c r="G88" s="29"/>
      <c r="H88" s="7"/>
      <c r="I88" s="7"/>
      <c r="J88" s="20">
        <f>J89</f>
        <v>97.1</v>
      </c>
      <c r="K88" s="20">
        <f t="shared" ref="K88:L88" si="35">K89</f>
        <v>35.700000000000003</v>
      </c>
      <c r="L88" s="20">
        <f t="shared" si="35"/>
        <v>73</v>
      </c>
    </row>
    <row r="89" spans="1:12" ht="15.75" x14ac:dyDescent="0.25">
      <c r="A89" s="170" t="s">
        <v>85</v>
      </c>
      <c r="B89" s="6" t="s">
        <v>76</v>
      </c>
      <c r="C89" s="186">
        <v>1</v>
      </c>
      <c r="D89" s="1" t="s">
        <v>64</v>
      </c>
      <c r="E89" s="188">
        <v>43010</v>
      </c>
      <c r="F89" s="186">
        <v>240</v>
      </c>
      <c r="G89" s="29" t="s">
        <v>22</v>
      </c>
      <c r="H89" s="7"/>
      <c r="I89" s="7"/>
      <c r="J89" s="20">
        <f>J90</f>
        <v>97.1</v>
      </c>
      <c r="K89" s="20">
        <f t="shared" ref="K89:L90" si="36">K90</f>
        <v>35.700000000000003</v>
      </c>
      <c r="L89" s="177">
        <f t="shared" si="36"/>
        <v>73</v>
      </c>
    </row>
    <row r="90" spans="1:12" ht="15.75" x14ac:dyDescent="0.25">
      <c r="A90" s="18" t="s">
        <v>87</v>
      </c>
      <c r="B90" s="6" t="s">
        <v>76</v>
      </c>
      <c r="C90" s="186">
        <v>1</v>
      </c>
      <c r="D90" s="1" t="s">
        <v>64</v>
      </c>
      <c r="E90" s="188">
        <v>43010</v>
      </c>
      <c r="F90" s="186">
        <v>240</v>
      </c>
      <c r="G90" s="29" t="s">
        <v>22</v>
      </c>
      <c r="H90" s="7" t="s">
        <v>57</v>
      </c>
      <c r="I90" s="7"/>
      <c r="J90" s="20">
        <f>J91</f>
        <v>97.1</v>
      </c>
      <c r="K90" s="20">
        <f t="shared" si="36"/>
        <v>35.700000000000003</v>
      </c>
      <c r="L90" s="177">
        <f t="shared" si="36"/>
        <v>73</v>
      </c>
    </row>
    <row r="91" spans="1:12" ht="47.25" x14ac:dyDescent="0.25">
      <c r="A91" s="180" t="s">
        <v>225</v>
      </c>
      <c r="B91" s="6" t="s">
        <v>76</v>
      </c>
      <c r="C91" s="186">
        <v>1</v>
      </c>
      <c r="D91" s="1" t="s">
        <v>64</v>
      </c>
      <c r="E91" s="188">
        <v>43010</v>
      </c>
      <c r="F91" s="186">
        <v>240</v>
      </c>
      <c r="G91" s="29" t="s">
        <v>22</v>
      </c>
      <c r="H91" s="7" t="s">
        <v>57</v>
      </c>
      <c r="I91" s="7">
        <v>916</v>
      </c>
      <c r="J91" s="20">
        <f>'Прил 4'!J83</f>
        <v>97.1</v>
      </c>
      <c r="K91" s="20">
        <f>'Прил 4'!K83</f>
        <v>35.700000000000003</v>
      </c>
      <c r="L91" s="20">
        <f>'Прил 4'!L83</f>
        <v>73</v>
      </c>
    </row>
    <row r="92" spans="1:12" ht="15.75" x14ac:dyDescent="0.25">
      <c r="A92" s="4" t="s">
        <v>206</v>
      </c>
      <c r="B92" s="6" t="s">
        <v>76</v>
      </c>
      <c r="C92" s="186">
        <v>1</v>
      </c>
      <c r="D92" s="1" t="s">
        <v>64</v>
      </c>
      <c r="E92" s="188">
        <v>43040</v>
      </c>
      <c r="F92" s="186"/>
      <c r="G92" s="189"/>
      <c r="H92" s="7"/>
      <c r="I92" s="7"/>
      <c r="J92" s="20">
        <f>J95</f>
        <v>43.2</v>
      </c>
      <c r="K92" s="20">
        <f>K95</f>
        <v>6.3</v>
      </c>
      <c r="L92" s="177">
        <f>L95</f>
        <v>20.2</v>
      </c>
    </row>
    <row r="93" spans="1:12" ht="36" customHeight="1" x14ac:dyDescent="0.25">
      <c r="A93" s="4" t="s">
        <v>132</v>
      </c>
      <c r="B93" s="6" t="s">
        <v>76</v>
      </c>
      <c r="C93" s="186">
        <v>1</v>
      </c>
      <c r="D93" s="1" t="s">
        <v>64</v>
      </c>
      <c r="E93" s="188">
        <v>43040</v>
      </c>
      <c r="F93" s="186">
        <v>200</v>
      </c>
      <c r="G93" s="189"/>
      <c r="H93" s="7"/>
      <c r="I93" s="7"/>
      <c r="J93" s="20">
        <f>J94</f>
        <v>43.2</v>
      </c>
      <c r="K93" s="20">
        <f t="shared" ref="K93:L93" si="37">K94</f>
        <v>6.3</v>
      </c>
      <c r="L93" s="20">
        <f t="shared" si="37"/>
        <v>20.2</v>
      </c>
    </row>
    <row r="94" spans="1:12" ht="15.75" x14ac:dyDescent="0.25">
      <c r="A94" s="4" t="s">
        <v>70</v>
      </c>
      <c r="B94" s="6" t="s">
        <v>76</v>
      </c>
      <c r="C94" s="186">
        <v>1</v>
      </c>
      <c r="D94" s="1" t="s">
        <v>64</v>
      </c>
      <c r="E94" s="188">
        <v>43040</v>
      </c>
      <c r="F94" s="186">
        <v>240</v>
      </c>
      <c r="G94" s="189"/>
      <c r="H94" s="7"/>
      <c r="I94" s="7"/>
      <c r="J94" s="20">
        <f>J95</f>
        <v>43.2</v>
      </c>
      <c r="K94" s="20">
        <f t="shared" ref="K94:L94" si="38">K95</f>
        <v>6.3</v>
      </c>
      <c r="L94" s="20">
        <f t="shared" si="38"/>
        <v>20.2</v>
      </c>
    </row>
    <row r="95" spans="1:12" ht="15.75" x14ac:dyDescent="0.25">
      <c r="A95" s="170" t="s">
        <v>85</v>
      </c>
      <c r="B95" s="6" t="s">
        <v>76</v>
      </c>
      <c r="C95" s="186">
        <v>1</v>
      </c>
      <c r="D95" s="1" t="s">
        <v>64</v>
      </c>
      <c r="E95" s="188">
        <v>43040</v>
      </c>
      <c r="F95" s="186">
        <v>240</v>
      </c>
      <c r="G95" s="10" t="s">
        <v>22</v>
      </c>
      <c r="H95" s="7"/>
      <c r="I95" s="7"/>
      <c r="J95" s="20">
        <f>J96</f>
        <v>43.2</v>
      </c>
      <c r="K95" s="20">
        <f t="shared" ref="K95:L96" si="39">K96</f>
        <v>6.3</v>
      </c>
      <c r="L95" s="177">
        <f t="shared" si="39"/>
        <v>20.2</v>
      </c>
    </row>
    <row r="96" spans="1:12" ht="15.75" x14ac:dyDescent="0.25">
      <c r="A96" s="18" t="s">
        <v>87</v>
      </c>
      <c r="B96" s="6" t="s">
        <v>76</v>
      </c>
      <c r="C96" s="186">
        <v>1</v>
      </c>
      <c r="D96" s="1" t="s">
        <v>64</v>
      </c>
      <c r="E96" s="188">
        <v>43040</v>
      </c>
      <c r="F96" s="186">
        <v>240</v>
      </c>
      <c r="G96" s="10" t="s">
        <v>22</v>
      </c>
      <c r="H96" s="7" t="s">
        <v>57</v>
      </c>
      <c r="I96" s="7"/>
      <c r="J96" s="20">
        <f>J97</f>
        <v>43.2</v>
      </c>
      <c r="K96" s="20">
        <f t="shared" si="39"/>
        <v>6.3</v>
      </c>
      <c r="L96" s="177">
        <f t="shared" si="39"/>
        <v>20.2</v>
      </c>
    </row>
    <row r="97" spans="1:19" ht="55.5" customHeight="1" x14ac:dyDescent="0.25">
      <c r="A97" s="180" t="s">
        <v>225</v>
      </c>
      <c r="B97" s="6" t="s">
        <v>76</v>
      </c>
      <c r="C97" s="186">
        <v>1</v>
      </c>
      <c r="D97" s="1" t="s">
        <v>64</v>
      </c>
      <c r="E97" s="188">
        <v>43040</v>
      </c>
      <c r="F97" s="186">
        <v>240</v>
      </c>
      <c r="G97" s="10" t="s">
        <v>22</v>
      </c>
      <c r="H97" s="7" t="s">
        <v>57</v>
      </c>
      <c r="I97" s="7">
        <v>916</v>
      </c>
      <c r="J97" s="20">
        <f>'Прил 4'!J86</f>
        <v>43.2</v>
      </c>
      <c r="K97" s="20">
        <f>'Прил 4'!K86</f>
        <v>6.3</v>
      </c>
      <c r="L97" s="20">
        <f>'Прил 4'!L86</f>
        <v>20.2</v>
      </c>
    </row>
    <row r="98" spans="1:19" ht="126" x14ac:dyDescent="0.25">
      <c r="A98" s="18" t="s">
        <v>262</v>
      </c>
      <c r="B98" s="8">
        <v>89</v>
      </c>
      <c r="C98" s="6">
        <v>1</v>
      </c>
      <c r="D98" s="6" t="s">
        <v>64</v>
      </c>
      <c r="E98" s="16" t="s">
        <v>86</v>
      </c>
      <c r="F98" s="6"/>
      <c r="G98" s="10"/>
      <c r="H98" s="1"/>
      <c r="I98" s="1"/>
      <c r="J98" s="20">
        <f>J101</f>
        <v>25.4</v>
      </c>
      <c r="K98" s="20">
        <f>K101</f>
        <v>25.4</v>
      </c>
      <c r="L98" s="177">
        <f>L101</f>
        <v>25.4</v>
      </c>
      <c r="M98" s="212"/>
      <c r="N98" s="213"/>
      <c r="O98" s="213"/>
      <c r="P98" s="213"/>
      <c r="Q98" s="213"/>
      <c r="R98" s="213"/>
      <c r="S98" s="213"/>
    </row>
    <row r="99" spans="1:19" ht="36" customHeight="1" x14ac:dyDescent="0.25">
      <c r="A99" s="4" t="s">
        <v>132</v>
      </c>
      <c r="B99" s="8">
        <v>89</v>
      </c>
      <c r="C99" s="6">
        <v>1</v>
      </c>
      <c r="D99" s="6" t="s">
        <v>64</v>
      </c>
      <c r="E99" s="16" t="s">
        <v>86</v>
      </c>
      <c r="F99" s="6" t="s">
        <v>133</v>
      </c>
      <c r="G99" s="10"/>
      <c r="H99" s="1"/>
      <c r="I99" s="1"/>
      <c r="J99" s="20">
        <f>J100</f>
        <v>25.4</v>
      </c>
      <c r="K99" s="20">
        <f t="shared" ref="K99:L99" si="40">K100</f>
        <v>25.4</v>
      </c>
      <c r="L99" s="20">
        <f t="shared" si="40"/>
        <v>25.4</v>
      </c>
    </row>
    <row r="100" spans="1:19" ht="15.75" x14ac:dyDescent="0.25">
      <c r="A100" s="4" t="s">
        <v>70</v>
      </c>
      <c r="B100" s="8">
        <v>89</v>
      </c>
      <c r="C100" s="6">
        <v>1</v>
      </c>
      <c r="D100" s="6" t="s">
        <v>64</v>
      </c>
      <c r="E100" s="16" t="s">
        <v>86</v>
      </c>
      <c r="F100" s="6" t="s">
        <v>134</v>
      </c>
      <c r="G100" s="10"/>
      <c r="H100" s="1"/>
      <c r="I100" s="1"/>
      <c r="J100" s="20">
        <f>J101</f>
        <v>25.4</v>
      </c>
      <c r="K100" s="20">
        <f t="shared" ref="K100:L100" si="41">K101</f>
        <v>25.4</v>
      </c>
      <c r="L100" s="20">
        <f t="shared" si="41"/>
        <v>25.4</v>
      </c>
    </row>
    <row r="101" spans="1:19" ht="15.75" x14ac:dyDescent="0.25">
      <c r="A101" s="170" t="s">
        <v>23</v>
      </c>
      <c r="B101" s="8">
        <v>89</v>
      </c>
      <c r="C101" s="6">
        <v>1</v>
      </c>
      <c r="D101" s="6" t="s">
        <v>64</v>
      </c>
      <c r="E101" s="16" t="s">
        <v>86</v>
      </c>
      <c r="F101" s="6" t="s">
        <v>134</v>
      </c>
      <c r="G101" s="10" t="s">
        <v>22</v>
      </c>
      <c r="H101" s="1"/>
      <c r="I101" s="1"/>
      <c r="J101" s="20">
        <f>J102</f>
        <v>25.4</v>
      </c>
      <c r="K101" s="20">
        <f>K102</f>
        <v>25.4</v>
      </c>
      <c r="L101" s="177">
        <f>L102</f>
        <v>25.4</v>
      </c>
    </row>
    <row r="102" spans="1:19" ht="15.75" x14ac:dyDescent="0.25">
      <c r="A102" s="170" t="s">
        <v>85</v>
      </c>
      <c r="B102" s="8">
        <v>89</v>
      </c>
      <c r="C102" s="6">
        <v>1</v>
      </c>
      <c r="D102" s="6" t="s">
        <v>64</v>
      </c>
      <c r="E102" s="16" t="s">
        <v>86</v>
      </c>
      <c r="F102" s="6" t="s">
        <v>134</v>
      </c>
      <c r="G102" s="10" t="s">
        <v>22</v>
      </c>
      <c r="H102" s="1" t="s">
        <v>56</v>
      </c>
      <c r="I102" s="1"/>
      <c r="J102" s="20">
        <f>J103</f>
        <v>25.4</v>
      </c>
      <c r="K102" s="20">
        <f t="shared" ref="K102:L102" si="42">K103</f>
        <v>25.4</v>
      </c>
      <c r="L102" s="177">
        <f t="shared" si="42"/>
        <v>25.4</v>
      </c>
    </row>
    <row r="103" spans="1:19" ht="47.25" x14ac:dyDescent="0.25">
      <c r="A103" s="180" t="s">
        <v>225</v>
      </c>
      <c r="B103" s="8">
        <v>89</v>
      </c>
      <c r="C103" s="6">
        <v>1</v>
      </c>
      <c r="D103" s="6" t="s">
        <v>64</v>
      </c>
      <c r="E103" s="16" t="s">
        <v>86</v>
      </c>
      <c r="F103" s="6" t="s">
        <v>134</v>
      </c>
      <c r="G103" s="10" t="s">
        <v>22</v>
      </c>
      <c r="H103" s="1" t="s">
        <v>56</v>
      </c>
      <c r="I103" s="1">
        <v>916</v>
      </c>
      <c r="J103" s="20">
        <f>'Прил 4'!J77</f>
        <v>25.4</v>
      </c>
      <c r="K103" s="20">
        <f>'Прил 4'!K77</f>
        <v>25.4</v>
      </c>
      <c r="L103" s="20">
        <f>'Прил 4'!L77</f>
        <v>25.4</v>
      </c>
    </row>
    <row r="104" spans="1:19" ht="236.25" customHeight="1" x14ac:dyDescent="0.25">
      <c r="A104" s="147" t="s">
        <v>261</v>
      </c>
      <c r="B104" s="1" t="s">
        <v>76</v>
      </c>
      <c r="C104" s="1" t="s">
        <v>30</v>
      </c>
      <c r="D104" s="1" t="s">
        <v>64</v>
      </c>
      <c r="E104" s="19" t="s">
        <v>84</v>
      </c>
      <c r="F104" s="1"/>
      <c r="G104" s="10"/>
      <c r="H104" s="1"/>
      <c r="I104" s="1"/>
      <c r="J104" s="20">
        <f>J107</f>
        <v>351.8</v>
      </c>
      <c r="K104" s="20">
        <f>K107</f>
        <v>357</v>
      </c>
      <c r="L104" s="177">
        <f>L107</f>
        <v>378.5</v>
      </c>
      <c r="M104" s="212"/>
      <c r="N104" s="213"/>
      <c r="O104" s="213"/>
      <c r="P104" s="213"/>
      <c r="Q104" s="213"/>
      <c r="R104" s="213"/>
      <c r="S104" s="213"/>
    </row>
    <row r="105" spans="1:19" ht="37.15" customHeight="1" x14ac:dyDescent="0.25">
      <c r="A105" s="4" t="s">
        <v>132</v>
      </c>
      <c r="B105" s="1" t="s">
        <v>76</v>
      </c>
      <c r="C105" s="1" t="s">
        <v>30</v>
      </c>
      <c r="D105" s="1" t="s">
        <v>64</v>
      </c>
      <c r="E105" s="19" t="s">
        <v>84</v>
      </c>
      <c r="F105" s="1" t="s">
        <v>133</v>
      </c>
      <c r="G105" s="10"/>
      <c r="H105" s="1"/>
      <c r="I105" s="1"/>
      <c r="J105" s="20">
        <f>J106</f>
        <v>351.8</v>
      </c>
      <c r="K105" s="20">
        <f t="shared" ref="K105:L105" si="43">K106</f>
        <v>357</v>
      </c>
      <c r="L105" s="20">
        <f t="shared" si="43"/>
        <v>378.5</v>
      </c>
      <c r="M105" s="190"/>
      <c r="N105" s="190"/>
      <c r="O105" s="190"/>
      <c r="P105" s="190"/>
      <c r="Q105" s="190"/>
      <c r="R105" s="190"/>
      <c r="S105" s="190"/>
    </row>
    <row r="106" spans="1:19" ht="21" customHeight="1" x14ac:dyDescent="0.25">
      <c r="A106" s="4" t="s">
        <v>70</v>
      </c>
      <c r="B106" s="1" t="s">
        <v>76</v>
      </c>
      <c r="C106" s="1" t="s">
        <v>30</v>
      </c>
      <c r="D106" s="1" t="s">
        <v>64</v>
      </c>
      <c r="E106" s="19" t="s">
        <v>84</v>
      </c>
      <c r="F106" s="1" t="s">
        <v>134</v>
      </c>
      <c r="G106" s="10"/>
      <c r="H106" s="1"/>
      <c r="I106" s="1"/>
      <c r="J106" s="20">
        <f>J107</f>
        <v>351.8</v>
      </c>
      <c r="K106" s="20">
        <f t="shared" ref="K106:L106" si="44">K107</f>
        <v>357</v>
      </c>
      <c r="L106" s="20">
        <f t="shared" si="44"/>
        <v>378.5</v>
      </c>
      <c r="M106" s="190"/>
      <c r="N106" s="190"/>
      <c r="O106" s="190"/>
      <c r="P106" s="190"/>
      <c r="Q106" s="190"/>
      <c r="R106" s="190"/>
      <c r="S106" s="190"/>
    </row>
    <row r="107" spans="1:19" ht="16.5" customHeight="1" x14ac:dyDescent="0.25">
      <c r="A107" s="4" t="s">
        <v>82</v>
      </c>
      <c r="B107" s="1" t="s">
        <v>76</v>
      </c>
      <c r="C107" s="1" t="s">
        <v>30</v>
      </c>
      <c r="D107" s="1" t="s">
        <v>64</v>
      </c>
      <c r="E107" s="19" t="s">
        <v>84</v>
      </c>
      <c r="F107" s="1" t="s">
        <v>134</v>
      </c>
      <c r="G107" s="10" t="s">
        <v>20</v>
      </c>
      <c r="H107" s="1"/>
      <c r="I107" s="1"/>
      <c r="J107" s="20">
        <f>J108</f>
        <v>351.8</v>
      </c>
      <c r="K107" s="20">
        <f t="shared" ref="K107:L108" si="45">K108</f>
        <v>357</v>
      </c>
      <c r="L107" s="177">
        <f t="shared" si="45"/>
        <v>378.5</v>
      </c>
    </row>
    <row r="108" spans="1:19" ht="18.75" customHeight="1" x14ac:dyDescent="0.25">
      <c r="A108" s="4" t="s">
        <v>83</v>
      </c>
      <c r="B108" s="1" t="s">
        <v>76</v>
      </c>
      <c r="C108" s="1" t="s">
        <v>30</v>
      </c>
      <c r="D108" s="1" t="s">
        <v>64</v>
      </c>
      <c r="E108" s="19" t="s">
        <v>84</v>
      </c>
      <c r="F108" s="1" t="s">
        <v>134</v>
      </c>
      <c r="G108" s="10" t="s">
        <v>20</v>
      </c>
      <c r="H108" s="1" t="s">
        <v>58</v>
      </c>
      <c r="I108" s="1"/>
      <c r="J108" s="20">
        <f>J109</f>
        <v>351.8</v>
      </c>
      <c r="K108" s="20">
        <f t="shared" si="45"/>
        <v>357</v>
      </c>
      <c r="L108" s="177">
        <f t="shared" si="45"/>
        <v>378.5</v>
      </c>
    </row>
    <row r="109" spans="1:19" ht="55.5" customHeight="1" x14ac:dyDescent="0.25">
      <c r="A109" s="180" t="s">
        <v>225</v>
      </c>
      <c r="B109" s="1" t="s">
        <v>76</v>
      </c>
      <c r="C109" s="1" t="s">
        <v>30</v>
      </c>
      <c r="D109" s="1" t="s">
        <v>64</v>
      </c>
      <c r="E109" s="19" t="s">
        <v>84</v>
      </c>
      <c r="F109" s="1" t="s">
        <v>134</v>
      </c>
      <c r="G109" s="10" t="s">
        <v>20</v>
      </c>
      <c r="H109" s="1" t="s">
        <v>58</v>
      </c>
      <c r="I109" s="1">
        <v>916</v>
      </c>
      <c r="J109" s="20">
        <f>'Прил 4'!J70</f>
        <v>351.8</v>
      </c>
      <c r="K109" s="20">
        <f>'Прил 4'!K70</f>
        <v>357</v>
      </c>
      <c r="L109" s="20">
        <f>'Прил 4'!L70</f>
        <v>378.5</v>
      </c>
    </row>
    <row r="110" spans="1:19" ht="47.25" x14ac:dyDescent="0.25">
      <c r="A110" s="170" t="s">
        <v>80</v>
      </c>
      <c r="B110" s="14">
        <v>89</v>
      </c>
      <c r="C110" s="7" t="s">
        <v>30</v>
      </c>
      <c r="D110" s="1" t="s">
        <v>64</v>
      </c>
      <c r="E110" s="19" t="s">
        <v>81</v>
      </c>
      <c r="F110" s="1"/>
      <c r="G110" s="10"/>
      <c r="H110" s="1"/>
      <c r="I110" s="186"/>
      <c r="J110" s="20">
        <f>J113+J116</f>
        <v>87.4</v>
      </c>
      <c r="K110" s="20">
        <f t="shared" ref="K110:L110" si="46">K113+K116</f>
        <v>90.1</v>
      </c>
      <c r="L110" s="20">
        <f t="shared" si="46"/>
        <v>90.1</v>
      </c>
    </row>
    <row r="111" spans="1:19" ht="94.5" x14ac:dyDescent="0.25">
      <c r="A111" s="17" t="s">
        <v>135</v>
      </c>
      <c r="B111" s="14">
        <v>89</v>
      </c>
      <c r="C111" s="7" t="s">
        <v>30</v>
      </c>
      <c r="D111" s="1" t="s">
        <v>64</v>
      </c>
      <c r="E111" s="19" t="s">
        <v>81</v>
      </c>
      <c r="F111" s="1" t="s">
        <v>137</v>
      </c>
      <c r="G111" s="10"/>
      <c r="H111" s="1"/>
      <c r="I111" s="186"/>
      <c r="J111" s="20">
        <f>J112</f>
        <v>83.4</v>
      </c>
      <c r="K111" s="20">
        <f t="shared" ref="K111:L111" si="47">K112</f>
        <v>86.1</v>
      </c>
      <c r="L111" s="20">
        <f t="shared" si="47"/>
        <v>86.1</v>
      </c>
    </row>
    <row r="112" spans="1:19" ht="31.5" x14ac:dyDescent="0.25">
      <c r="A112" s="17" t="s">
        <v>136</v>
      </c>
      <c r="B112" s="14">
        <v>89</v>
      </c>
      <c r="C112" s="7" t="s">
        <v>30</v>
      </c>
      <c r="D112" s="1" t="s">
        <v>64</v>
      </c>
      <c r="E112" s="19" t="s">
        <v>81</v>
      </c>
      <c r="F112" s="1" t="s">
        <v>138</v>
      </c>
      <c r="G112" s="10"/>
      <c r="H112" s="1"/>
      <c r="I112" s="186"/>
      <c r="J112" s="20">
        <f>J113</f>
        <v>83.4</v>
      </c>
      <c r="K112" s="20">
        <f t="shared" ref="K112:L112" si="48">K113</f>
        <v>86.1</v>
      </c>
      <c r="L112" s="20">
        <f t="shared" si="48"/>
        <v>86.1</v>
      </c>
    </row>
    <row r="113" spans="1:12" ht="15.75" x14ac:dyDescent="0.25">
      <c r="A113" s="170" t="s">
        <v>78</v>
      </c>
      <c r="B113" s="14">
        <v>89</v>
      </c>
      <c r="C113" s="7" t="s">
        <v>30</v>
      </c>
      <c r="D113" s="1" t="s">
        <v>64</v>
      </c>
      <c r="E113" s="19" t="s">
        <v>81</v>
      </c>
      <c r="F113" s="1" t="s">
        <v>138</v>
      </c>
      <c r="G113" s="10" t="s">
        <v>56</v>
      </c>
      <c r="H113" s="1"/>
      <c r="I113" s="186"/>
      <c r="J113" s="20">
        <f>J114</f>
        <v>83.4</v>
      </c>
      <c r="K113" s="20">
        <f t="shared" ref="K113:L114" si="49">K114</f>
        <v>86.1</v>
      </c>
      <c r="L113" s="177">
        <f t="shared" si="49"/>
        <v>86.1</v>
      </c>
    </row>
    <row r="114" spans="1:12" ht="21.75" customHeight="1" x14ac:dyDescent="0.25">
      <c r="A114" s="170" t="s">
        <v>79</v>
      </c>
      <c r="B114" s="14">
        <v>89</v>
      </c>
      <c r="C114" s="7" t="s">
        <v>30</v>
      </c>
      <c r="D114" s="1" t="s">
        <v>64</v>
      </c>
      <c r="E114" s="19" t="s">
        <v>81</v>
      </c>
      <c r="F114" s="1" t="s">
        <v>138</v>
      </c>
      <c r="G114" s="10" t="s">
        <v>56</v>
      </c>
      <c r="H114" s="1" t="s">
        <v>57</v>
      </c>
      <c r="I114" s="186"/>
      <c r="J114" s="20">
        <f>J115</f>
        <v>83.4</v>
      </c>
      <c r="K114" s="20">
        <f t="shared" si="49"/>
        <v>86.1</v>
      </c>
      <c r="L114" s="177">
        <f t="shared" si="49"/>
        <v>86.1</v>
      </c>
    </row>
    <row r="115" spans="1:12" ht="47.25" x14ac:dyDescent="0.25">
      <c r="A115" s="180" t="s">
        <v>225</v>
      </c>
      <c r="B115" s="10">
        <v>89</v>
      </c>
      <c r="C115" s="1">
        <v>1</v>
      </c>
      <c r="D115" s="1" t="s">
        <v>64</v>
      </c>
      <c r="E115" s="19" t="s">
        <v>81</v>
      </c>
      <c r="F115" s="1" t="s">
        <v>138</v>
      </c>
      <c r="G115" s="10" t="s">
        <v>56</v>
      </c>
      <c r="H115" s="1" t="s">
        <v>57</v>
      </c>
      <c r="I115" s="1">
        <v>916</v>
      </c>
      <c r="J115" s="20">
        <f>'Прил 4'!J55</f>
        <v>83.4</v>
      </c>
      <c r="K115" s="20">
        <f>'Прил 4'!K55</f>
        <v>86.1</v>
      </c>
      <c r="L115" s="20">
        <f>'Прил 4'!L55</f>
        <v>86.1</v>
      </c>
    </row>
    <row r="116" spans="1:12" ht="94.5" x14ac:dyDescent="0.25">
      <c r="A116" s="17" t="s">
        <v>135</v>
      </c>
      <c r="B116" s="14">
        <v>89</v>
      </c>
      <c r="C116" s="7" t="s">
        <v>30</v>
      </c>
      <c r="D116" s="1" t="s">
        <v>64</v>
      </c>
      <c r="E116" s="19" t="s">
        <v>81</v>
      </c>
      <c r="F116" s="1" t="s">
        <v>133</v>
      </c>
      <c r="G116" s="10"/>
      <c r="H116" s="1"/>
      <c r="I116" s="186"/>
      <c r="J116" s="20">
        <f>J117</f>
        <v>4</v>
      </c>
      <c r="K116" s="20">
        <f t="shared" ref="K116:L119" si="50">K117</f>
        <v>4</v>
      </c>
      <c r="L116" s="20">
        <f t="shared" ref="L116:L117" si="51">L117</f>
        <v>4</v>
      </c>
    </row>
    <row r="117" spans="1:12" ht="31.5" x14ac:dyDescent="0.25">
      <c r="A117" s="17" t="s">
        <v>136</v>
      </c>
      <c r="B117" s="14">
        <v>89</v>
      </c>
      <c r="C117" s="7" t="s">
        <v>30</v>
      </c>
      <c r="D117" s="1" t="s">
        <v>64</v>
      </c>
      <c r="E117" s="19" t="s">
        <v>81</v>
      </c>
      <c r="F117" s="1" t="s">
        <v>134</v>
      </c>
      <c r="G117" s="10"/>
      <c r="H117" s="1"/>
      <c r="I117" s="186"/>
      <c r="J117" s="20">
        <f>J118</f>
        <v>4</v>
      </c>
      <c r="K117" s="20">
        <f t="shared" si="50"/>
        <v>4</v>
      </c>
      <c r="L117" s="20">
        <f t="shared" si="51"/>
        <v>4</v>
      </c>
    </row>
    <row r="118" spans="1:12" ht="15.75" x14ac:dyDescent="0.25">
      <c r="A118" s="170" t="s">
        <v>78</v>
      </c>
      <c r="B118" s="14">
        <v>89</v>
      </c>
      <c r="C118" s="7" t="s">
        <v>30</v>
      </c>
      <c r="D118" s="1" t="s">
        <v>64</v>
      </c>
      <c r="E118" s="19" t="s">
        <v>81</v>
      </c>
      <c r="F118" s="1" t="s">
        <v>134</v>
      </c>
      <c r="G118" s="10" t="s">
        <v>56</v>
      </c>
      <c r="H118" s="1"/>
      <c r="I118" s="186"/>
      <c r="J118" s="20">
        <f>J119</f>
        <v>4</v>
      </c>
      <c r="K118" s="20">
        <f t="shared" si="50"/>
        <v>4</v>
      </c>
      <c r="L118" s="177">
        <f t="shared" si="50"/>
        <v>4</v>
      </c>
    </row>
    <row r="119" spans="1:12" ht="21.75" customHeight="1" x14ac:dyDescent="0.25">
      <c r="A119" s="170" t="s">
        <v>79</v>
      </c>
      <c r="B119" s="14">
        <v>89</v>
      </c>
      <c r="C119" s="7" t="s">
        <v>30</v>
      </c>
      <c r="D119" s="1" t="s">
        <v>64</v>
      </c>
      <c r="E119" s="19" t="s">
        <v>81</v>
      </c>
      <c r="F119" s="1" t="s">
        <v>134</v>
      </c>
      <c r="G119" s="10" t="s">
        <v>56</v>
      </c>
      <c r="H119" s="1" t="s">
        <v>57</v>
      </c>
      <c r="I119" s="186"/>
      <c r="J119" s="20">
        <f>J120</f>
        <v>4</v>
      </c>
      <c r="K119" s="20">
        <f t="shared" si="50"/>
        <v>4</v>
      </c>
      <c r="L119" s="177">
        <f t="shared" si="50"/>
        <v>4</v>
      </c>
    </row>
    <row r="120" spans="1:12" ht="47.25" x14ac:dyDescent="0.25">
      <c r="A120" s="180" t="s">
        <v>225</v>
      </c>
      <c r="B120" s="10">
        <v>89</v>
      </c>
      <c r="C120" s="1">
        <v>1</v>
      </c>
      <c r="D120" s="1" t="s">
        <v>64</v>
      </c>
      <c r="E120" s="19" t="s">
        <v>81</v>
      </c>
      <c r="F120" s="1" t="s">
        <v>134</v>
      </c>
      <c r="G120" s="10" t="s">
        <v>56</v>
      </c>
      <c r="H120" s="1" t="s">
        <v>57</v>
      </c>
      <c r="I120" s="1">
        <v>916</v>
      </c>
      <c r="J120" s="20">
        <f>'Прил 4'!J57</f>
        <v>4</v>
      </c>
      <c r="K120" s="20">
        <f>'Прил 4'!K57</f>
        <v>4</v>
      </c>
      <c r="L120" s="20">
        <f>'Прил 4'!L57</f>
        <v>4</v>
      </c>
    </row>
    <row r="121" spans="1:12" ht="115.9" customHeight="1" x14ac:dyDescent="0.25">
      <c r="A121" s="170" t="s">
        <v>194</v>
      </c>
      <c r="B121" s="13">
        <v>89</v>
      </c>
      <c r="C121" s="1" t="s">
        <v>30</v>
      </c>
      <c r="D121" s="1" t="s">
        <v>64</v>
      </c>
      <c r="E121" s="19" t="s">
        <v>71</v>
      </c>
      <c r="F121" s="1"/>
      <c r="G121" s="10"/>
      <c r="H121" s="1"/>
      <c r="I121" s="10"/>
      <c r="J121" s="20">
        <f>J124</f>
        <v>0.2</v>
      </c>
      <c r="K121" s="20">
        <f>K124</f>
        <v>0.2</v>
      </c>
      <c r="L121" s="177">
        <f>L124</f>
        <v>0.2</v>
      </c>
    </row>
    <row r="122" spans="1:12" ht="35.450000000000003" customHeight="1" x14ac:dyDescent="0.25">
      <c r="A122" s="4" t="s">
        <v>132</v>
      </c>
      <c r="B122" s="14">
        <v>89</v>
      </c>
      <c r="C122" s="1" t="s">
        <v>30</v>
      </c>
      <c r="D122" s="1" t="s">
        <v>64</v>
      </c>
      <c r="E122" s="19" t="s">
        <v>71</v>
      </c>
      <c r="F122" s="1" t="s">
        <v>133</v>
      </c>
      <c r="G122" s="10"/>
      <c r="H122" s="1"/>
      <c r="I122" s="10"/>
      <c r="J122" s="20">
        <f>J123</f>
        <v>0.2</v>
      </c>
      <c r="K122" s="20">
        <f t="shared" ref="K122:L122" si="52">K123</f>
        <v>0.2</v>
      </c>
      <c r="L122" s="20">
        <f t="shared" si="52"/>
        <v>0.2</v>
      </c>
    </row>
    <row r="123" spans="1:12" ht="22.15" customHeight="1" x14ac:dyDescent="0.25">
      <c r="A123" s="4" t="s">
        <v>70</v>
      </c>
      <c r="B123" s="14">
        <v>89</v>
      </c>
      <c r="C123" s="1" t="s">
        <v>30</v>
      </c>
      <c r="D123" s="1" t="s">
        <v>64</v>
      </c>
      <c r="E123" s="19" t="s">
        <v>71</v>
      </c>
      <c r="F123" s="1" t="s">
        <v>134</v>
      </c>
      <c r="G123" s="10"/>
      <c r="H123" s="1"/>
      <c r="I123" s="10"/>
      <c r="J123" s="20">
        <f>J124</f>
        <v>0.2</v>
      </c>
      <c r="K123" s="20">
        <f t="shared" ref="K123:L123" si="53">K124</f>
        <v>0.2</v>
      </c>
      <c r="L123" s="20">
        <f t="shared" si="53"/>
        <v>0.2</v>
      </c>
    </row>
    <row r="124" spans="1:12" ht="15.75" x14ac:dyDescent="0.25">
      <c r="A124" s="170" t="s">
        <v>18</v>
      </c>
      <c r="B124" s="14">
        <v>89</v>
      </c>
      <c r="C124" s="1" t="s">
        <v>30</v>
      </c>
      <c r="D124" s="1" t="s">
        <v>64</v>
      </c>
      <c r="E124" s="19" t="s">
        <v>71</v>
      </c>
      <c r="F124" s="1" t="s">
        <v>134</v>
      </c>
      <c r="G124" s="10" t="s">
        <v>19</v>
      </c>
      <c r="H124" s="1"/>
      <c r="I124" s="10"/>
      <c r="J124" s="20">
        <f>J125</f>
        <v>0.2</v>
      </c>
      <c r="K124" s="20">
        <f t="shared" ref="K124:L125" si="54">K125</f>
        <v>0.2</v>
      </c>
      <c r="L124" s="177">
        <f t="shared" si="54"/>
        <v>0.2</v>
      </c>
    </row>
    <row r="125" spans="1:12" ht="63.75" customHeight="1" x14ac:dyDescent="0.25">
      <c r="A125" s="170" t="s">
        <v>96</v>
      </c>
      <c r="B125" s="14">
        <v>89</v>
      </c>
      <c r="C125" s="1" t="s">
        <v>30</v>
      </c>
      <c r="D125" s="1" t="s">
        <v>64</v>
      </c>
      <c r="E125" s="19" t="s">
        <v>71</v>
      </c>
      <c r="F125" s="1" t="s">
        <v>134</v>
      </c>
      <c r="G125" s="10" t="s">
        <v>19</v>
      </c>
      <c r="H125" s="1" t="s">
        <v>20</v>
      </c>
      <c r="I125" s="10"/>
      <c r="J125" s="20">
        <f>J126</f>
        <v>0.2</v>
      </c>
      <c r="K125" s="20">
        <f t="shared" si="54"/>
        <v>0.2</v>
      </c>
      <c r="L125" s="177">
        <f t="shared" si="54"/>
        <v>0.2</v>
      </c>
    </row>
    <row r="126" spans="1:12" ht="47.25" x14ac:dyDescent="0.25">
      <c r="A126" s="180" t="s">
        <v>225</v>
      </c>
      <c r="B126" s="14">
        <v>89</v>
      </c>
      <c r="C126" s="1" t="s">
        <v>30</v>
      </c>
      <c r="D126" s="1" t="s">
        <v>64</v>
      </c>
      <c r="E126" s="19" t="s">
        <v>71</v>
      </c>
      <c r="F126" s="1" t="s">
        <v>134</v>
      </c>
      <c r="G126" s="10" t="s">
        <v>19</v>
      </c>
      <c r="H126" s="1" t="s">
        <v>20</v>
      </c>
      <c r="I126" s="10">
        <v>916</v>
      </c>
      <c r="J126" s="20">
        <f>'Прил 4'!J35</f>
        <v>0.2</v>
      </c>
      <c r="K126" s="20">
        <f>'Прил 4'!K35</f>
        <v>0.2</v>
      </c>
      <c r="L126" s="177">
        <f>'Прил 4'!L35</f>
        <v>0.2</v>
      </c>
    </row>
  </sheetData>
  <autoFilter ref="A7:L126"/>
  <mergeCells count="13">
    <mergeCell ref="A3:J3"/>
    <mergeCell ref="A2:L2"/>
    <mergeCell ref="M2:T2"/>
    <mergeCell ref="M98:S98"/>
    <mergeCell ref="J1:L1"/>
    <mergeCell ref="M104:S104"/>
    <mergeCell ref="A4:A5"/>
    <mergeCell ref="B4:E5"/>
    <mergeCell ref="H4:H5"/>
    <mergeCell ref="I4:I5"/>
    <mergeCell ref="G4:G5"/>
    <mergeCell ref="J4:L4"/>
    <mergeCell ref="F4:F5"/>
  </mergeCells>
  <conditionalFormatting sqref="D60:D61">
    <cfRule type="expression" dxfId="2" priority="50" stopIfTrue="1">
      <formula>$D60=""</formula>
    </cfRule>
    <cfRule type="expression" dxfId="1" priority="51" stopIfTrue="1">
      <formula>$E60&lt;&gt;""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26"/>
  <sheetViews>
    <sheetView tabSelected="1" view="pageBreakPreview" topLeftCell="A7" zoomScaleNormal="55" zoomScaleSheetLayoutView="100" workbookViewId="0">
      <selection activeCell="B13" sqref="B13"/>
    </sheetView>
  </sheetViews>
  <sheetFormatPr defaultColWidth="9.140625" defaultRowHeight="15.75" x14ac:dyDescent="0.25"/>
  <cols>
    <col min="1" max="1" width="29.140625" style="21" customWidth="1"/>
    <col min="2" max="2" width="71" style="32" customWidth="1"/>
    <col min="3" max="3" width="14.85546875" style="21" customWidth="1"/>
    <col min="4" max="4" width="17.28515625" style="21" customWidth="1"/>
    <col min="5" max="5" width="16.28515625" style="21" customWidth="1"/>
    <col min="6" max="6" width="9.140625" style="21"/>
    <col min="7" max="7" width="20.28515625" style="21" customWidth="1"/>
    <col min="8" max="8" width="16.7109375" style="21" customWidth="1"/>
    <col min="9" max="9" width="21.85546875" style="21" customWidth="1"/>
    <col min="10" max="16384" width="9.140625" style="21"/>
  </cols>
  <sheetData>
    <row r="1" spans="1:5" ht="117.75" customHeight="1" x14ac:dyDescent="0.3">
      <c r="A1" s="217"/>
      <c r="B1" s="273"/>
      <c r="C1" s="243" t="s">
        <v>285</v>
      </c>
      <c r="D1" s="243"/>
      <c r="E1" s="243"/>
    </row>
    <row r="2" spans="1:5" ht="51" customHeight="1" x14ac:dyDescent="0.25">
      <c r="A2" s="274" t="s">
        <v>286</v>
      </c>
      <c r="B2" s="274"/>
      <c r="C2" s="274"/>
      <c r="D2" s="274"/>
      <c r="E2" s="274"/>
    </row>
    <row r="3" spans="1:5" ht="20.25" x14ac:dyDescent="0.3">
      <c r="A3" s="218"/>
      <c r="B3" s="275"/>
      <c r="C3" s="276"/>
      <c r="D3" s="219"/>
      <c r="E3" s="277" t="s">
        <v>164</v>
      </c>
    </row>
    <row r="4" spans="1:5" ht="43.5" customHeight="1" x14ac:dyDescent="0.25">
      <c r="A4" s="278" t="s">
        <v>151</v>
      </c>
      <c r="B4" s="279" t="s">
        <v>287</v>
      </c>
      <c r="C4" s="278" t="s">
        <v>288</v>
      </c>
      <c r="D4" s="278"/>
      <c r="E4" s="278"/>
    </row>
    <row r="5" spans="1:5" ht="36" customHeight="1" x14ac:dyDescent="0.25">
      <c r="A5" s="278"/>
      <c r="B5" s="279"/>
      <c r="C5" s="280" t="s">
        <v>197</v>
      </c>
      <c r="D5" s="280" t="s">
        <v>260</v>
      </c>
      <c r="E5" s="280" t="s">
        <v>271</v>
      </c>
    </row>
    <row r="6" spans="1:5" ht="60.75" x14ac:dyDescent="0.3">
      <c r="A6" s="281" t="s">
        <v>152</v>
      </c>
      <c r="B6" s="282" t="s">
        <v>153</v>
      </c>
      <c r="C6" s="283">
        <f>C7+C10+C14</f>
        <v>4.6185277824406512E-14</v>
      </c>
      <c r="D6" s="283">
        <f t="shared" ref="D6:E6" si="0">D7+D10+D14</f>
        <v>-4.6185277824406512E-14</v>
      </c>
      <c r="E6" s="283">
        <f t="shared" si="0"/>
        <v>9.2370555648813024E-14</v>
      </c>
    </row>
    <row r="7" spans="1:5" ht="40.5" x14ac:dyDescent="0.3">
      <c r="A7" s="284" t="s">
        <v>154</v>
      </c>
      <c r="B7" s="285" t="s">
        <v>146</v>
      </c>
      <c r="C7" s="286">
        <f>SUM(C8)</f>
        <v>0</v>
      </c>
      <c r="D7" s="287">
        <f t="shared" ref="C7:E8" si="1">SUM(D8)</f>
        <v>0</v>
      </c>
      <c r="E7" s="287">
        <f t="shared" si="1"/>
        <v>0</v>
      </c>
    </row>
    <row r="8" spans="1:5" ht="40.5" x14ac:dyDescent="0.3">
      <c r="A8" s="284" t="s">
        <v>155</v>
      </c>
      <c r="B8" s="285" t="s">
        <v>156</v>
      </c>
      <c r="C8" s="286">
        <f t="shared" si="1"/>
        <v>0</v>
      </c>
      <c r="D8" s="287">
        <f t="shared" si="1"/>
        <v>0</v>
      </c>
      <c r="E8" s="287">
        <f t="shared" si="1"/>
        <v>0</v>
      </c>
    </row>
    <row r="9" spans="1:5" ht="60.75" x14ac:dyDescent="0.3">
      <c r="A9" s="284" t="s">
        <v>165</v>
      </c>
      <c r="B9" s="288" t="s">
        <v>263</v>
      </c>
      <c r="C9" s="286">
        <v>0</v>
      </c>
      <c r="D9" s="287">
        <v>0</v>
      </c>
      <c r="E9" s="287">
        <v>0</v>
      </c>
    </row>
    <row r="10" spans="1:5" ht="40.5" x14ac:dyDescent="0.3">
      <c r="A10" s="289" t="s">
        <v>207</v>
      </c>
      <c r="B10" s="290" t="s">
        <v>150</v>
      </c>
      <c r="C10" s="286">
        <f t="shared" ref="C10:E11" si="2">C11</f>
        <v>-14.2</v>
      </c>
      <c r="D10" s="287">
        <f t="shared" si="2"/>
        <v>-21.3</v>
      </c>
      <c r="E10" s="287">
        <f t="shared" si="2"/>
        <v>-28.4</v>
      </c>
    </row>
    <row r="11" spans="1:5" ht="60.75" x14ac:dyDescent="0.3">
      <c r="A11" s="289" t="s">
        <v>208</v>
      </c>
      <c r="B11" s="290" t="s">
        <v>157</v>
      </c>
      <c r="C11" s="286">
        <f t="shared" si="2"/>
        <v>-14.2</v>
      </c>
      <c r="D11" s="287">
        <f t="shared" si="2"/>
        <v>-21.3</v>
      </c>
      <c r="E11" s="287">
        <f t="shared" si="2"/>
        <v>-28.4</v>
      </c>
    </row>
    <row r="12" spans="1:5" ht="60.75" x14ac:dyDescent="0.3">
      <c r="A12" s="289" t="s">
        <v>209</v>
      </c>
      <c r="B12" s="291" t="s">
        <v>158</v>
      </c>
      <c r="C12" s="286">
        <f>SUM(C13)</f>
        <v>-14.2</v>
      </c>
      <c r="D12" s="287">
        <f>SUM(D13)</f>
        <v>-21.3</v>
      </c>
      <c r="E12" s="287">
        <f>SUM(E13)</f>
        <v>-28.4</v>
      </c>
    </row>
    <row r="13" spans="1:5" ht="81" x14ac:dyDescent="0.3">
      <c r="A13" s="289" t="s">
        <v>210</v>
      </c>
      <c r="B13" s="292" t="s">
        <v>166</v>
      </c>
      <c r="C13" s="293">
        <v>-14.2</v>
      </c>
      <c r="D13" s="287">
        <v>-21.3</v>
      </c>
      <c r="E13" s="287">
        <v>-28.4</v>
      </c>
    </row>
    <row r="14" spans="1:5" ht="24.75" customHeight="1" x14ac:dyDescent="0.3">
      <c r="A14" s="294" t="s">
        <v>211</v>
      </c>
      <c r="B14" s="295" t="s">
        <v>264</v>
      </c>
      <c r="C14" s="296">
        <f>C17+C18</f>
        <v>14.200000000000045</v>
      </c>
      <c r="D14" s="283">
        <f>D17+D18</f>
        <v>21.299999999999955</v>
      </c>
      <c r="E14" s="283">
        <f>E17+E18</f>
        <v>28.400000000000091</v>
      </c>
    </row>
    <row r="15" spans="1:5" s="30" customFormat="1" ht="20.25" x14ac:dyDescent="0.3">
      <c r="A15" s="297" t="s">
        <v>212</v>
      </c>
      <c r="B15" s="298" t="s">
        <v>159</v>
      </c>
      <c r="C15" s="299">
        <f t="shared" ref="C15:E16" si="3">SUM(C16)</f>
        <v>-1603.8</v>
      </c>
      <c r="D15" s="283">
        <f t="shared" si="3"/>
        <v>-1377.7</v>
      </c>
      <c r="E15" s="283">
        <f t="shared" si="3"/>
        <v>-1413.2</v>
      </c>
    </row>
    <row r="16" spans="1:5" ht="40.5" x14ac:dyDescent="0.3">
      <c r="A16" s="289" t="s">
        <v>213</v>
      </c>
      <c r="B16" s="300" t="s">
        <v>160</v>
      </c>
      <c r="C16" s="301">
        <f t="shared" si="3"/>
        <v>-1603.8</v>
      </c>
      <c r="D16" s="287">
        <f t="shared" si="3"/>
        <v>-1377.7</v>
      </c>
      <c r="E16" s="287">
        <f t="shared" si="3"/>
        <v>-1413.2</v>
      </c>
    </row>
    <row r="17" spans="1:9" ht="40.5" x14ac:dyDescent="0.3">
      <c r="A17" s="289" t="s">
        <v>214</v>
      </c>
      <c r="B17" s="288" t="s">
        <v>265</v>
      </c>
      <c r="C17" s="301">
        <f>-'Прил 3'!C8-C9</f>
        <v>-1603.8</v>
      </c>
      <c r="D17" s="301">
        <f>-'Прил 3'!D8-D9</f>
        <v>-1377.7</v>
      </c>
      <c r="E17" s="301">
        <f>-'Прил 3'!E8-E9</f>
        <v>-1413.2</v>
      </c>
    </row>
    <row r="18" spans="1:9" s="30" customFormat="1" ht="20.25" x14ac:dyDescent="0.3">
      <c r="A18" s="297" t="s">
        <v>215</v>
      </c>
      <c r="B18" s="302" t="s">
        <v>161</v>
      </c>
      <c r="C18" s="299">
        <f>SUM(C19)</f>
        <v>1618</v>
      </c>
      <c r="D18" s="283">
        <f t="shared" ref="C18:E19" si="4">SUM(D19)</f>
        <v>1399</v>
      </c>
      <c r="E18" s="283">
        <f t="shared" si="4"/>
        <v>1441.6000000000001</v>
      </c>
    </row>
    <row r="19" spans="1:9" ht="40.5" x14ac:dyDescent="0.3">
      <c r="A19" s="303" t="s">
        <v>216</v>
      </c>
      <c r="B19" s="304" t="s">
        <v>162</v>
      </c>
      <c r="C19" s="301">
        <f t="shared" si="4"/>
        <v>1618</v>
      </c>
      <c r="D19" s="287">
        <f t="shared" si="4"/>
        <v>1399</v>
      </c>
      <c r="E19" s="287">
        <f t="shared" si="4"/>
        <v>1441.6000000000001</v>
      </c>
    </row>
    <row r="20" spans="1:9" ht="40.5" x14ac:dyDescent="0.3">
      <c r="A20" s="305" t="s">
        <v>217</v>
      </c>
      <c r="B20" s="306" t="s">
        <v>163</v>
      </c>
      <c r="C20" s="301">
        <f>'Прил 5 '!I7-C13</f>
        <v>1618</v>
      </c>
      <c r="D20" s="301">
        <f>'Прил 5 '!J7-D13</f>
        <v>1399</v>
      </c>
      <c r="E20" s="301">
        <f>'Прил 5 '!K7-E13</f>
        <v>1441.6000000000001</v>
      </c>
      <c r="G20" s="31"/>
      <c r="H20" s="31"/>
      <c r="I20" s="31"/>
    </row>
    <row r="21" spans="1:9" ht="20.25" x14ac:dyDescent="0.3">
      <c r="A21" s="307"/>
      <c r="B21" s="308"/>
      <c r="C21" s="307"/>
      <c r="D21" s="307"/>
      <c r="E21" s="307"/>
    </row>
    <row r="23" spans="1:9" ht="28.15" customHeight="1" x14ac:dyDescent="0.25"/>
    <row r="26" spans="1:9" x14ac:dyDescent="0.25">
      <c r="C26" s="31"/>
      <c r="D26" s="31"/>
      <c r="E26" s="31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3"/>
  <sheetViews>
    <sheetView view="pageBreakPreview" zoomScaleNormal="40" zoomScaleSheetLayoutView="100" workbookViewId="0">
      <selection activeCell="B1" sqref="B1"/>
    </sheetView>
  </sheetViews>
  <sheetFormatPr defaultColWidth="8" defaultRowHeight="15.75" x14ac:dyDescent="0.25"/>
  <cols>
    <col min="1" max="1" width="15.140625" style="2" customWidth="1"/>
    <col min="2" max="2" width="56.5703125" style="2" customWidth="1"/>
    <col min="3" max="3" width="15" style="2" customWidth="1"/>
    <col min="4" max="4" width="12.85546875" style="2" customWidth="1"/>
    <col min="5" max="5" width="13.85546875" style="2" customWidth="1"/>
    <col min="6" max="16384" width="8" style="2"/>
  </cols>
  <sheetData>
    <row r="1" spans="1:5" ht="161.25" customHeight="1" x14ac:dyDescent="0.3">
      <c r="A1" s="241"/>
      <c r="B1" s="242"/>
      <c r="C1" s="243" t="s">
        <v>292</v>
      </c>
      <c r="D1" s="243"/>
      <c r="E1" s="243"/>
    </row>
    <row r="2" spans="1:5" x14ac:dyDescent="0.25">
      <c r="A2" s="244" t="s">
        <v>289</v>
      </c>
      <c r="B2" s="244"/>
      <c r="C2" s="244"/>
      <c r="D2" s="244"/>
      <c r="E2" s="244"/>
    </row>
    <row r="3" spans="1:5" x14ac:dyDescent="0.25">
      <c r="A3" s="244"/>
      <c r="B3" s="244"/>
      <c r="C3" s="244"/>
      <c r="D3" s="244"/>
      <c r="E3" s="244"/>
    </row>
    <row r="4" spans="1:5" ht="41.25" customHeight="1" x14ac:dyDescent="0.25">
      <c r="A4" s="244"/>
      <c r="B4" s="244"/>
      <c r="C4" s="244"/>
      <c r="D4" s="244"/>
      <c r="E4" s="244"/>
    </row>
    <row r="5" spans="1:5" ht="20.25" x14ac:dyDescent="0.3">
      <c r="A5" s="245" t="s">
        <v>144</v>
      </c>
      <c r="B5" s="245" t="s">
        <v>290</v>
      </c>
      <c r="C5" s="246" t="s">
        <v>291</v>
      </c>
      <c r="D5" s="247"/>
      <c r="E5" s="248"/>
    </row>
    <row r="6" spans="1:5" ht="20.25" x14ac:dyDescent="0.3">
      <c r="A6" s="249"/>
      <c r="B6" s="249"/>
      <c r="C6" s="250" t="s">
        <v>197</v>
      </c>
      <c r="D6" s="251" t="s">
        <v>260</v>
      </c>
      <c r="E6" s="251" t="s">
        <v>271</v>
      </c>
    </row>
    <row r="7" spans="1:5" ht="20.25" x14ac:dyDescent="0.3">
      <c r="A7" s="252">
        <v>1</v>
      </c>
      <c r="B7" s="253">
        <v>2</v>
      </c>
      <c r="C7" s="254">
        <v>3</v>
      </c>
      <c r="D7" s="255">
        <v>4</v>
      </c>
      <c r="E7" s="255">
        <v>5</v>
      </c>
    </row>
    <row r="8" spans="1:5" ht="40.5" x14ac:dyDescent="0.3">
      <c r="A8" s="256" t="s">
        <v>145</v>
      </c>
      <c r="B8" s="257" t="s">
        <v>146</v>
      </c>
      <c r="C8" s="258">
        <f>C10</f>
        <v>0</v>
      </c>
      <c r="D8" s="258">
        <f>D10</f>
        <v>0</v>
      </c>
      <c r="E8" s="258">
        <f>E10</f>
        <v>0</v>
      </c>
    </row>
    <row r="9" spans="1:5" ht="20.25" x14ac:dyDescent="0.3">
      <c r="A9" s="259"/>
      <c r="B9" s="260" t="s">
        <v>219</v>
      </c>
      <c r="C9" s="261"/>
      <c r="D9" s="262"/>
      <c r="E9" s="262"/>
    </row>
    <row r="10" spans="1:5" ht="20.25" x14ac:dyDescent="0.3">
      <c r="A10" s="259">
        <v>1</v>
      </c>
      <c r="B10" s="260" t="s">
        <v>148</v>
      </c>
      <c r="C10" s="263">
        <v>0</v>
      </c>
      <c r="D10" s="263">
        <v>0</v>
      </c>
      <c r="E10" s="263">
        <v>0</v>
      </c>
    </row>
    <row r="11" spans="1:5" ht="40.5" x14ac:dyDescent="0.3">
      <c r="A11" s="259">
        <v>2</v>
      </c>
      <c r="B11" s="264" t="s">
        <v>149</v>
      </c>
      <c r="C11" s="265"/>
      <c r="D11" s="265"/>
      <c r="E11" s="265"/>
    </row>
    <row r="12" spans="1:5" ht="60.75" x14ac:dyDescent="0.3">
      <c r="A12" s="266" t="s">
        <v>218</v>
      </c>
      <c r="B12" s="267" t="s">
        <v>150</v>
      </c>
      <c r="C12" s="268">
        <f>C15</f>
        <v>-14.2</v>
      </c>
      <c r="D12" s="268">
        <f>D15</f>
        <v>-21.3</v>
      </c>
      <c r="E12" s="268">
        <f>E15</f>
        <v>-28.4</v>
      </c>
    </row>
    <row r="13" spans="1:5" ht="20.25" x14ac:dyDescent="0.3">
      <c r="A13" s="269"/>
      <c r="B13" s="260" t="s">
        <v>147</v>
      </c>
      <c r="C13" s="268"/>
      <c r="D13" s="268"/>
      <c r="E13" s="268"/>
    </row>
    <row r="14" spans="1:5" ht="20.25" x14ac:dyDescent="0.3">
      <c r="A14" s="259">
        <v>1</v>
      </c>
      <c r="B14" s="260" t="s">
        <v>148</v>
      </c>
      <c r="C14" s="268"/>
      <c r="D14" s="268"/>
      <c r="E14" s="268"/>
    </row>
    <row r="15" spans="1:5" ht="40.5" x14ac:dyDescent="0.3">
      <c r="A15" s="259">
        <v>2</v>
      </c>
      <c r="B15" s="264" t="s">
        <v>149</v>
      </c>
      <c r="C15" s="262">
        <v>-14.2</v>
      </c>
      <c r="D15" s="270">
        <v>-21.3</v>
      </c>
      <c r="E15" s="270">
        <v>-28.4</v>
      </c>
    </row>
    <row r="16" spans="1:5" ht="20.25" x14ac:dyDescent="0.3">
      <c r="A16" s="259"/>
      <c r="B16" s="271" t="s">
        <v>25</v>
      </c>
      <c r="C16" s="265">
        <f>C10+C15</f>
        <v>-14.2</v>
      </c>
      <c r="D16" s="265">
        <f>D10+D15</f>
        <v>-21.3</v>
      </c>
      <c r="E16" s="265">
        <f>E10+E15</f>
        <v>-28.4</v>
      </c>
    </row>
    <row r="17" spans="1:5" ht="20.25" x14ac:dyDescent="0.3">
      <c r="A17" s="272"/>
      <c r="B17" s="272"/>
      <c r="C17" s="272"/>
      <c r="D17" s="272"/>
      <c r="E17" s="272"/>
    </row>
    <row r="21" spans="1:5" x14ac:dyDescent="0.25">
      <c r="D21" s="3"/>
    </row>
    <row r="22" spans="1:5" x14ac:dyDescent="0.25">
      <c r="D22" s="3"/>
    </row>
    <row r="23" spans="1:5" x14ac:dyDescent="0.25">
      <c r="D23" s="3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</vt:lpstr>
      <vt:lpstr>Прил 5 </vt:lpstr>
      <vt:lpstr>Прил 6</vt:lpstr>
      <vt:lpstr>Прил 7</vt:lpstr>
      <vt:lpstr>Прил 8</vt:lpstr>
      <vt:lpstr>_1Excel_BuiltIn_Print_Area_1_1_1</vt:lpstr>
      <vt:lpstr>'Прил 5 '!_Toc105952698</vt:lpstr>
      <vt:lpstr>Excel_BuiltIn_Print_Area_1</vt:lpstr>
      <vt:lpstr>Excel_BuiltIn_Print_Area_1_1</vt:lpstr>
      <vt:lpstr>Excel_BuiltIn_Print_Area_3</vt:lpstr>
      <vt:lpstr>'Прил 5 '!Excel_BuiltIn_Print_Area_5</vt:lpstr>
      <vt:lpstr>'Прил 5 '!Excel_BuiltIn_Print_Area_5_1</vt:lpstr>
      <vt:lpstr>Excel_BuiltIn_Print_Area_6</vt:lpstr>
      <vt:lpstr>Excel_BuiltIn_Print_Area_6_1</vt:lpstr>
      <vt:lpstr>'Прил 4'!Заголовки_для_печати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  <vt:lpstr>'Прил 5 '!Область_печати</vt:lpstr>
      <vt:lpstr>'Прил 6'!Область_печати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admin</cp:lastModifiedBy>
  <cp:lastPrinted>2021-11-15T13:50:16Z</cp:lastPrinted>
  <dcterms:created xsi:type="dcterms:W3CDTF">2007-12-21T10:22:00Z</dcterms:created>
  <dcterms:modified xsi:type="dcterms:W3CDTF">2021-11-15T13:50:40Z</dcterms:modified>
</cp:coreProperties>
</file>