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2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5'!$A$8:$L$103</definedName>
    <definedName name="_xlnm._FilterDatabase" localSheetId="5" hidden="1">'Прил 6'!$B$1:$B$127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'!$A$1:$K$114</definedName>
    <definedName name="_xlnm.Print_Area" localSheetId="4">'Прил 5'!$A$1:$L$103</definedName>
    <definedName name="_xlnm.Print_Area" localSheetId="5">'Прил 6'!$A$1:$L$127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62" i="9"/>
  <c r="I9" i="18"/>
  <c r="J57" i="6"/>
  <c r="J11"/>
  <c r="J26"/>
  <c r="J17"/>
  <c r="J29"/>
  <c r="C34" i="1"/>
  <c r="C33" s="1"/>
  <c r="C27"/>
  <c r="C32"/>
  <c r="J20" i="6"/>
  <c r="J73"/>
  <c r="D33" i="1"/>
  <c r="E33"/>
  <c r="K60" i="9" l="1"/>
  <c r="K59" s="1"/>
  <c r="K58" s="1"/>
  <c r="K57" s="1"/>
  <c r="L60"/>
  <c r="L59" s="1"/>
  <c r="L58" s="1"/>
  <c r="L57" s="1"/>
  <c r="J60"/>
  <c r="J59" s="1"/>
  <c r="J58" s="1"/>
  <c r="J57" s="1"/>
  <c r="L56"/>
  <c r="L55" s="1"/>
  <c r="L54" s="1"/>
  <c r="L53" s="1"/>
  <c r="L52" s="1"/>
  <c r="K56"/>
  <c r="K55" s="1"/>
  <c r="K54" s="1"/>
  <c r="K53" s="1"/>
  <c r="K52" s="1"/>
  <c r="J56"/>
  <c r="J55" s="1"/>
  <c r="J54" s="1"/>
  <c r="J53" s="1"/>
  <c r="J52" s="1"/>
  <c r="J36" i="18"/>
  <c r="K36"/>
  <c r="J34"/>
  <c r="K34"/>
  <c r="I35"/>
  <c r="I34" s="1"/>
  <c r="I37"/>
  <c r="I36" s="1"/>
  <c r="K38" i="6"/>
  <c r="L38"/>
  <c r="J38"/>
  <c r="K36"/>
  <c r="L36"/>
  <c r="J36"/>
  <c r="J45" i="9"/>
  <c r="K41"/>
  <c r="K40" s="1"/>
  <c r="K39" s="1"/>
  <c r="K38" s="1"/>
  <c r="L41"/>
  <c r="L40" s="1"/>
  <c r="L39" s="1"/>
  <c r="L38" s="1"/>
  <c r="J41"/>
  <c r="J40" s="1"/>
  <c r="J39" s="1"/>
  <c r="J38" s="1"/>
  <c r="J29" i="18"/>
  <c r="K29"/>
  <c r="I29"/>
  <c r="K30" i="6"/>
  <c r="L30"/>
  <c r="J30"/>
  <c r="L89" l="1"/>
  <c r="K89"/>
  <c r="E32" i="1" l="1"/>
  <c r="D32"/>
  <c r="K114" i="18"/>
  <c r="J114"/>
  <c r="L101" i="6"/>
  <c r="L100" s="1"/>
  <c r="L82"/>
  <c r="K82"/>
  <c r="I27" i="18"/>
  <c r="I30"/>
  <c r="I28" s="1"/>
  <c r="C18" i="12"/>
  <c r="L99" i="6" l="1"/>
  <c r="L98" s="1"/>
  <c r="L97" s="1"/>
  <c r="L102"/>
  <c r="D23" i="1"/>
  <c r="E23"/>
  <c r="C23"/>
  <c r="K101" i="6" l="1"/>
  <c r="K100" s="1"/>
  <c r="K99" s="1"/>
  <c r="K98" s="1"/>
  <c r="K97" s="1"/>
  <c r="K102"/>
  <c r="L83" i="9"/>
  <c r="L82" s="1"/>
  <c r="L81" s="1"/>
  <c r="J27" i="18"/>
  <c r="K83" i="9" l="1"/>
  <c r="K82" s="1"/>
  <c r="K81" s="1"/>
  <c r="K112" i="18"/>
  <c r="K111" s="1"/>
  <c r="K110" s="1"/>
  <c r="K109" s="1"/>
  <c r="K108" s="1"/>
  <c r="K113"/>
  <c r="J112"/>
  <c r="J111" s="1"/>
  <c r="J110" s="1"/>
  <c r="J109" s="1"/>
  <c r="J108" s="1"/>
  <c r="J113"/>
  <c r="K51" i="9"/>
  <c r="K50" s="1"/>
  <c r="K49" s="1"/>
  <c r="K48" s="1"/>
  <c r="K47" s="1"/>
  <c r="K46" s="1"/>
  <c r="L51"/>
  <c r="L50" s="1"/>
  <c r="L49" s="1"/>
  <c r="L48" s="1"/>
  <c r="L47" s="1"/>
  <c r="L46" s="1"/>
  <c r="J51"/>
  <c r="J50" s="1"/>
  <c r="J49" s="1"/>
  <c r="J48" s="1"/>
  <c r="J47" s="1"/>
  <c r="J46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3" i="18"/>
  <c r="K32" s="1"/>
  <c r="K31" s="1"/>
  <c r="J33"/>
  <c r="J32" s="1"/>
  <c r="J31" s="1"/>
  <c r="I33"/>
  <c r="I32" s="1"/>
  <c r="I31" s="1"/>
  <c r="J18"/>
  <c r="J17" s="1"/>
  <c r="J16" s="1"/>
  <c r="K18"/>
  <c r="K17" s="1"/>
  <c r="K16" s="1"/>
  <c r="I18"/>
  <c r="I17" s="1"/>
  <c r="I16" s="1"/>
  <c r="K34" i="6"/>
  <c r="K33" s="1"/>
  <c r="L34"/>
  <c r="L33" s="1"/>
  <c r="J34"/>
  <c r="J33" s="1"/>
  <c r="K19"/>
  <c r="K18" s="1"/>
  <c r="L19"/>
  <c r="L18" s="1"/>
  <c r="J19"/>
  <c r="J18" s="1"/>
  <c r="D26" i="1"/>
  <c r="E26"/>
  <c r="C26"/>
  <c r="J100" i="18" l="1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I80" s="1"/>
  <c r="I79" s="1"/>
  <c r="J77"/>
  <c r="J76" s="1"/>
  <c r="J75" s="1"/>
  <c r="K77"/>
  <c r="K76" s="1"/>
  <c r="K75" s="1"/>
  <c r="I77"/>
  <c r="I76" s="1"/>
  <c r="I75" s="1"/>
  <c r="I74" s="1"/>
  <c r="I73" s="1"/>
  <c r="J70"/>
  <c r="J69" s="1"/>
  <c r="K70"/>
  <c r="K69" s="1"/>
  <c r="I70"/>
  <c r="I69" s="1"/>
  <c r="J68"/>
  <c r="K68"/>
  <c r="I68"/>
  <c r="J56" i="6"/>
  <c r="J42" i="18"/>
  <c r="J41" s="1"/>
  <c r="J40" s="1"/>
  <c r="J39" s="1"/>
  <c r="J38" s="1"/>
  <c r="K42"/>
  <c r="I42"/>
  <c r="I41" s="1"/>
  <c r="I40" s="1"/>
  <c r="I39" s="1"/>
  <c r="I38" s="1"/>
  <c r="J30"/>
  <c r="J28" s="1"/>
  <c r="K30"/>
  <c r="K28" s="1"/>
  <c r="J26"/>
  <c r="K27"/>
  <c r="K26" s="1"/>
  <c r="J24"/>
  <c r="K24"/>
  <c r="I24"/>
  <c r="J15"/>
  <c r="K15"/>
  <c r="I15"/>
  <c r="K17" i="9"/>
  <c r="L17"/>
  <c r="K80"/>
  <c r="L80"/>
  <c r="J80"/>
  <c r="K74"/>
  <c r="L74"/>
  <c r="J74"/>
  <c r="J17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8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45" i="9"/>
  <c r="K44" s="1"/>
  <c r="K43" s="1"/>
  <c r="K42" s="1"/>
  <c r="K37" s="1"/>
  <c r="L43" i="6"/>
  <c r="L42" s="1"/>
  <c r="K43"/>
  <c r="K42" s="1"/>
  <c r="J43"/>
  <c r="J42" s="1"/>
  <c r="J44" i="9"/>
  <c r="J43" s="1"/>
  <c r="L49" i="6"/>
  <c r="L48" s="1"/>
  <c r="K49"/>
  <c r="K48" s="1"/>
  <c r="J49"/>
  <c r="J48" s="1"/>
  <c r="L58"/>
  <c r="K58"/>
  <c r="J58"/>
  <c r="L56"/>
  <c r="K56"/>
  <c r="K65"/>
  <c r="K64" s="1"/>
  <c r="K63" s="1"/>
  <c r="L65"/>
  <c r="L64" s="1"/>
  <c r="L63" s="1"/>
  <c r="J65"/>
  <c r="J64" s="1"/>
  <c r="J63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78"/>
  <c r="K77" s="1"/>
  <c r="L78"/>
  <c r="L77" s="1"/>
  <c r="K81"/>
  <c r="K80" s="1"/>
  <c r="L81"/>
  <c r="L80" s="1"/>
  <c r="J81"/>
  <c r="J80" s="1"/>
  <c r="J78"/>
  <c r="J77" s="1"/>
  <c r="K88"/>
  <c r="K87" s="1"/>
  <c r="K86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I87" i="18" l="1"/>
  <c r="I86" s="1"/>
  <c r="I85" s="1"/>
  <c r="K87"/>
  <c r="K86" s="1"/>
  <c r="K85" s="1"/>
  <c r="J73"/>
  <c r="J72" s="1"/>
  <c r="J71" s="1"/>
  <c r="J74"/>
  <c r="K73"/>
  <c r="K72" s="1"/>
  <c r="K71" s="1"/>
  <c r="K74"/>
  <c r="J87"/>
  <c r="J86" s="1"/>
  <c r="J85" s="1"/>
  <c r="K76" i="6"/>
  <c r="K75" s="1"/>
  <c r="K74" s="1"/>
  <c r="L76"/>
  <c r="L75" s="1"/>
  <c r="L74" s="1"/>
  <c r="J76"/>
  <c r="J75" s="1"/>
  <c r="J74" s="1"/>
  <c r="J36" i="9"/>
  <c r="J27" i="6"/>
  <c r="J23" s="1"/>
  <c r="E9" i="1"/>
  <c r="D9"/>
  <c r="C9"/>
  <c r="K99" i="18"/>
  <c r="K98" s="1"/>
  <c r="K97" s="1"/>
  <c r="K96" s="1"/>
  <c r="K95" s="1"/>
  <c r="K94" s="1"/>
  <c r="K41"/>
  <c r="K40" s="1"/>
  <c r="K39" s="1"/>
  <c r="K38" s="1"/>
  <c r="K79" i="9"/>
  <c r="K78" s="1"/>
  <c r="K75" s="1"/>
  <c r="K73"/>
  <c r="K72" s="1"/>
  <c r="K69" s="1"/>
  <c r="K30"/>
  <c r="K29" s="1"/>
  <c r="K28" s="1"/>
  <c r="K92"/>
  <c r="K91" s="1"/>
  <c r="K90" s="1"/>
  <c r="K87" s="1"/>
  <c r="J104"/>
  <c r="J103" s="1"/>
  <c r="J102" s="1"/>
  <c r="L110"/>
  <c r="L116"/>
  <c r="L115" s="1"/>
  <c r="L114" s="1"/>
  <c r="K121"/>
  <c r="K120" s="1"/>
  <c r="K119" s="1"/>
  <c r="K118" s="1"/>
  <c r="K117" s="1"/>
  <c r="L45"/>
  <c r="L44" s="1"/>
  <c r="L43" s="1"/>
  <c r="L42" s="1"/>
  <c r="L37" s="1"/>
  <c r="L30"/>
  <c r="L29" s="1"/>
  <c r="L28" s="1"/>
  <c r="K68"/>
  <c r="L92"/>
  <c r="L91" s="1"/>
  <c r="L90" s="1"/>
  <c r="L87" s="1"/>
  <c r="K98"/>
  <c r="K97" s="1"/>
  <c r="K96" s="1"/>
  <c r="K93" s="1"/>
  <c r="J110"/>
  <c r="J116"/>
  <c r="J115" s="1"/>
  <c r="J114" s="1"/>
  <c r="L121"/>
  <c r="L120" s="1"/>
  <c r="L119" s="1"/>
  <c r="L118" s="1"/>
  <c r="L117" s="1"/>
  <c r="J30"/>
  <c r="J29" s="1"/>
  <c r="J28" s="1"/>
  <c r="J27" s="1"/>
  <c r="J26" s="1"/>
  <c r="J25" s="1"/>
  <c r="L68"/>
  <c r="J92"/>
  <c r="J91" s="1"/>
  <c r="J90" s="1"/>
  <c r="J87" s="1"/>
  <c r="L98"/>
  <c r="L97" s="1"/>
  <c r="L96" s="1"/>
  <c r="L93" s="1"/>
  <c r="K104"/>
  <c r="K103" s="1"/>
  <c r="K102" s="1"/>
  <c r="J121"/>
  <c r="J120" s="1"/>
  <c r="J119" s="1"/>
  <c r="J118" s="1"/>
  <c r="J117" s="1"/>
  <c r="I26" i="18"/>
  <c r="J68" i="9"/>
  <c r="J98"/>
  <c r="L104"/>
  <c r="L103" s="1"/>
  <c r="L102" s="1"/>
  <c r="K110"/>
  <c r="K116"/>
  <c r="K115" s="1"/>
  <c r="K114" s="1"/>
  <c r="L16"/>
  <c r="L15" s="1"/>
  <c r="L12" s="1"/>
  <c r="L11" s="1"/>
  <c r="J79"/>
  <c r="J78" s="1"/>
  <c r="J75" s="1"/>
  <c r="J42"/>
  <c r="J37" s="1"/>
  <c r="I94" i="18"/>
  <c r="I67"/>
  <c r="I66" s="1"/>
  <c r="I72"/>
  <c r="I71" s="1"/>
  <c r="I14"/>
  <c r="I13" s="1"/>
  <c r="K67"/>
  <c r="K66" s="1"/>
  <c r="K65" s="1"/>
  <c r="K64" s="1"/>
  <c r="K63" s="1"/>
  <c r="K62" s="1"/>
  <c r="I23"/>
  <c r="I22" s="1"/>
  <c r="K14"/>
  <c r="K13" s="1"/>
  <c r="K25"/>
  <c r="J23"/>
  <c r="J22" s="1"/>
  <c r="J14"/>
  <c r="J13" s="1"/>
  <c r="J25"/>
  <c r="J67"/>
  <c r="J66" s="1"/>
  <c r="J65" s="1"/>
  <c r="J64" s="1"/>
  <c r="J63" s="1"/>
  <c r="J62" s="1"/>
  <c r="K23"/>
  <c r="K22" s="1"/>
  <c r="L55" i="6"/>
  <c r="L54" s="1"/>
  <c r="L53" s="1"/>
  <c r="K55"/>
  <c r="K54" s="1"/>
  <c r="K53" s="1"/>
  <c r="E11" i="13"/>
  <c r="D11"/>
  <c r="J93" i="6"/>
  <c r="J92" s="1"/>
  <c r="J91" s="1"/>
  <c r="J90" s="1"/>
  <c r="J55"/>
  <c r="J54" s="1"/>
  <c r="J53" s="1"/>
  <c r="L62"/>
  <c r="L61" s="1"/>
  <c r="L60" s="1"/>
  <c r="L41"/>
  <c r="L40" s="1"/>
  <c r="L127" i="9"/>
  <c r="L126" s="1"/>
  <c r="L125" s="1"/>
  <c r="J16"/>
  <c r="J15" s="1"/>
  <c r="J13" i="6"/>
  <c r="J12" s="1"/>
  <c r="L93"/>
  <c r="L92" s="1"/>
  <c r="L91" s="1"/>
  <c r="L90" s="1"/>
  <c r="K85"/>
  <c r="K84" s="1"/>
  <c r="K83" s="1"/>
  <c r="J62"/>
  <c r="J61" s="1"/>
  <c r="J60" s="1"/>
  <c r="K62"/>
  <c r="K61" s="1"/>
  <c r="K60" s="1"/>
  <c r="L47"/>
  <c r="L46" s="1"/>
  <c r="L45" s="1"/>
  <c r="L73" i="9"/>
  <c r="L72" s="1"/>
  <c r="J41" i="6"/>
  <c r="J40" s="1"/>
  <c r="J127" i="9"/>
  <c r="J126" s="1"/>
  <c r="J125" s="1"/>
  <c r="K127"/>
  <c r="K126" s="1"/>
  <c r="K125" s="1"/>
  <c r="K41" i="6"/>
  <c r="K40" s="1"/>
  <c r="K16" i="9"/>
  <c r="K15" s="1"/>
  <c r="K13" i="6"/>
  <c r="K12" s="1"/>
  <c r="K27"/>
  <c r="K23" s="1"/>
  <c r="L86"/>
  <c r="L85" s="1"/>
  <c r="L84" s="1"/>
  <c r="L83" s="1"/>
  <c r="J73" i="9"/>
  <c r="J72" s="1"/>
  <c r="J47" i="6"/>
  <c r="J46" s="1"/>
  <c r="J45" s="1"/>
  <c r="K47"/>
  <c r="K46" s="1"/>
  <c r="K45" s="1"/>
  <c r="L13"/>
  <c r="L12" s="1"/>
  <c r="K93"/>
  <c r="K92" s="1"/>
  <c r="K91" s="1"/>
  <c r="K90" s="1"/>
  <c r="D8" i="1" l="1"/>
  <c r="L62" i="9"/>
  <c r="L61" s="1"/>
  <c r="K62"/>
  <c r="K61" s="1"/>
  <c r="J97"/>
  <c r="J96" s="1"/>
  <c r="J93" s="1"/>
  <c r="L67"/>
  <c r="L66" s="1"/>
  <c r="L65" s="1"/>
  <c r="L64" s="1"/>
  <c r="J67"/>
  <c r="J66" s="1"/>
  <c r="J63" s="1"/>
  <c r="K95"/>
  <c r="K94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67" i="6"/>
  <c r="L27"/>
  <c r="L111" i="9"/>
  <c r="J89"/>
  <c r="J88" s="1"/>
  <c r="L52" i="6"/>
  <c r="L51" s="1"/>
  <c r="L95" i="9"/>
  <c r="L94" s="1"/>
  <c r="J111"/>
  <c r="K111"/>
  <c r="K52" i="6"/>
  <c r="K51" s="1"/>
  <c r="K77" i="9"/>
  <c r="K76" s="1"/>
  <c r="K89"/>
  <c r="K88" s="1"/>
  <c r="I25" i="18"/>
  <c r="I21" s="1"/>
  <c r="K99" i="9"/>
  <c r="K101"/>
  <c r="K100" s="1"/>
  <c r="K71"/>
  <c r="K70" s="1"/>
  <c r="L99"/>
  <c r="L101"/>
  <c r="L100" s="1"/>
  <c r="J99"/>
  <c r="J101"/>
  <c r="J100" s="1"/>
  <c r="I78" i="18"/>
  <c r="J77" i="9"/>
  <c r="J76" s="1"/>
  <c r="L89"/>
  <c r="L88" s="1"/>
  <c r="L14"/>
  <c r="L13" s="1"/>
  <c r="K12"/>
  <c r="K11" s="1"/>
  <c r="K14"/>
  <c r="K13" s="1"/>
  <c r="K122"/>
  <c r="K124"/>
  <c r="K123" s="1"/>
  <c r="J12"/>
  <c r="J11" s="1"/>
  <c r="J14"/>
  <c r="J13" s="1"/>
  <c r="J122"/>
  <c r="J124"/>
  <c r="J123" s="1"/>
  <c r="L122"/>
  <c r="L124"/>
  <c r="L123" s="1"/>
  <c r="K113"/>
  <c r="K112" s="1"/>
  <c r="L113"/>
  <c r="L112" s="1"/>
  <c r="J113"/>
  <c r="J112" s="1"/>
  <c r="J69"/>
  <c r="J71"/>
  <c r="J70" s="1"/>
  <c r="L69"/>
  <c r="L71"/>
  <c r="L70" s="1"/>
  <c r="L25"/>
  <c r="L27"/>
  <c r="L26" s="1"/>
  <c r="K25"/>
  <c r="K27"/>
  <c r="K26" s="1"/>
  <c r="K67"/>
  <c r="K66" s="1"/>
  <c r="J78" i="18"/>
  <c r="I65"/>
  <c r="I64" s="1"/>
  <c r="I63" s="1"/>
  <c r="I62" s="1"/>
  <c r="K78"/>
  <c r="L67" i="6"/>
  <c r="C31" i="1"/>
  <c r="C22" s="1"/>
  <c r="C8" s="1"/>
  <c r="J109" i="9"/>
  <c r="J108" s="1"/>
  <c r="D31" i="1"/>
  <c r="D22" s="1"/>
  <c r="K109" i="9"/>
  <c r="K108" s="1"/>
  <c r="E31" i="1"/>
  <c r="E22" s="1"/>
  <c r="E8" s="1"/>
  <c r="L109" i="9"/>
  <c r="L108" s="1"/>
  <c r="L79"/>
  <c r="L78" s="1"/>
  <c r="J52" i="6"/>
  <c r="J51" s="1"/>
  <c r="J67"/>
  <c r="K35" i="9"/>
  <c r="K34" s="1"/>
  <c r="K31" s="1"/>
  <c r="K22" i="6"/>
  <c r="K21" s="1"/>
  <c r="K11" s="1"/>
  <c r="J22"/>
  <c r="J21" s="1"/>
  <c r="J35" i="9"/>
  <c r="J34" s="1"/>
  <c r="J31" s="1"/>
  <c r="J24" s="1"/>
  <c r="L35"/>
  <c r="L34" s="1"/>
  <c r="L31" s="1"/>
  <c r="K10" i="6" l="1"/>
  <c r="K9" s="1"/>
  <c r="L23"/>
  <c r="L22" s="1"/>
  <c r="L21" s="1"/>
  <c r="L11" s="1"/>
  <c r="L10" s="1"/>
  <c r="L9" s="1"/>
  <c r="J95" i="9"/>
  <c r="J94" s="1"/>
  <c r="L63"/>
  <c r="J65"/>
  <c r="J64" s="1"/>
  <c r="L24"/>
  <c r="L10" s="1"/>
  <c r="L9" s="1"/>
  <c r="K24"/>
  <c r="K10" s="1"/>
  <c r="K9" s="1"/>
  <c r="J9" i="18"/>
  <c r="J8" s="1"/>
  <c r="K9"/>
  <c r="I20"/>
  <c r="I19" s="1"/>
  <c r="C18" i="13"/>
  <c r="K105" i="9"/>
  <c r="K107"/>
  <c r="K106" s="1"/>
  <c r="L105"/>
  <c r="L107"/>
  <c r="L106" s="1"/>
  <c r="J105"/>
  <c r="J107"/>
  <c r="J106" s="1"/>
  <c r="L75"/>
  <c r="L77"/>
  <c r="L76" s="1"/>
  <c r="K63"/>
  <c r="K65"/>
  <c r="K64" s="1"/>
  <c r="L33"/>
  <c r="L32" s="1"/>
  <c r="J10"/>
  <c r="J33"/>
  <c r="J32" s="1"/>
  <c r="K33"/>
  <c r="K32" s="1"/>
  <c r="J61"/>
  <c r="J10" i="6"/>
  <c r="J9" s="1"/>
  <c r="I8" i="18" l="1"/>
  <c r="C21" i="13" s="1"/>
  <c r="C20" s="1"/>
  <c r="E18"/>
  <c r="E17" s="1"/>
  <c r="E16" s="1"/>
  <c r="D18"/>
  <c r="D17" s="1"/>
  <c r="D16" s="1"/>
  <c r="K8" i="18"/>
  <c r="E21" i="13" s="1"/>
  <c r="D21"/>
  <c r="J9" i="9"/>
  <c r="C17" i="13"/>
  <c r="C16" s="1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<sst xmlns="http://schemas.openxmlformats.org/spreadsheetml/2006/main" count="1974" uniqueCount="304">
  <si>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</si>
  <si>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</si>
  <si>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</si>
  <si>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</si>
  <si>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</si>
  <si>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</si>
  <si>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</si>
  <si>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</si>
  <si>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</si>
  <si>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</si>
  <si>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</si>
  <si>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</si>
  <si>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</si>
  <si>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</si>
  <si>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</si>
  <si>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</si>
  <si>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</si>
  <si>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</si>
  <si>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</si>
  <si>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</si>
  <si>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</si>
  <si>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</si>
  <si>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</si>
  <si>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</si>
  <si>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</si>
  <si>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</si>
  <si>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</si>
  <si>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</si>
  <si>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</si>
  <si>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</si>
  <si>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</si>
  <si>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</si>
  <si>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</si>
  <si>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</si>
  <si>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</si>
  <si>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</si>
  <si>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</si>
  <si>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</si>
  <si>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</si>
  <si>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</si>
  <si>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</si>
  <si>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</si>
  <si>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</si>
  <si>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</si>
  <si>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</si>
  <si>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</si>
  <si>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</si>
  <si>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</si>
  <si>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</si>
  <si>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</si>
  <si>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</si>
  <si>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</si>
  <si>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</si>
  <si>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</si>
  <si>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</si>
  <si>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</si>
  <si>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</si>
  <si>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</si>
  <si>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</si>
  <si>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</si>
  <si>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</si>
  <si>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</si>
  <si>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</si>
  <si>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</si>
  <si>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</si>
  <si>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</si>
  <si>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</si>
  <si>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</si>
  <si>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</si>
  <si>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</si>
  <si>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</si>
  <si>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</si>
  <si>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</si>
  <si>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</si>
  <si>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</si>
  <si>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</si>
  <si>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</si>
  <si>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</si>
  <si>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</si>
  <si>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</si>
  <si>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</si>
  <si>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</si>
  <si>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</si>
  <si>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</si>
  <si>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</si>
  <si>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</si>
  <si>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</si>
  <si>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</si>
  <si>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</si>
  <si>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</si>
  <si>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</si>
  <si>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</si>
  <si>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</si>
  <si>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</si>
  <si>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</si>
  <si>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</si>
  <si>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</si>
  <si>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</si>
  <si>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</si>
  <si>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</si>
  <si>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</si>
  <si>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</si>
  <si>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</si>
  <si>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</si>
  <si>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</si>
  <si>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</si>
  <si>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</si>
  <si>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</si>
  <si>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</si>
  <si>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</si>
  <si>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</si>
  <si>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</si>
  <si>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</si>
  <si>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</si>
  <si>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</si>
  <si>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</si>
  <si>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</si>
  <si>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</si>
  <si>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</si>
  <si>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</si>
  <si>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</si>
  <si>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</si>
  <si>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</si>
  <si>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</si>
  <si>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</si>
  <si>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</si>
  <si>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</si>
  <si>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</si>
  <si>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</si>
  <si>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</si>
  <si>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</si>
  <si>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</si>
  <si>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</si>
  <si>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</si>
  <si>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</si>
  <si>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</si>
  <si>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</si>
  <si>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</si>
  <si>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</si>
  <si>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</si>
  <si>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</si>
  <si>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</si>
  <si>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</si>
  <si>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</si>
  <si>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</si>
  <si>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</si>
  <si>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</si>
  <si>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</si>
  <si>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</si>
  <si>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</si>
  <si>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</si>
  <si>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</si>
  <si>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</si>
  <si>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</si>
  <si>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</si>
  <si>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</si>
  <si>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</si>
  <si>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</si>
  <si>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</si>
  <si>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</si>
  <si>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</si>
  <si>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</si>
  <si>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</si>
  <si>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</si>
  <si>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</si>
  <si>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</si>
  <si>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</si>
  <si>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</si>
  <si>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</si>
  <si>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</si>
  <si>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</si>
  <si>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</si>
  <si>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</si>
  <si>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</si>
  <si>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</si>
  <si>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</si>
  <si>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</si>
  <si>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</si>
  <si>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</si>
  <si>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</si>
  <si>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</si>
  <si>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</si>
  <si>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</si>
  <si>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</si>
  <si>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</si>
  <si>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</si>
  <si>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</si>
  <si>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</si>
  <si>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</si>
  <si>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</si>
  <si>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</si>
  <si>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</si>
  <si>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</si>
  <si>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</si>
  <si>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</si>
  <si>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</si>
  <si>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</si>
  <si>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</si>
  <si>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</si>
  <si>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</si>
  <si>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</si>
  <si>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</si>
  <si>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</si>
  <si>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</si>
  <si>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</si>
  <si>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</si>
  <si>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</si>
  <si>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</si>
  <si>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</si>
  <si>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</si>
  <si>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</si>
  <si>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</si>
  <si>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</si>
  <si>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</si>
  <si>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</si>
  <si>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</si>
  <si>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</si>
  <si>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</si>
  <si>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</si>
  <si>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</si>
  <si>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</si>
  <si>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</si>
  <si>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</si>
  <si>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</si>
  <si>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</si>
  <si>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</si>
  <si>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</si>
  <si>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</si>
  <si>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</si>
  <si>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</si>
  <si>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</si>
  <si>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</si>
  <si>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</si>
  <si>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</si>
  <si>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</si>
  <si>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</si>
  <si>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</si>
  <si>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</si>
  <si>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</si>
  <si>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</si>
  <si>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</si>
  <si>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</si>
  <si>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</si>
  <si>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</si>
  <si>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</si>
  <si>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</si>
  <si>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</si>
  <si>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</si>
  <si>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</si>
  <si>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</si>
  <si>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</si>
  <si>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</si>
  <si>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</si>
  <si>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</si>
  <si>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</si>
  <si>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</si>
  <si>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</si>
  <si>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</si>
  <si>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</si>
  <si>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</si>
  <si>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</si>
  <si>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</si>
  <si>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</si>
  <si>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</si>
  <si>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</si>
  <si>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</si>
  <si>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</si>
  <si>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</si>
  <si>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</si>
  <si>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</si>
  <si>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</si>
  <si>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</si>
  <si>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</si>
  <si>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</si>
  <si>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</si>
  <si>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</si>
  <si>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</si>
  <si>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</si>
  <si>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</si>
  <si>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</si>
  <si>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</si>
  <si>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</si>
  <si>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</si>
  <si>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</si>
  <si>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</si>
  <si>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</si>
  <si>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</si>
  <si>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</si>
  <si>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</si>
  <si>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</si>
  <si>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</si>
  <si>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</si>
  <si>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</si>
  <si>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</si>
  <si>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</si>
  <si>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</si>
  <si>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</si>
  <si>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</si>
  <si>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</si>
  <si>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</si>
  <si>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</si>
  <si>
    <t>00020700000000000000</t>
  </si>
  <si>
    <t>ПРОЧИЕ БЕЗВОЗМЕЗДНЫЕ ПОСТУПЛЕНИЯ</t>
  </si>
  <si>
    <t>91820705030100000150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</si>
</sst>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1" xfId="0" applyFont="1" applyBorder="1"/>
    <xf numFmtId="0" fontId="4" fillId="0" borderId="1" xfId="0" applyFont="1" applyBorder="1"/>
    <xf numFmtId="49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165" fontId="3" fillId="0" borderId="1" xfId="0" applyNumberFormat="1" applyFont="1" applyBorder="1"/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31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202</v>
      </c>
    </row>
    <row r="2" spans="1:5" ht="47.25">
      <c r="A2" s="3"/>
      <c r="B2" s="3"/>
      <c r="C2" s="232" t="s">
        <v>298</v>
      </c>
    </row>
    <row r="3" spans="1:5">
      <c r="A3" s="3"/>
      <c r="B3" s="3"/>
      <c r="C3" s="22"/>
    </row>
    <row r="4" spans="1:5" ht="57" customHeight="1">
      <c r="A4" s="250" t="s">
        <v>238</v>
      </c>
      <c r="B4" s="250"/>
      <c r="C4" s="250"/>
    </row>
    <row r="5" spans="1:5" ht="20.45" customHeight="1" thickBot="1">
      <c r="A5" s="3"/>
      <c r="B5" s="3"/>
      <c r="C5" s="22"/>
    </row>
    <row r="6" spans="1:5" ht="16.5" thickBot="1">
      <c r="A6" s="251" t="s">
        <v>13</v>
      </c>
      <c r="B6" s="251"/>
      <c r="C6" s="252" t="s">
        <v>239</v>
      </c>
      <c r="E6" s="9"/>
    </row>
    <row r="7" spans="1:5" ht="47.25">
      <c r="A7" s="23" t="s">
        <v>14</v>
      </c>
      <c r="B7" s="24" t="s">
        <v>240</v>
      </c>
      <c r="C7" s="252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53" t="s">
        <v>122</v>
      </c>
      <c r="C10" s="253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203</v>
      </c>
    </row>
    <row r="14" spans="1:5" s="32" customFormat="1" ht="41.45" customHeight="1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205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206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207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208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209</v>
      </c>
      <c r="C26" s="34" t="s">
        <v>53</v>
      </c>
    </row>
    <row r="27" spans="1:3" s="32" customFormat="1" ht="56.45" customHeight="1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>
      <c r="A29" s="33">
        <v>918</v>
      </c>
      <c r="B29" s="36" t="s">
        <v>273</v>
      </c>
      <c r="C29" s="34" t="s">
        <v>274</v>
      </c>
    </row>
    <row r="30" spans="1:3" s="32" customFormat="1" ht="21.6" customHeight="1">
      <c r="A30" s="33">
        <v>918</v>
      </c>
      <c r="B30" s="36" t="s">
        <v>214</v>
      </c>
      <c r="C30" s="34" t="s">
        <v>54</v>
      </c>
    </row>
    <row r="31" spans="1:3" s="32" customFormat="1" ht="25.9" customHeight="1">
      <c r="A31" s="33">
        <v>918</v>
      </c>
      <c r="B31" s="36" t="s">
        <v>215</v>
      </c>
      <c r="C31" s="34" t="s">
        <v>55</v>
      </c>
    </row>
    <row r="32" spans="1:3" s="37" customFormat="1" ht="37.15" customHeight="1">
      <c r="A32" s="33">
        <v>918</v>
      </c>
      <c r="B32" s="36" t="s">
        <v>216</v>
      </c>
      <c r="C32" s="34" t="s">
        <v>217</v>
      </c>
    </row>
    <row r="33" spans="1:3" s="32" customFormat="1" ht="40.15" customHeight="1">
      <c r="A33" s="33">
        <v>918</v>
      </c>
      <c r="B33" s="36" t="s">
        <v>218</v>
      </c>
      <c r="C33" s="34" t="s">
        <v>56</v>
      </c>
    </row>
    <row r="34" spans="1:3" s="32" customFormat="1" ht="29.45" customHeight="1">
      <c r="A34" s="33">
        <v>918</v>
      </c>
      <c r="B34" s="36" t="s">
        <v>219</v>
      </c>
      <c r="C34" s="34" t="s">
        <v>57</v>
      </c>
    </row>
    <row r="35" spans="1:3" s="32" customFormat="1" ht="37.35" customHeight="1">
      <c r="A35" s="33">
        <v>918</v>
      </c>
      <c r="B35" s="36" t="s">
        <v>220</v>
      </c>
      <c r="C35" s="34" t="s">
        <v>147</v>
      </c>
    </row>
    <row r="36" spans="1:3" ht="58.15" customHeight="1">
      <c r="A36" s="33">
        <v>918</v>
      </c>
      <c r="B36" s="36" t="s">
        <v>221</v>
      </c>
      <c r="C36" s="34" t="s">
        <v>222</v>
      </c>
    </row>
    <row r="37" spans="1:3" ht="38.450000000000003" customHeight="1">
      <c r="A37" s="33">
        <v>918</v>
      </c>
      <c r="B37" s="36" t="s">
        <v>223</v>
      </c>
      <c r="C37" s="34" t="s">
        <v>58</v>
      </c>
    </row>
    <row r="38" spans="1:3" ht="23.25" customHeight="1">
      <c r="A38" s="38">
        <v>918</v>
      </c>
      <c r="B38" s="36" t="s">
        <v>224</v>
      </c>
      <c r="C38" s="39" t="s">
        <v>59</v>
      </c>
    </row>
    <row r="39" spans="1:3" ht="79.5" thickBot="1">
      <c r="A39" s="40">
        <v>918</v>
      </c>
      <c r="B39" s="41" t="s">
        <v>225</v>
      </c>
      <c r="C39" s="42" t="s">
        <v>226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199</v>
      </c>
    </row>
    <row r="2" spans="1:5" ht="47.25">
      <c r="A2" s="45"/>
      <c r="B2" s="46"/>
      <c r="C2" s="232" t="s">
        <v>298</v>
      </c>
    </row>
    <row r="3" spans="1:5" ht="26.45" customHeight="1">
      <c r="A3" s="254" t="s">
        <v>237</v>
      </c>
      <c r="B3" s="254"/>
      <c r="C3" s="254"/>
      <c r="D3" s="47"/>
      <c r="E3" s="47"/>
    </row>
    <row r="4" spans="1:5" ht="36.75" customHeight="1">
      <c r="A4" s="254"/>
      <c r="B4" s="254"/>
      <c r="C4" s="254"/>
      <c r="D4" s="47"/>
      <c r="E4" s="47"/>
    </row>
    <row r="5" spans="1:5">
      <c r="A5" s="94"/>
      <c r="B5" s="94"/>
      <c r="C5" s="95"/>
    </row>
    <row r="6" spans="1:5" s="49" customFormat="1">
      <c r="A6" s="255" t="s">
        <v>13</v>
      </c>
      <c r="B6" s="255"/>
      <c r="C6" s="256" t="s">
        <v>242</v>
      </c>
      <c r="D6" s="48"/>
    </row>
    <row r="7" spans="1:5" s="49" customFormat="1" ht="44.25" customHeight="1">
      <c r="A7" s="96" t="s">
        <v>241</v>
      </c>
      <c r="B7" s="97" t="s">
        <v>236</v>
      </c>
      <c r="C7" s="257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235</v>
      </c>
      <c r="D9" s="51"/>
    </row>
    <row r="10" spans="1:5" ht="31.5">
      <c r="A10" s="102">
        <v>918</v>
      </c>
      <c r="B10" s="103" t="s">
        <v>200</v>
      </c>
      <c r="C10" s="104" t="s">
        <v>291</v>
      </c>
    </row>
    <row r="11" spans="1:5" ht="31.5">
      <c r="A11" s="52">
        <v>918</v>
      </c>
      <c r="B11" s="53" t="s">
        <v>201</v>
      </c>
      <c r="C11" s="54" t="s">
        <v>288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tabSelected="1" view="pageBreakPreview" zoomScaleNormal="75" zoomScaleSheetLayoutView="100" workbookViewId="0">
      <selection activeCell="C35" sqref="C3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64" t="s">
        <v>46</v>
      </c>
      <c r="E1" s="264"/>
    </row>
    <row r="2" spans="1:5" ht="98.45" customHeight="1">
      <c r="A2" s="21"/>
      <c r="B2" s="21"/>
      <c r="C2" s="266" t="s">
        <v>298</v>
      </c>
      <c r="D2" s="266"/>
      <c r="E2" s="266"/>
    </row>
    <row r="3" spans="1:5" ht="42" customHeight="1">
      <c r="A3" s="263" t="s">
        <v>243</v>
      </c>
      <c r="B3" s="263"/>
      <c r="C3" s="263"/>
      <c r="D3" s="263"/>
      <c r="E3" s="263"/>
    </row>
    <row r="4" spans="1:5">
      <c r="A4" s="75"/>
      <c r="B4" s="75"/>
      <c r="C4" s="265" t="s">
        <v>0</v>
      </c>
      <c r="D4" s="265"/>
      <c r="E4" s="265"/>
    </row>
    <row r="5" spans="1:5" ht="32.25" customHeight="1">
      <c r="A5" s="259" t="s">
        <v>1</v>
      </c>
      <c r="B5" s="261" t="s">
        <v>2</v>
      </c>
      <c r="C5" s="258" t="s">
        <v>3</v>
      </c>
      <c r="D5" s="258"/>
      <c r="E5" s="258"/>
    </row>
    <row r="6" spans="1:5">
      <c r="A6" s="260"/>
      <c r="B6" s="262"/>
      <c r="C6" s="222" t="s">
        <v>233</v>
      </c>
      <c r="D6" s="222" t="s">
        <v>234</v>
      </c>
      <c r="E6" s="222" t="s">
        <v>275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SUM(C9+C22+C33)</f>
        <v>1919.1100000000001</v>
      </c>
      <c r="D8" s="61">
        <f t="shared" ref="D8:E8" si="0">SUM(D9+D22+D33)</f>
        <v>1053.8</v>
      </c>
      <c r="E8" s="61">
        <f t="shared" si="0"/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1">SUM(D10+D13+D15+D17+D20)</f>
        <v>565.6</v>
      </c>
      <c r="E9" s="63">
        <f t="shared" si="1"/>
        <v>586</v>
      </c>
    </row>
    <row r="10" spans="1:5">
      <c r="A10" s="62" t="s">
        <v>118</v>
      </c>
      <c r="B10" s="60" t="s">
        <v>5</v>
      </c>
      <c r="C10" s="63">
        <f t="shared" ref="C10:E11" si="2">SUM(C11)</f>
        <v>36.5</v>
      </c>
      <c r="D10" s="63">
        <f t="shared" si="2"/>
        <v>37.9</v>
      </c>
      <c r="E10" s="17">
        <f t="shared" si="2"/>
        <v>39.5</v>
      </c>
    </row>
    <row r="11" spans="1:5">
      <c r="A11" s="62" t="s">
        <v>6</v>
      </c>
      <c r="B11" s="60" t="s">
        <v>7</v>
      </c>
      <c r="C11" s="241">
        <f t="shared" si="2"/>
        <v>36.5</v>
      </c>
      <c r="D11" s="241">
        <f t="shared" si="2"/>
        <v>37.9</v>
      </c>
      <c r="E11" s="242">
        <f t="shared" si="2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1317.41</v>
      </c>
      <c r="D22" s="63">
        <f t="shared" ref="D22:E22" si="3">SUM(D28+D31+D26+D23)</f>
        <v>488.2</v>
      </c>
      <c r="E22" s="63">
        <f t="shared" si="3"/>
        <v>512.19999999999993</v>
      </c>
    </row>
    <row r="23" spans="1:6" ht="18" customHeight="1">
      <c r="A23" s="62" t="s">
        <v>276</v>
      </c>
      <c r="B23" s="60" t="s">
        <v>277</v>
      </c>
      <c r="C23" s="63">
        <f>C24+C25</f>
        <v>306.7</v>
      </c>
      <c r="D23" s="63">
        <f t="shared" ref="D23:E23" si="4">D24+D25</f>
        <v>4.5</v>
      </c>
      <c r="E23" s="63">
        <f t="shared" si="4"/>
        <v>13.8</v>
      </c>
    </row>
    <row r="24" spans="1:6" ht="38.450000000000003" customHeight="1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262</v>
      </c>
      <c r="B26" s="70" t="s">
        <v>263</v>
      </c>
      <c r="C26" s="63">
        <f>C27</f>
        <v>490</v>
      </c>
      <c r="D26" s="63">
        <f t="shared" ref="D26:E26" si="5">D27</f>
        <v>0</v>
      </c>
      <c r="E26" s="63">
        <f t="shared" si="5"/>
        <v>0</v>
      </c>
    </row>
    <row r="27" spans="1:6" ht="22.15" customHeight="1">
      <c r="A27" s="64" t="s">
        <v>264</v>
      </c>
      <c r="B27" s="67" t="s">
        <v>55</v>
      </c>
      <c r="C27" s="15">
        <f>230+260</f>
        <v>490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433.81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371.1+0.4+25+7.31+30</f>
        <v>433.81</v>
      </c>
      <c r="D32" s="238">
        <f>395.8+0.4</f>
        <v>396.2</v>
      </c>
      <c r="E32" s="239">
        <f>407.8+0.4</f>
        <v>408.2</v>
      </c>
    </row>
    <row r="33" spans="1:5">
      <c r="A33" s="68" t="s">
        <v>301</v>
      </c>
      <c r="B33" s="246" t="s">
        <v>302</v>
      </c>
      <c r="C33" s="248">
        <f>C34</f>
        <v>45</v>
      </c>
      <c r="D33" s="248">
        <f t="shared" ref="D33:E33" si="6">D34</f>
        <v>0</v>
      </c>
      <c r="E33" s="248">
        <f t="shared" si="6"/>
        <v>0</v>
      </c>
    </row>
    <row r="34" spans="1:5">
      <c r="A34" s="247" t="s">
        <v>303</v>
      </c>
      <c r="B34" s="245" t="s">
        <v>59</v>
      </c>
      <c r="C34" s="249">
        <f>30+15</f>
        <v>45</v>
      </c>
      <c r="D34" s="249">
        <v>0</v>
      </c>
      <c r="E34" s="249">
        <v>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67" t="s">
        <v>64</v>
      </c>
      <c r="J1" s="267"/>
      <c r="K1" s="267"/>
    </row>
    <row r="2" spans="1:13" ht="83.45" customHeight="1">
      <c r="G2" s="266" t="s">
        <v>298</v>
      </c>
      <c r="H2" s="266"/>
      <c r="I2" s="266"/>
      <c r="J2" s="266"/>
      <c r="K2" s="266"/>
      <c r="L2" s="32"/>
      <c r="M2" s="32"/>
    </row>
    <row r="3" spans="1:13" ht="55.15" customHeight="1">
      <c r="A3" s="268" t="s">
        <v>289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9" t="s">
        <v>18</v>
      </c>
      <c r="B5" s="269" t="s">
        <v>19</v>
      </c>
      <c r="C5" s="269" t="s">
        <v>20</v>
      </c>
      <c r="D5" s="269" t="s">
        <v>21</v>
      </c>
      <c r="E5" s="269"/>
      <c r="F5" s="269"/>
      <c r="G5" s="269"/>
      <c r="H5" s="269" t="s">
        <v>22</v>
      </c>
      <c r="I5" s="258" t="s">
        <v>68</v>
      </c>
      <c r="J5" s="258"/>
      <c r="K5" s="258"/>
    </row>
    <row r="6" spans="1:13" ht="31.5" customHeight="1">
      <c r="A6" s="269"/>
      <c r="B6" s="269"/>
      <c r="C6" s="269"/>
      <c r="D6" s="269"/>
      <c r="E6" s="269"/>
      <c r="F6" s="269"/>
      <c r="G6" s="269"/>
      <c r="H6" s="269"/>
      <c r="I6" s="223" t="s">
        <v>233</v>
      </c>
      <c r="J6" s="223" t="s">
        <v>234</v>
      </c>
      <c r="K6" s="223" t="s">
        <v>275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I9+I62+I71+I78+I94+I101</f>
        <v>1946.9100000000003</v>
      </c>
      <c r="J8" s="116">
        <f>J9+J62+J71+J78+J94+J101+J112</f>
        <v>1053.8000000000002</v>
      </c>
      <c r="K8" s="116">
        <f>K9+K62+K71+K78+K94+K101+K112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I10+I19+I43</f>
        <v>1249.8000000000002</v>
      </c>
      <c r="J9" s="125">
        <f>J10+J19+J43</f>
        <v>492.30000000000007</v>
      </c>
      <c r="K9" s="125">
        <f>K10+K19+K43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371.4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371.4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371.4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235.2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235.2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235.2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136.19999999999999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136.19999999999999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136.19999999999999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877.40000000000009</v>
      </c>
      <c r="J19" s="125">
        <f>J20+J38</f>
        <v>356.80000000000007</v>
      </c>
      <c r="K19" s="125">
        <f>K20+K38</f>
        <v>384.1</v>
      </c>
    </row>
    <row r="20" spans="1:12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877.30000000000007</v>
      </c>
      <c r="J20" s="125">
        <f>J21</f>
        <v>356.70000000000005</v>
      </c>
      <c r="K20" s="125">
        <f>K21</f>
        <v>384</v>
      </c>
    </row>
    <row r="21" spans="1:12" ht="31.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877.30000000000007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392.40000000000003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392.40000000000003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392.40000000000003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131.20000000000002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113.9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113.9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17.3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3</v>
      </c>
      <c r="J29" s="130">
        <f>'Прил 5'!K31</f>
        <v>0</v>
      </c>
      <c r="K29" s="130">
        <f>'Прил 5'!L31</f>
        <v>0</v>
      </c>
      <c r="L29" s="111"/>
    </row>
    <row r="30" spans="1:12" s="75" customFormat="1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14.3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353.70000000000005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250.6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250.6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89.5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89.5</v>
      </c>
      <c r="J35" s="130">
        <v>0</v>
      </c>
      <c r="K35" s="130">
        <v>0</v>
      </c>
      <c r="L35" s="111"/>
    </row>
    <row r="36" spans="1:12" s="75" customFormat="1" ht="23.45" customHeight="1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>
      <c r="A43" s="121" t="s">
        <v>81</v>
      </c>
      <c r="B43" s="8" t="s">
        <v>24</v>
      </c>
      <c r="C43" s="8" t="s">
        <v>82</v>
      </c>
      <c r="D43" s="8"/>
      <c r="E43" s="153"/>
      <c r="F43" s="153"/>
      <c r="G43" s="138"/>
      <c r="H43" s="138"/>
      <c r="I43" s="72">
        <f>I44</f>
        <v>1</v>
      </c>
      <c r="J43" s="72">
        <f t="shared" ref="J43:K47" si="11">J44</f>
        <v>1</v>
      </c>
      <c r="K43" s="72">
        <f t="shared" si="11"/>
        <v>1</v>
      </c>
    </row>
    <row r="44" spans="1:12" ht="47.25">
      <c r="A44" s="123" t="s">
        <v>228</v>
      </c>
      <c r="B44" s="8" t="s">
        <v>24</v>
      </c>
      <c r="C44" s="8" t="s">
        <v>82</v>
      </c>
      <c r="D44" s="124">
        <v>89</v>
      </c>
      <c r="E44" s="8"/>
      <c r="F44" s="8"/>
      <c r="G44" s="138"/>
      <c r="H44" s="138"/>
      <c r="I44" s="72">
        <f>I45</f>
        <v>1</v>
      </c>
      <c r="J44" s="72">
        <f t="shared" si="11"/>
        <v>1</v>
      </c>
      <c r="K44" s="72">
        <f t="shared" si="11"/>
        <v>1</v>
      </c>
      <c r="L44" s="129"/>
    </row>
    <row r="45" spans="1:12" s="75" customFormat="1" ht="47.25">
      <c r="A45" s="123" t="s">
        <v>229</v>
      </c>
      <c r="B45" s="8" t="s">
        <v>24</v>
      </c>
      <c r="C45" s="8" t="s">
        <v>82</v>
      </c>
      <c r="D45" s="124">
        <v>89</v>
      </c>
      <c r="E45" s="8" t="s">
        <v>36</v>
      </c>
      <c r="F45" s="8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129"/>
    </row>
    <row r="46" spans="1:12" s="75" customFormat="1" ht="31.5">
      <c r="A46" s="126" t="s">
        <v>171</v>
      </c>
      <c r="B46" s="8" t="s">
        <v>24</v>
      </c>
      <c r="C46" s="8" t="s">
        <v>82</v>
      </c>
      <c r="D46" s="124">
        <v>89</v>
      </c>
      <c r="E46" s="8" t="s">
        <v>36</v>
      </c>
      <c r="F46" s="8" t="s">
        <v>73</v>
      </c>
      <c r="G46" s="8" t="s">
        <v>83</v>
      </c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111"/>
    </row>
    <row r="47" spans="1:12" s="139" customFormat="1">
      <c r="A47" s="131" t="s">
        <v>169</v>
      </c>
      <c r="B47" s="8" t="s">
        <v>24</v>
      </c>
      <c r="C47" s="8" t="s">
        <v>82</v>
      </c>
      <c r="D47" s="124">
        <v>89</v>
      </c>
      <c r="E47" s="8" t="s">
        <v>36</v>
      </c>
      <c r="F47" s="8" t="s">
        <v>73</v>
      </c>
      <c r="G47" s="8" t="s">
        <v>83</v>
      </c>
      <c r="H47" s="138" t="s">
        <v>170</v>
      </c>
      <c r="I47" s="72">
        <f>I48</f>
        <v>1</v>
      </c>
      <c r="J47" s="72">
        <f t="shared" si="11"/>
        <v>1</v>
      </c>
      <c r="K47" s="72">
        <f t="shared" si="11"/>
        <v>1</v>
      </c>
      <c r="L47" s="111"/>
    </row>
    <row r="48" spans="1:12" s="75" customFormat="1">
      <c r="A48" s="126" t="s">
        <v>84</v>
      </c>
      <c r="B48" s="8" t="s">
        <v>24</v>
      </c>
      <c r="C48" s="8" t="s">
        <v>82</v>
      </c>
      <c r="D48" s="8" t="s">
        <v>85</v>
      </c>
      <c r="E48" s="8" t="s">
        <v>36</v>
      </c>
      <c r="F48" s="8" t="s">
        <v>73</v>
      </c>
      <c r="G48" s="8" t="s">
        <v>83</v>
      </c>
      <c r="H48" s="138" t="s">
        <v>86</v>
      </c>
      <c r="I48" s="72">
        <f>'Прил 5'!J50</f>
        <v>1</v>
      </c>
      <c r="J48" s="72">
        <f>'Прил 5'!K50</f>
        <v>1</v>
      </c>
      <c r="K48" s="72">
        <f>'Прил 5'!L50</f>
        <v>1</v>
      </c>
      <c r="L48" s="111"/>
    </row>
    <row r="49" spans="1:12" s="75" customFormat="1" ht="0.75" customHeight="1">
      <c r="A49" s="126" t="s">
        <v>87</v>
      </c>
      <c r="B49" s="183" t="s">
        <v>24</v>
      </c>
      <c r="C49" s="8" t="s">
        <v>67</v>
      </c>
      <c r="D49" s="7"/>
      <c r="E49" s="7"/>
      <c r="F49" s="7"/>
      <c r="G49" s="7"/>
      <c r="H49" s="132"/>
      <c r="I49" s="72"/>
      <c r="J49" s="141"/>
      <c r="K49" s="74"/>
      <c r="L49" s="111"/>
    </row>
    <row r="50" spans="1:12" s="75" customFormat="1" ht="18.75" hidden="1" customHeight="1">
      <c r="A50" s="12" t="s">
        <v>123</v>
      </c>
      <c r="B50" s="7" t="s">
        <v>24</v>
      </c>
      <c r="C50" s="7" t="s">
        <v>67</v>
      </c>
      <c r="D50" s="7" t="s">
        <v>24</v>
      </c>
      <c r="E50" s="7"/>
      <c r="F50" s="7"/>
      <c r="G50" s="7"/>
      <c r="H50" s="132"/>
      <c r="I50" s="142"/>
      <c r="J50" s="141"/>
      <c r="K50" s="74"/>
      <c r="L50" s="111"/>
    </row>
    <row r="51" spans="1:12" s="75" customFormat="1" hidden="1">
      <c r="A51" s="12" t="s">
        <v>88</v>
      </c>
      <c r="B51" s="7" t="s">
        <v>24</v>
      </c>
      <c r="C51" s="7" t="s">
        <v>67</v>
      </c>
      <c r="D51" s="7" t="s">
        <v>24</v>
      </c>
      <c r="E51" s="7" t="s">
        <v>71</v>
      </c>
      <c r="F51" s="7" t="s">
        <v>73</v>
      </c>
      <c r="G51" s="7" t="s">
        <v>89</v>
      </c>
      <c r="H51" s="7"/>
      <c r="I51" s="142"/>
      <c r="J51" s="141"/>
      <c r="K51" s="74"/>
      <c r="L51" s="111" t="s">
        <v>38</v>
      </c>
    </row>
    <row r="52" spans="1:12" s="75" customFormat="1" ht="37.5" hidden="1" customHeight="1">
      <c r="A52" s="131" t="s">
        <v>79</v>
      </c>
      <c r="B52" s="7" t="s">
        <v>24</v>
      </c>
      <c r="C52" s="7" t="s">
        <v>67</v>
      </c>
      <c r="D52" s="7" t="s">
        <v>24</v>
      </c>
      <c r="E52" s="7" t="s">
        <v>71</v>
      </c>
      <c r="F52" s="7" t="s">
        <v>73</v>
      </c>
      <c r="G52" s="7" t="s">
        <v>89</v>
      </c>
      <c r="H52" s="7" t="s">
        <v>90</v>
      </c>
      <c r="I52" s="142"/>
      <c r="J52" s="141"/>
      <c r="K52" s="74"/>
      <c r="L52" s="111"/>
    </row>
    <row r="53" spans="1:12" s="143" customFormat="1" ht="18" hidden="1" customHeight="1">
      <c r="A53" s="126" t="s">
        <v>124</v>
      </c>
      <c r="B53" s="7" t="s">
        <v>24</v>
      </c>
      <c r="C53" s="7" t="s">
        <v>67</v>
      </c>
      <c r="D53" s="7" t="s">
        <v>91</v>
      </c>
      <c r="E53" s="7"/>
      <c r="F53" s="7"/>
      <c r="G53" s="7"/>
      <c r="H53" s="7"/>
      <c r="I53" s="72"/>
      <c r="J53" s="141"/>
      <c r="K53" s="125"/>
      <c r="L53" s="111"/>
    </row>
    <row r="54" spans="1:12" s="75" customFormat="1" hidden="1">
      <c r="A54" s="126" t="s">
        <v>92</v>
      </c>
      <c r="B54" s="7" t="s">
        <v>24</v>
      </c>
      <c r="C54" s="7" t="s">
        <v>67</v>
      </c>
      <c r="D54" s="7" t="s">
        <v>91</v>
      </c>
      <c r="E54" s="7" t="s">
        <v>71</v>
      </c>
      <c r="F54" s="7" t="s">
        <v>73</v>
      </c>
      <c r="G54" s="7" t="s">
        <v>93</v>
      </c>
      <c r="H54" s="7"/>
      <c r="I54" s="72"/>
      <c r="J54" s="74"/>
      <c r="K54" s="74"/>
      <c r="L54" s="111"/>
    </row>
    <row r="55" spans="1:12" s="75" customFormat="1" ht="30.75" hidden="1" customHeight="1">
      <c r="A55" s="131" t="s">
        <v>79</v>
      </c>
      <c r="B55" s="7" t="s">
        <v>24</v>
      </c>
      <c r="C55" s="7" t="s">
        <v>67</v>
      </c>
      <c r="D55" s="7" t="s">
        <v>91</v>
      </c>
      <c r="E55" s="7" t="s">
        <v>71</v>
      </c>
      <c r="F55" s="7" t="s">
        <v>73</v>
      </c>
      <c r="G55" s="7" t="s">
        <v>93</v>
      </c>
      <c r="H55" s="7" t="s">
        <v>90</v>
      </c>
      <c r="I55" s="130"/>
      <c r="J55" s="141"/>
      <c r="K55" s="74"/>
      <c r="L55" s="111"/>
    </row>
    <row r="56" spans="1:12" ht="31.5" hidden="1" customHeight="1">
      <c r="A56" s="126" t="s">
        <v>125</v>
      </c>
      <c r="B56" s="7" t="s">
        <v>24</v>
      </c>
      <c r="C56" s="7" t="s">
        <v>67</v>
      </c>
      <c r="D56" s="7" t="s">
        <v>126</v>
      </c>
      <c r="E56" s="7"/>
      <c r="F56" s="7"/>
      <c r="G56" s="7"/>
      <c r="H56" s="7"/>
      <c r="I56" s="130"/>
      <c r="J56" s="74"/>
      <c r="K56" s="74"/>
    </row>
    <row r="57" spans="1:12" ht="31.5" hidden="1">
      <c r="A57" s="126" t="s">
        <v>148</v>
      </c>
      <c r="B57" s="144" t="s">
        <v>24</v>
      </c>
      <c r="C57" s="144" t="s">
        <v>67</v>
      </c>
      <c r="D57" s="144" t="s">
        <v>126</v>
      </c>
      <c r="E57" s="144" t="s">
        <v>71</v>
      </c>
      <c r="F57" s="144" t="s">
        <v>73</v>
      </c>
      <c r="G57" s="144" t="s">
        <v>149</v>
      </c>
      <c r="H57" s="144"/>
      <c r="I57" s="74"/>
      <c r="J57" s="74"/>
      <c r="K57" s="74"/>
    </row>
    <row r="58" spans="1:12" hidden="1">
      <c r="A58" s="131" t="s">
        <v>79</v>
      </c>
      <c r="B58" s="145" t="s">
        <v>24</v>
      </c>
      <c r="C58" s="145" t="s">
        <v>67</v>
      </c>
      <c r="D58" s="145" t="s">
        <v>126</v>
      </c>
      <c r="E58" s="145" t="s">
        <v>71</v>
      </c>
      <c r="F58" s="145" t="s">
        <v>73</v>
      </c>
      <c r="G58" s="145" t="s">
        <v>149</v>
      </c>
      <c r="H58" s="145" t="s">
        <v>90</v>
      </c>
      <c r="I58" s="74"/>
      <c r="J58" s="74"/>
      <c r="K58" s="74"/>
    </row>
    <row r="59" spans="1:12" ht="31.5" hidden="1">
      <c r="A59" s="126" t="s">
        <v>127</v>
      </c>
      <c r="B59" s="7" t="s">
        <v>24</v>
      </c>
      <c r="C59" s="7" t="s">
        <v>67</v>
      </c>
      <c r="D59" s="7" t="s">
        <v>94</v>
      </c>
      <c r="E59" s="7"/>
      <c r="F59" s="7"/>
      <c r="G59" s="7"/>
      <c r="H59" s="8"/>
      <c r="I59" s="74"/>
      <c r="J59" s="74"/>
      <c r="K59" s="74"/>
    </row>
    <row r="60" spans="1:12" ht="31.5" hidden="1">
      <c r="A60" s="12" t="s">
        <v>95</v>
      </c>
      <c r="B60" s="7" t="s">
        <v>24</v>
      </c>
      <c r="C60" s="7" t="s">
        <v>67</v>
      </c>
      <c r="D60" s="7" t="s">
        <v>94</v>
      </c>
      <c r="E60" s="7" t="s">
        <v>71</v>
      </c>
      <c r="F60" s="7" t="s">
        <v>73</v>
      </c>
      <c r="G60" s="7" t="s">
        <v>96</v>
      </c>
      <c r="H60" s="8"/>
      <c r="I60" s="74"/>
      <c r="J60" s="74"/>
      <c r="K60" s="74"/>
    </row>
    <row r="61" spans="1:12" hidden="1">
      <c r="A61" s="131" t="s">
        <v>79</v>
      </c>
      <c r="B61" s="7" t="s">
        <v>24</v>
      </c>
      <c r="C61" s="7" t="s">
        <v>67</v>
      </c>
      <c r="D61" s="7" t="s">
        <v>94</v>
      </c>
      <c r="E61" s="7" t="s">
        <v>71</v>
      </c>
      <c r="F61" s="7" t="s">
        <v>73</v>
      </c>
      <c r="G61" s="7" t="s">
        <v>96</v>
      </c>
      <c r="H61" s="8" t="s">
        <v>90</v>
      </c>
      <c r="I61" s="74"/>
      <c r="J61" s="74"/>
      <c r="K61" s="74"/>
    </row>
    <row r="62" spans="1:12">
      <c r="A62" s="121" t="s">
        <v>97</v>
      </c>
      <c r="B62" s="8" t="s">
        <v>62</v>
      </c>
      <c r="C62" s="8"/>
      <c r="D62" s="138"/>
      <c r="E62" s="8"/>
      <c r="F62" s="8"/>
      <c r="G62" s="8"/>
      <c r="H62" s="156"/>
      <c r="I62" s="74">
        <f>I63</f>
        <v>86.800000000000011</v>
      </c>
      <c r="J62" s="74">
        <f t="shared" ref="J62:K65" si="12">J63</f>
        <v>87.4</v>
      </c>
      <c r="K62" s="74">
        <f t="shared" si="12"/>
        <v>90.1</v>
      </c>
    </row>
    <row r="63" spans="1:12">
      <c r="A63" s="128" t="s">
        <v>98</v>
      </c>
      <c r="B63" s="132" t="s">
        <v>62</v>
      </c>
      <c r="C63" s="132" t="s">
        <v>63</v>
      </c>
      <c r="D63" s="124"/>
      <c r="E63" s="7"/>
      <c r="F63" s="7"/>
      <c r="G63" s="7"/>
      <c r="H63" s="148"/>
      <c r="I63" s="74">
        <f>I64</f>
        <v>86.800000000000011</v>
      </c>
      <c r="J63" s="74">
        <f t="shared" si="12"/>
        <v>87.4</v>
      </c>
      <c r="K63" s="74">
        <f t="shared" si="12"/>
        <v>90.1</v>
      </c>
    </row>
    <row r="64" spans="1:12" ht="47.25">
      <c r="A64" s="123" t="s">
        <v>228</v>
      </c>
      <c r="B64" s="132" t="s">
        <v>62</v>
      </c>
      <c r="C64" s="132" t="s">
        <v>63</v>
      </c>
      <c r="D64" s="7">
        <v>89</v>
      </c>
      <c r="E64" s="7"/>
      <c r="F64" s="7"/>
      <c r="G64" s="7"/>
      <c r="H64" s="148"/>
      <c r="I64" s="74">
        <f>I65</f>
        <v>86.800000000000011</v>
      </c>
      <c r="J64" s="74">
        <f t="shared" si="12"/>
        <v>87.4</v>
      </c>
      <c r="K64" s="74">
        <f t="shared" si="12"/>
        <v>90.1</v>
      </c>
      <c r="L64" s="129"/>
    </row>
    <row r="65" spans="1:12" ht="47.25">
      <c r="A65" s="123" t="s">
        <v>229</v>
      </c>
      <c r="B65" s="132" t="s">
        <v>62</v>
      </c>
      <c r="C65" s="132" t="s">
        <v>63</v>
      </c>
      <c r="D65" s="7">
        <v>89</v>
      </c>
      <c r="E65" s="7">
        <v>1</v>
      </c>
      <c r="F65" s="7"/>
      <c r="G65" s="7"/>
      <c r="H65" s="14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129"/>
    </row>
    <row r="66" spans="1:12" ht="47.25">
      <c r="A66" s="149" t="s">
        <v>280</v>
      </c>
      <c r="B66" s="132" t="s">
        <v>62</v>
      </c>
      <c r="C66" s="132" t="s">
        <v>63</v>
      </c>
      <c r="D66" s="150">
        <v>89</v>
      </c>
      <c r="E66" s="7">
        <v>1</v>
      </c>
      <c r="F66" s="7" t="s">
        <v>73</v>
      </c>
      <c r="G66" s="7">
        <v>51180</v>
      </c>
      <c r="H66" s="148"/>
      <c r="I66" s="74">
        <f>I67+I69</f>
        <v>86.800000000000011</v>
      </c>
      <c r="J66" s="74">
        <f>J67+J69</f>
        <v>87.4</v>
      </c>
      <c r="K66" s="74">
        <f>K67+K69</f>
        <v>90.1</v>
      </c>
    </row>
    <row r="67" spans="1:12" ht="63">
      <c r="A67" s="127" t="s">
        <v>165</v>
      </c>
      <c r="B67" s="132" t="s">
        <v>62</v>
      </c>
      <c r="C67" s="132" t="s">
        <v>63</v>
      </c>
      <c r="D67" s="150">
        <v>89</v>
      </c>
      <c r="E67" s="7">
        <v>1</v>
      </c>
      <c r="F67" s="7" t="s">
        <v>73</v>
      </c>
      <c r="G67" s="7" t="s">
        <v>99</v>
      </c>
      <c r="H67" s="148" t="s">
        <v>167</v>
      </c>
      <c r="I67" s="74">
        <f>I68</f>
        <v>85.4</v>
      </c>
      <c r="J67" s="74">
        <f>J68</f>
        <v>83.4</v>
      </c>
      <c r="K67" s="74">
        <f>K68</f>
        <v>86.1</v>
      </c>
    </row>
    <row r="68" spans="1:12" ht="31.5">
      <c r="A68" s="127" t="s">
        <v>166</v>
      </c>
      <c r="B68" s="132" t="s">
        <v>62</v>
      </c>
      <c r="C68" s="132" t="s">
        <v>63</v>
      </c>
      <c r="D68" s="150">
        <v>89</v>
      </c>
      <c r="E68" s="7">
        <v>1</v>
      </c>
      <c r="F68" s="7" t="s">
        <v>73</v>
      </c>
      <c r="G68" s="7" t="s">
        <v>99</v>
      </c>
      <c r="H68" s="148" t="s">
        <v>168</v>
      </c>
      <c r="I68" s="74">
        <f>'Прил 5'!J57</f>
        <v>85.4</v>
      </c>
      <c r="J68" s="74">
        <f>'Прил 5'!K57</f>
        <v>83.4</v>
      </c>
      <c r="K68" s="74">
        <f>'Прил 5'!L57</f>
        <v>86.1</v>
      </c>
    </row>
    <row r="69" spans="1:12" ht="31.5">
      <c r="A69" s="126" t="s">
        <v>161</v>
      </c>
      <c r="B69" s="132" t="s">
        <v>62</v>
      </c>
      <c r="C69" s="132" t="s">
        <v>63</v>
      </c>
      <c r="D69" s="150">
        <v>89</v>
      </c>
      <c r="E69" s="7">
        <v>1</v>
      </c>
      <c r="F69" s="7" t="s">
        <v>73</v>
      </c>
      <c r="G69" s="7">
        <v>51180</v>
      </c>
      <c r="H69" s="148" t="s">
        <v>163</v>
      </c>
      <c r="I69" s="74">
        <f t="shared" ref="I69:K69" si="13">I70</f>
        <v>1.4</v>
      </c>
      <c r="J69" s="74">
        <f t="shared" si="13"/>
        <v>4</v>
      </c>
      <c r="K69" s="74">
        <f t="shared" si="13"/>
        <v>4</v>
      </c>
    </row>
    <row r="70" spans="1:12" ht="31.5">
      <c r="A70" s="126" t="s">
        <v>162</v>
      </c>
      <c r="B70" s="132" t="s">
        <v>62</v>
      </c>
      <c r="C70" s="132" t="s">
        <v>63</v>
      </c>
      <c r="D70" s="150">
        <v>89</v>
      </c>
      <c r="E70" s="7">
        <v>1</v>
      </c>
      <c r="F70" s="7" t="s">
        <v>73</v>
      </c>
      <c r="G70" s="7">
        <v>51180</v>
      </c>
      <c r="H70" s="148" t="s">
        <v>164</v>
      </c>
      <c r="I70" s="74">
        <f>'Прил 5'!J59</f>
        <v>1.4</v>
      </c>
      <c r="J70" s="74">
        <f>'Прил 5'!K59</f>
        <v>4</v>
      </c>
      <c r="K70" s="74">
        <f>'Прил 5'!L59</f>
        <v>4</v>
      </c>
    </row>
    <row r="71" spans="1:12">
      <c r="A71" s="128" t="s">
        <v>100</v>
      </c>
      <c r="B71" s="132" t="s">
        <v>25</v>
      </c>
      <c r="C71" s="132"/>
      <c r="D71" s="7"/>
      <c r="E71" s="7"/>
      <c r="F71" s="7"/>
      <c r="G71" s="7"/>
      <c r="H71" s="7"/>
      <c r="I71" s="74">
        <f t="shared" ref="I71:K76" si="14">I72</f>
        <v>371.1</v>
      </c>
      <c r="J71" s="74">
        <f t="shared" si="14"/>
        <v>395.8</v>
      </c>
      <c r="K71" s="74">
        <f t="shared" si="14"/>
        <v>407.8</v>
      </c>
    </row>
    <row r="72" spans="1:12">
      <c r="A72" s="128" t="s">
        <v>101</v>
      </c>
      <c r="B72" s="7" t="s">
        <v>25</v>
      </c>
      <c r="C72" s="7" t="s">
        <v>65</v>
      </c>
      <c r="D72" s="233"/>
      <c r="E72" s="233"/>
      <c r="F72" s="233"/>
      <c r="G72" s="233"/>
      <c r="H72" s="7"/>
      <c r="I72" s="74">
        <f t="shared" si="14"/>
        <v>371.1</v>
      </c>
      <c r="J72" s="74">
        <f t="shared" si="14"/>
        <v>395.8</v>
      </c>
      <c r="K72" s="74">
        <f t="shared" si="14"/>
        <v>407.8</v>
      </c>
    </row>
    <row r="73" spans="1:12" ht="47.25">
      <c r="A73" s="123" t="s">
        <v>228</v>
      </c>
      <c r="B73" s="8" t="s">
        <v>25</v>
      </c>
      <c r="C73" s="8" t="s">
        <v>65</v>
      </c>
      <c r="D73" s="8" t="s">
        <v>85</v>
      </c>
      <c r="E73" s="8" t="s">
        <v>71</v>
      </c>
      <c r="F73" s="8"/>
      <c r="G73" s="8"/>
      <c r="H73" s="7"/>
      <c r="I73" s="74">
        <f>I74</f>
        <v>371.1</v>
      </c>
      <c r="J73" s="74">
        <f>J75</f>
        <v>395.8</v>
      </c>
      <c r="K73" s="74">
        <f>K75</f>
        <v>407.8</v>
      </c>
      <c r="L73" s="151"/>
    </row>
    <row r="74" spans="1:12" ht="47.25">
      <c r="A74" s="123" t="s">
        <v>229</v>
      </c>
      <c r="B74" s="8" t="s">
        <v>25</v>
      </c>
      <c r="C74" s="8" t="s">
        <v>65</v>
      </c>
      <c r="D74" s="8" t="s">
        <v>85</v>
      </c>
      <c r="E74" s="8" t="s">
        <v>36</v>
      </c>
      <c r="F74" s="8"/>
      <c r="G74" s="8"/>
      <c r="H74" s="7"/>
      <c r="I74" s="74">
        <f>I75</f>
        <v>371.1</v>
      </c>
      <c r="J74" s="74">
        <f t="shared" ref="J74:K74" si="15">J75</f>
        <v>395.8</v>
      </c>
      <c r="K74" s="74">
        <f t="shared" si="15"/>
        <v>407.8</v>
      </c>
      <c r="L74" s="151"/>
    </row>
    <row r="75" spans="1:12" ht="177.6" customHeight="1">
      <c r="A75" s="227" t="s">
        <v>297</v>
      </c>
      <c r="B75" s="8" t="s">
        <v>25</v>
      </c>
      <c r="C75" s="8" t="s">
        <v>65</v>
      </c>
      <c r="D75" s="8" t="s">
        <v>85</v>
      </c>
      <c r="E75" s="8" t="s">
        <v>36</v>
      </c>
      <c r="F75" s="8" t="s">
        <v>73</v>
      </c>
      <c r="G75" s="8" t="s">
        <v>102</v>
      </c>
      <c r="H75" s="7"/>
      <c r="I75" s="74">
        <f t="shared" si="14"/>
        <v>371.1</v>
      </c>
      <c r="J75" s="74">
        <f t="shared" si="14"/>
        <v>395.8</v>
      </c>
      <c r="K75" s="74">
        <f t="shared" si="14"/>
        <v>407.8</v>
      </c>
      <c r="L75" s="151"/>
    </row>
    <row r="76" spans="1:12" ht="31.5">
      <c r="A76" s="126" t="s">
        <v>161</v>
      </c>
      <c r="B76" s="8" t="s">
        <v>25</v>
      </c>
      <c r="C76" s="8" t="s">
        <v>65</v>
      </c>
      <c r="D76" s="8" t="s">
        <v>85</v>
      </c>
      <c r="E76" s="8" t="s">
        <v>36</v>
      </c>
      <c r="F76" s="8" t="s">
        <v>73</v>
      </c>
      <c r="G76" s="8" t="s">
        <v>102</v>
      </c>
      <c r="H76" s="7" t="s">
        <v>163</v>
      </c>
      <c r="I76" s="74">
        <f t="shared" si="14"/>
        <v>371.1</v>
      </c>
      <c r="J76" s="74">
        <f t="shared" si="14"/>
        <v>395.8</v>
      </c>
      <c r="K76" s="74">
        <f t="shared" si="14"/>
        <v>407.8</v>
      </c>
    </row>
    <row r="77" spans="1:12" ht="31.5">
      <c r="A77" s="126" t="s">
        <v>162</v>
      </c>
      <c r="B77" s="8" t="s">
        <v>25</v>
      </c>
      <c r="C77" s="8" t="s">
        <v>65</v>
      </c>
      <c r="D77" s="8" t="s">
        <v>85</v>
      </c>
      <c r="E77" s="8" t="s">
        <v>36</v>
      </c>
      <c r="F77" s="8" t="s">
        <v>73</v>
      </c>
      <c r="G77" s="8" t="s">
        <v>102</v>
      </c>
      <c r="H77" s="7" t="s">
        <v>164</v>
      </c>
      <c r="I77" s="74">
        <f>'Прил 5'!J66</f>
        <v>371.1</v>
      </c>
      <c r="J77" s="74">
        <f>'Прил 5'!K66</f>
        <v>395.8</v>
      </c>
      <c r="K77" s="74">
        <f>'Прил 5'!L66</f>
        <v>407.8</v>
      </c>
    </row>
    <row r="78" spans="1:12">
      <c r="A78" s="128" t="s">
        <v>28</v>
      </c>
      <c r="B78" s="7" t="s">
        <v>27</v>
      </c>
      <c r="C78" s="7"/>
      <c r="D78" s="7"/>
      <c r="E78" s="7"/>
      <c r="F78" s="7"/>
      <c r="G78" s="73"/>
      <c r="H78" s="73"/>
      <c r="I78" s="74">
        <f>I79+I85</f>
        <v>168.71</v>
      </c>
      <c r="J78" s="74">
        <f>J79+J85</f>
        <v>5.4</v>
      </c>
      <c r="K78" s="74">
        <f>K79+K85</f>
        <v>5.4</v>
      </c>
    </row>
    <row r="79" spans="1:12">
      <c r="A79" s="128" t="s">
        <v>103</v>
      </c>
      <c r="B79" s="7" t="s">
        <v>27</v>
      </c>
      <c r="C79" s="7" t="s">
        <v>62</v>
      </c>
      <c r="D79" s="7"/>
      <c r="E79" s="7"/>
      <c r="F79" s="7"/>
      <c r="G79" s="73"/>
      <c r="H79" s="73"/>
      <c r="I79" s="74">
        <f>I80</f>
        <v>62.71</v>
      </c>
      <c r="J79" s="74">
        <f t="shared" ref="J79:K79" si="16">J80</f>
        <v>0.4</v>
      </c>
      <c r="K79" s="74">
        <f t="shared" si="16"/>
        <v>0.4</v>
      </c>
    </row>
    <row r="80" spans="1:12" ht="47.25">
      <c r="A80" s="164" t="s">
        <v>228</v>
      </c>
      <c r="B80" s="160">
        <v>918</v>
      </c>
      <c r="C80" s="7" t="s">
        <v>27</v>
      </c>
      <c r="D80" s="7" t="s">
        <v>62</v>
      </c>
      <c r="E80" s="7" t="s">
        <v>85</v>
      </c>
      <c r="F80" s="7" t="s">
        <v>71</v>
      </c>
      <c r="G80" s="7"/>
      <c r="H80" s="13"/>
      <c r="I80" s="74">
        <f>I81</f>
        <v>62.71</v>
      </c>
      <c r="J80" s="74">
        <f t="shared" ref="J80:K81" si="17">J81</f>
        <v>0.4</v>
      </c>
      <c r="K80" s="74">
        <f t="shared" si="17"/>
        <v>0.4</v>
      </c>
    </row>
    <row r="81" spans="1:12" ht="47.25">
      <c r="A81" s="165" t="s">
        <v>229</v>
      </c>
      <c r="B81" s="160">
        <v>918</v>
      </c>
      <c r="C81" s="7" t="s">
        <v>27</v>
      </c>
      <c r="D81" s="7" t="s">
        <v>62</v>
      </c>
      <c r="E81" s="7" t="s">
        <v>85</v>
      </c>
      <c r="F81" s="7" t="s">
        <v>36</v>
      </c>
      <c r="G81" s="7"/>
      <c r="H81" s="13"/>
      <c r="I81" s="74">
        <f>I82</f>
        <v>62.71</v>
      </c>
      <c r="J81" s="74">
        <f t="shared" si="17"/>
        <v>0.4</v>
      </c>
      <c r="K81" s="74">
        <f t="shared" si="17"/>
        <v>0.4</v>
      </c>
    </row>
    <row r="82" spans="1:12" ht="70.150000000000006" customHeight="1">
      <c r="A82" s="12" t="s">
        <v>296</v>
      </c>
      <c r="B82" s="7" t="s">
        <v>27</v>
      </c>
      <c r="C82" s="7" t="s">
        <v>62</v>
      </c>
      <c r="D82" s="7">
        <v>89</v>
      </c>
      <c r="E82" s="7">
        <v>1</v>
      </c>
      <c r="F82" s="7" t="s">
        <v>73</v>
      </c>
      <c r="G82" s="7" t="s">
        <v>104</v>
      </c>
      <c r="H82" s="148"/>
      <c r="I82" s="74">
        <f>I83</f>
        <v>62.71</v>
      </c>
      <c r="J82" s="74">
        <f t="shared" ref="J82:K83" si="18">J83</f>
        <v>0.4</v>
      </c>
      <c r="K82" s="74">
        <f t="shared" si="18"/>
        <v>0.4</v>
      </c>
      <c r="L82" s="151"/>
    </row>
    <row r="83" spans="1:12" ht="31.5">
      <c r="A83" s="126" t="s">
        <v>161</v>
      </c>
      <c r="B83" s="7" t="s">
        <v>27</v>
      </c>
      <c r="C83" s="7" t="s">
        <v>62</v>
      </c>
      <c r="D83" s="7">
        <v>89</v>
      </c>
      <c r="E83" s="7">
        <v>1</v>
      </c>
      <c r="F83" s="7" t="s">
        <v>73</v>
      </c>
      <c r="G83" s="7" t="s">
        <v>104</v>
      </c>
      <c r="H83" s="148" t="s">
        <v>163</v>
      </c>
      <c r="I83" s="74">
        <f>I84</f>
        <v>62.71</v>
      </c>
      <c r="J83" s="74">
        <f t="shared" si="18"/>
        <v>0.4</v>
      </c>
      <c r="K83" s="74">
        <f t="shared" si="18"/>
        <v>0.4</v>
      </c>
    </row>
    <row r="84" spans="1:12" ht="31.5">
      <c r="A84" s="126" t="s">
        <v>162</v>
      </c>
      <c r="B84" s="7" t="s">
        <v>27</v>
      </c>
      <c r="C84" s="7" t="s">
        <v>62</v>
      </c>
      <c r="D84" s="7">
        <v>89</v>
      </c>
      <c r="E84" s="7">
        <v>1</v>
      </c>
      <c r="F84" s="7" t="s">
        <v>73</v>
      </c>
      <c r="G84" s="7" t="s">
        <v>104</v>
      </c>
      <c r="H84" s="148" t="s">
        <v>164</v>
      </c>
      <c r="I84" s="74">
        <f>'Прил 5'!J73</f>
        <v>62.71</v>
      </c>
      <c r="J84" s="74">
        <f>'Прил 5'!K73</f>
        <v>0.4</v>
      </c>
      <c r="K84" s="74">
        <f>'Прил 5'!L73</f>
        <v>0.4</v>
      </c>
    </row>
    <row r="85" spans="1:12">
      <c r="A85" s="128" t="s">
        <v>105</v>
      </c>
      <c r="B85" s="7" t="s">
        <v>27</v>
      </c>
      <c r="C85" s="7" t="s">
        <v>63</v>
      </c>
      <c r="D85" s="7"/>
      <c r="E85" s="7"/>
      <c r="F85" s="153"/>
      <c r="G85" s="73"/>
      <c r="H85" s="73"/>
      <c r="I85" s="74">
        <f>I86</f>
        <v>106</v>
      </c>
      <c r="J85" s="74">
        <f t="shared" ref="J85:K85" si="19">J86</f>
        <v>5</v>
      </c>
      <c r="K85" s="74">
        <f t="shared" si="19"/>
        <v>5</v>
      </c>
    </row>
    <row r="86" spans="1:12" ht="47.25">
      <c r="A86" s="123" t="s">
        <v>228</v>
      </c>
      <c r="B86" s="7" t="s">
        <v>27</v>
      </c>
      <c r="C86" s="7" t="s">
        <v>63</v>
      </c>
      <c r="D86" s="7" t="s">
        <v>85</v>
      </c>
      <c r="E86" s="7" t="s">
        <v>71</v>
      </c>
      <c r="F86" s="153"/>
      <c r="G86" s="73"/>
      <c r="H86" s="73"/>
      <c r="I86" s="74">
        <f>I87</f>
        <v>106</v>
      </c>
      <c r="J86" s="74">
        <f t="shared" ref="J86:K86" si="20">J87</f>
        <v>5</v>
      </c>
      <c r="K86" s="74">
        <f t="shared" si="20"/>
        <v>5</v>
      </c>
    </row>
    <row r="87" spans="1:12" ht="47.25">
      <c r="A87" s="123" t="s">
        <v>229</v>
      </c>
      <c r="B87" s="7" t="s">
        <v>27</v>
      </c>
      <c r="C87" s="7" t="s">
        <v>63</v>
      </c>
      <c r="D87" s="7" t="s">
        <v>85</v>
      </c>
      <c r="E87" s="13">
        <v>1</v>
      </c>
      <c r="F87" s="153"/>
      <c r="G87" s="73"/>
      <c r="H87" s="73"/>
      <c r="I87" s="74">
        <f>I88+I91</f>
        <v>106</v>
      </c>
      <c r="J87" s="74">
        <f t="shared" ref="J87:K87" si="21">J88+J91</f>
        <v>5</v>
      </c>
      <c r="K87" s="74">
        <f t="shared" si="21"/>
        <v>5</v>
      </c>
    </row>
    <row r="88" spans="1:12">
      <c r="A88" s="126" t="s">
        <v>106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43010</v>
      </c>
      <c r="H88" s="73"/>
      <c r="I88" s="74">
        <f>I89</f>
        <v>106</v>
      </c>
      <c r="J88" s="74">
        <f t="shared" ref="J88:K89" si="22">J89</f>
        <v>3</v>
      </c>
      <c r="K88" s="74">
        <f t="shared" si="22"/>
        <v>3</v>
      </c>
    </row>
    <row r="89" spans="1:12" ht="31.5">
      <c r="A89" s="126" t="s">
        <v>161</v>
      </c>
      <c r="B89" s="7" t="s">
        <v>27</v>
      </c>
      <c r="C89" s="7" t="s">
        <v>63</v>
      </c>
      <c r="D89" s="7" t="s">
        <v>85</v>
      </c>
      <c r="E89" s="13">
        <v>1</v>
      </c>
      <c r="F89" s="8" t="s">
        <v>73</v>
      </c>
      <c r="G89" s="13">
        <v>43010</v>
      </c>
      <c r="H89" s="13">
        <v>200</v>
      </c>
      <c r="I89" s="74">
        <f>I90</f>
        <v>106</v>
      </c>
      <c r="J89" s="74">
        <f t="shared" si="22"/>
        <v>3</v>
      </c>
      <c r="K89" s="74">
        <f t="shared" si="22"/>
        <v>3</v>
      </c>
    </row>
    <row r="90" spans="1:12" ht="31.5">
      <c r="A90" s="126" t="s">
        <v>162</v>
      </c>
      <c r="B90" s="7" t="s">
        <v>27</v>
      </c>
      <c r="C90" s="7" t="s">
        <v>63</v>
      </c>
      <c r="D90" s="7" t="s">
        <v>85</v>
      </c>
      <c r="E90" s="13">
        <v>1</v>
      </c>
      <c r="F90" s="8" t="s">
        <v>73</v>
      </c>
      <c r="G90" s="13">
        <v>43010</v>
      </c>
      <c r="H90" s="13">
        <v>240</v>
      </c>
      <c r="I90" s="74">
        <f>'Прил 5'!J79</f>
        <v>106</v>
      </c>
      <c r="J90" s="74">
        <f>'Прил 5'!K79</f>
        <v>3</v>
      </c>
      <c r="K90" s="74">
        <f>'Прил 5'!L79</f>
        <v>3</v>
      </c>
    </row>
    <row r="91" spans="1:12">
      <c r="A91" s="126" t="s">
        <v>244</v>
      </c>
      <c r="B91" s="7" t="s">
        <v>27</v>
      </c>
      <c r="C91" s="7" t="s">
        <v>63</v>
      </c>
      <c r="D91" s="7" t="s">
        <v>85</v>
      </c>
      <c r="E91" s="13">
        <v>1</v>
      </c>
      <c r="F91" s="8" t="s">
        <v>73</v>
      </c>
      <c r="G91" s="13">
        <v>43040</v>
      </c>
      <c r="H91" s="73"/>
      <c r="I91" s="74">
        <f>I92</f>
        <v>0</v>
      </c>
      <c r="J91" s="74">
        <f t="shared" ref="J91:K92" si="23">J92</f>
        <v>2</v>
      </c>
      <c r="K91" s="74">
        <f t="shared" si="23"/>
        <v>2</v>
      </c>
    </row>
    <row r="92" spans="1:12" ht="31.5">
      <c r="A92" s="126" t="s">
        <v>161</v>
      </c>
      <c r="B92" s="7" t="s">
        <v>27</v>
      </c>
      <c r="C92" s="7" t="s">
        <v>63</v>
      </c>
      <c r="D92" s="7" t="s">
        <v>85</v>
      </c>
      <c r="E92" s="13">
        <v>1</v>
      </c>
      <c r="F92" s="8" t="s">
        <v>73</v>
      </c>
      <c r="G92" s="13">
        <v>43040</v>
      </c>
      <c r="H92" s="13">
        <v>200</v>
      </c>
      <c r="I92" s="74">
        <f>I93</f>
        <v>0</v>
      </c>
      <c r="J92" s="74">
        <f t="shared" si="23"/>
        <v>2</v>
      </c>
      <c r="K92" s="74">
        <f t="shared" si="23"/>
        <v>2</v>
      </c>
    </row>
    <row r="93" spans="1:12" ht="31.5">
      <c r="A93" s="126" t="s">
        <v>162</v>
      </c>
      <c r="B93" s="7" t="s">
        <v>27</v>
      </c>
      <c r="C93" s="7" t="s">
        <v>63</v>
      </c>
      <c r="D93" s="7" t="s">
        <v>85</v>
      </c>
      <c r="E93" s="13">
        <v>1</v>
      </c>
      <c r="F93" s="8" t="s">
        <v>73</v>
      </c>
      <c r="G93" s="13">
        <v>43040</v>
      </c>
      <c r="H93" s="13">
        <v>240</v>
      </c>
      <c r="I93" s="74">
        <f>'Прил 5'!J82</f>
        <v>0</v>
      </c>
      <c r="J93" s="74">
        <f>'Прил 5'!K82</f>
        <v>2</v>
      </c>
      <c r="K93" s="74">
        <f>'Прил 5'!L82</f>
        <v>2</v>
      </c>
    </row>
    <row r="94" spans="1:12">
      <c r="A94" s="128" t="s">
        <v>107</v>
      </c>
      <c r="B94" s="7" t="s">
        <v>66</v>
      </c>
      <c r="C94" s="7"/>
      <c r="D94" s="124"/>
      <c r="E94" s="7"/>
      <c r="F94" s="7"/>
      <c r="G94" s="7"/>
      <c r="H94" s="148"/>
      <c r="I94" s="74">
        <f t="shared" ref="I94:K99" si="24">I95</f>
        <v>68.8</v>
      </c>
      <c r="J94" s="74">
        <f t="shared" si="24"/>
        <v>47</v>
      </c>
      <c r="K94" s="74">
        <f t="shared" si="24"/>
        <v>23.4</v>
      </c>
    </row>
    <row r="95" spans="1:12">
      <c r="A95" s="154" t="s">
        <v>39</v>
      </c>
      <c r="B95" s="7" t="s">
        <v>66</v>
      </c>
      <c r="C95" s="7" t="s">
        <v>24</v>
      </c>
      <c r="D95" s="148"/>
      <c r="E95" s="7"/>
      <c r="F95" s="7"/>
      <c r="G95" s="7"/>
      <c r="H95" s="148"/>
      <c r="I95" s="74">
        <f>I96</f>
        <v>68.8</v>
      </c>
      <c r="J95" s="74">
        <f t="shared" si="24"/>
        <v>47</v>
      </c>
      <c r="K95" s="74">
        <f t="shared" si="24"/>
        <v>23.4</v>
      </c>
    </row>
    <row r="96" spans="1:12" ht="47.25">
      <c r="A96" s="123" t="s">
        <v>228</v>
      </c>
      <c r="B96" s="7" t="s">
        <v>66</v>
      </c>
      <c r="C96" s="7" t="s">
        <v>24</v>
      </c>
      <c r="D96" s="7">
        <v>89</v>
      </c>
      <c r="E96" s="7" t="s">
        <v>71</v>
      </c>
      <c r="F96" s="7"/>
      <c r="G96" s="7"/>
      <c r="H96" s="148"/>
      <c r="I96" s="74">
        <f>I97</f>
        <v>68.8</v>
      </c>
      <c r="J96" s="74">
        <f t="shared" si="24"/>
        <v>47</v>
      </c>
      <c r="K96" s="74">
        <f t="shared" si="24"/>
        <v>23.4</v>
      </c>
      <c r="L96" s="129"/>
    </row>
    <row r="97" spans="1:12" ht="47.25">
      <c r="A97" s="123" t="s">
        <v>229</v>
      </c>
      <c r="B97" s="7" t="s">
        <v>66</v>
      </c>
      <c r="C97" s="7" t="s">
        <v>24</v>
      </c>
      <c r="D97" s="7">
        <v>89</v>
      </c>
      <c r="E97" s="7">
        <v>1</v>
      </c>
      <c r="F97" s="7"/>
      <c r="G97" s="7"/>
      <c r="H97" s="148"/>
      <c r="I97" s="74">
        <f>I98</f>
        <v>68.8</v>
      </c>
      <c r="J97" s="74">
        <f t="shared" si="24"/>
        <v>47</v>
      </c>
      <c r="K97" s="74">
        <f t="shared" si="24"/>
        <v>23.4</v>
      </c>
      <c r="L97" s="129"/>
    </row>
    <row r="98" spans="1:12">
      <c r="A98" s="123" t="s">
        <v>156</v>
      </c>
      <c r="B98" s="155" t="s">
        <v>66</v>
      </c>
      <c r="C98" s="155" t="s">
        <v>24</v>
      </c>
      <c r="D98" s="156">
        <v>89</v>
      </c>
      <c r="E98" s="8">
        <v>1</v>
      </c>
      <c r="F98" s="8" t="s">
        <v>73</v>
      </c>
      <c r="G98" s="8" t="s">
        <v>109</v>
      </c>
      <c r="H98" s="156"/>
      <c r="I98" s="74">
        <f t="shared" si="24"/>
        <v>68.8</v>
      </c>
      <c r="J98" s="74">
        <f t="shared" si="24"/>
        <v>47</v>
      </c>
      <c r="K98" s="74">
        <f t="shared" si="24"/>
        <v>23.4</v>
      </c>
    </row>
    <row r="99" spans="1:12">
      <c r="A99" s="123" t="s">
        <v>157</v>
      </c>
      <c r="B99" s="155" t="s">
        <v>66</v>
      </c>
      <c r="C99" s="155" t="s">
        <v>24</v>
      </c>
      <c r="D99" s="156">
        <v>89</v>
      </c>
      <c r="E99" s="8">
        <v>1</v>
      </c>
      <c r="F99" s="8" t="s">
        <v>73</v>
      </c>
      <c r="G99" s="8" t="s">
        <v>109</v>
      </c>
      <c r="H99" s="156" t="s">
        <v>159</v>
      </c>
      <c r="I99" s="74">
        <f t="shared" si="24"/>
        <v>68.8</v>
      </c>
      <c r="J99" s="74">
        <f t="shared" si="24"/>
        <v>47</v>
      </c>
      <c r="K99" s="74">
        <f t="shared" si="24"/>
        <v>23.4</v>
      </c>
    </row>
    <row r="100" spans="1:12">
      <c r="A100" s="123" t="s">
        <v>158</v>
      </c>
      <c r="B100" s="155" t="s">
        <v>66</v>
      </c>
      <c r="C100" s="155" t="s">
        <v>24</v>
      </c>
      <c r="D100" s="156">
        <v>89</v>
      </c>
      <c r="E100" s="8">
        <v>1</v>
      </c>
      <c r="F100" s="8" t="s">
        <v>73</v>
      </c>
      <c r="G100" s="8" t="s">
        <v>109</v>
      </c>
      <c r="H100" s="156" t="s">
        <v>160</v>
      </c>
      <c r="I100" s="74">
        <f>'Прил 5'!J89</f>
        <v>68.8</v>
      </c>
      <c r="J100" s="74">
        <f>'Прил 5'!K89</f>
        <v>47</v>
      </c>
      <c r="K100" s="74">
        <f>'Прил 5'!L89</f>
        <v>23.4</v>
      </c>
    </row>
    <row r="101" spans="1:12">
      <c r="A101" s="121" t="s">
        <v>26</v>
      </c>
      <c r="B101" s="155" t="s">
        <v>67</v>
      </c>
      <c r="C101" s="155"/>
      <c r="D101" s="156"/>
      <c r="E101" s="8"/>
      <c r="F101" s="8"/>
      <c r="G101" s="8"/>
      <c r="H101" s="156"/>
      <c r="I101" s="74">
        <f t="shared" ref="I101:K106" si="25">I102</f>
        <v>1.7</v>
      </c>
      <c r="J101" s="74">
        <f t="shared" si="25"/>
        <v>1.7</v>
      </c>
      <c r="K101" s="74">
        <f t="shared" si="25"/>
        <v>1.7</v>
      </c>
    </row>
    <row r="102" spans="1:12" ht="31.5">
      <c r="A102" s="121" t="s">
        <v>110</v>
      </c>
      <c r="B102" s="8">
        <v>13</v>
      </c>
      <c r="C102" s="8" t="s">
        <v>24</v>
      </c>
      <c r="D102" s="138"/>
      <c r="E102" s="8"/>
      <c r="F102" s="8"/>
      <c r="G102" s="8"/>
      <c r="H102" s="156"/>
      <c r="I102" s="74">
        <f t="shared" si="25"/>
        <v>1.7</v>
      </c>
      <c r="J102" s="74">
        <f t="shared" si="25"/>
        <v>1.7</v>
      </c>
      <c r="K102" s="74">
        <f t="shared" si="25"/>
        <v>1.7</v>
      </c>
    </row>
    <row r="103" spans="1:12" ht="47.25">
      <c r="A103" s="123" t="s">
        <v>228</v>
      </c>
      <c r="B103" s="8" t="s">
        <v>67</v>
      </c>
      <c r="C103" s="8" t="s">
        <v>24</v>
      </c>
      <c r="D103" s="7">
        <v>89</v>
      </c>
      <c r="E103" s="7">
        <v>0</v>
      </c>
      <c r="F103" s="8"/>
      <c r="G103" s="8"/>
      <c r="H103" s="156"/>
      <c r="I103" s="74">
        <f t="shared" si="25"/>
        <v>1.7</v>
      </c>
      <c r="J103" s="74">
        <f t="shared" si="25"/>
        <v>1.7</v>
      </c>
      <c r="K103" s="74">
        <f t="shared" si="25"/>
        <v>1.7</v>
      </c>
    </row>
    <row r="104" spans="1:12" ht="47.25">
      <c r="A104" s="123" t="s">
        <v>229</v>
      </c>
      <c r="B104" s="8" t="s">
        <v>67</v>
      </c>
      <c r="C104" s="8" t="s">
        <v>24</v>
      </c>
      <c r="D104" s="7">
        <v>89</v>
      </c>
      <c r="E104" s="7">
        <v>1</v>
      </c>
      <c r="F104" s="8"/>
      <c r="G104" s="8"/>
      <c r="H104" s="156"/>
      <c r="I104" s="74">
        <f t="shared" si="25"/>
        <v>1.7</v>
      </c>
      <c r="J104" s="74">
        <f t="shared" si="25"/>
        <v>1.7</v>
      </c>
      <c r="K104" s="74">
        <f t="shared" si="25"/>
        <v>1.7</v>
      </c>
    </row>
    <row r="105" spans="1:12">
      <c r="A105" s="126" t="s">
        <v>111</v>
      </c>
      <c r="B105" s="8">
        <v>13</v>
      </c>
      <c r="C105" s="8" t="s">
        <v>24</v>
      </c>
      <c r="D105" s="138">
        <v>89</v>
      </c>
      <c r="E105" s="8">
        <v>1</v>
      </c>
      <c r="F105" s="8" t="s">
        <v>73</v>
      </c>
      <c r="G105" s="8">
        <v>41240</v>
      </c>
      <c r="H105" s="156"/>
      <c r="I105" s="74">
        <f t="shared" si="25"/>
        <v>1.7</v>
      </c>
      <c r="J105" s="74">
        <f t="shared" si="25"/>
        <v>1.7</v>
      </c>
      <c r="K105" s="74">
        <f t="shared" si="25"/>
        <v>1.7</v>
      </c>
    </row>
    <row r="106" spans="1:12">
      <c r="A106" s="126" t="s">
        <v>154</v>
      </c>
      <c r="B106" s="8">
        <v>13</v>
      </c>
      <c r="C106" s="8" t="s">
        <v>24</v>
      </c>
      <c r="D106" s="138">
        <v>89</v>
      </c>
      <c r="E106" s="8">
        <v>1</v>
      </c>
      <c r="F106" s="8" t="s">
        <v>73</v>
      </c>
      <c r="G106" s="8" t="s">
        <v>116</v>
      </c>
      <c r="H106" s="156" t="s">
        <v>155</v>
      </c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>
      <c r="A107" s="131" t="s">
        <v>112</v>
      </c>
      <c r="B107" s="8">
        <v>13</v>
      </c>
      <c r="C107" s="8" t="s">
        <v>24</v>
      </c>
      <c r="D107" s="138">
        <v>89</v>
      </c>
      <c r="E107" s="8">
        <v>1</v>
      </c>
      <c r="F107" s="8" t="s">
        <v>73</v>
      </c>
      <c r="G107" s="8">
        <v>41240</v>
      </c>
      <c r="H107" s="156">
        <v>730</v>
      </c>
      <c r="I107" s="74">
        <f>'Прил 5'!J96</f>
        <v>1.7</v>
      </c>
      <c r="J107" s="74">
        <f>'Прил 5'!K96</f>
        <v>1.7</v>
      </c>
      <c r="K107" s="74">
        <f>'Прил 5'!L96</f>
        <v>1.7</v>
      </c>
    </row>
    <row r="108" spans="1:12">
      <c r="A108" s="131" t="s">
        <v>265</v>
      </c>
      <c r="B108" s="8" t="s">
        <v>266</v>
      </c>
      <c r="C108" s="8"/>
      <c r="D108" s="138"/>
      <c r="E108" s="8"/>
      <c r="F108" s="8"/>
      <c r="G108" s="8"/>
      <c r="H108" s="156"/>
      <c r="I108" s="74"/>
      <c r="J108" s="74">
        <f t="shared" ref="J108:K111" si="26">J109</f>
        <v>24.2</v>
      </c>
      <c r="K108" s="74">
        <f t="shared" si="26"/>
        <v>50.4</v>
      </c>
    </row>
    <row r="109" spans="1:12">
      <c r="A109" s="131" t="s">
        <v>265</v>
      </c>
      <c r="B109" s="8" t="s">
        <v>266</v>
      </c>
      <c r="C109" s="8">
        <v>99</v>
      </c>
      <c r="D109" s="138"/>
      <c r="E109" s="8"/>
      <c r="F109" s="8"/>
      <c r="G109" s="8"/>
      <c r="H109" s="156"/>
      <c r="I109" s="74"/>
      <c r="J109" s="74">
        <f t="shared" si="26"/>
        <v>24.2</v>
      </c>
      <c r="K109" s="74">
        <f t="shared" si="26"/>
        <v>50.4</v>
      </c>
    </row>
    <row r="110" spans="1:12" ht="47.25">
      <c r="A110" s="123" t="s">
        <v>228</v>
      </c>
      <c r="B110" s="8" t="s">
        <v>266</v>
      </c>
      <c r="C110" s="8">
        <v>99</v>
      </c>
      <c r="D110" s="8" t="s">
        <v>85</v>
      </c>
      <c r="E110" s="8" t="s">
        <v>71</v>
      </c>
      <c r="F110" s="8"/>
      <c r="G110" s="8"/>
      <c r="H110" s="156"/>
      <c r="I110" s="74"/>
      <c r="J110" s="74">
        <f t="shared" si="26"/>
        <v>24.2</v>
      </c>
      <c r="K110" s="74">
        <f t="shared" si="26"/>
        <v>50.4</v>
      </c>
    </row>
    <row r="111" spans="1:12" ht="47.25">
      <c r="A111" s="123" t="s">
        <v>229</v>
      </c>
      <c r="B111" s="8" t="s">
        <v>266</v>
      </c>
      <c r="C111" s="8">
        <v>99</v>
      </c>
      <c r="D111" s="8" t="s">
        <v>85</v>
      </c>
      <c r="E111" s="8" t="s">
        <v>36</v>
      </c>
      <c r="F111" s="8"/>
      <c r="G111" s="8"/>
      <c r="H111" s="156"/>
      <c r="I111" s="74"/>
      <c r="J111" s="74">
        <f t="shared" si="26"/>
        <v>24.2</v>
      </c>
      <c r="K111" s="74">
        <f t="shared" si="26"/>
        <v>50.4</v>
      </c>
    </row>
    <row r="112" spans="1:12">
      <c r="A112" s="131" t="s">
        <v>265</v>
      </c>
      <c r="B112" s="8" t="s">
        <v>266</v>
      </c>
      <c r="C112" s="8">
        <v>99</v>
      </c>
      <c r="D112" s="8" t="s">
        <v>85</v>
      </c>
      <c r="E112" s="8" t="s">
        <v>36</v>
      </c>
      <c r="F112" s="8" t="s">
        <v>73</v>
      </c>
      <c r="G112" s="8" t="s">
        <v>267</v>
      </c>
      <c r="H112" s="8"/>
      <c r="I112" s="73"/>
      <c r="J112" s="220">
        <f>J114</f>
        <v>24.2</v>
      </c>
      <c r="K112" s="220">
        <f>K114</f>
        <v>50.4</v>
      </c>
    </row>
    <row r="113" spans="1:11">
      <c r="A113" s="131" t="s">
        <v>169</v>
      </c>
      <c r="B113" s="8" t="s">
        <v>266</v>
      </c>
      <c r="C113" s="8">
        <v>99</v>
      </c>
      <c r="D113" s="8" t="s">
        <v>85</v>
      </c>
      <c r="E113" s="8" t="s">
        <v>36</v>
      </c>
      <c r="F113" s="8" t="s">
        <v>73</v>
      </c>
      <c r="G113" s="8" t="s">
        <v>267</v>
      </c>
      <c r="H113" s="8" t="s">
        <v>170</v>
      </c>
      <c r="I113" s="73"/>
      <c r="J113" s="220">
        <f>J114</f>
        <v>24.2</v>
      </c>
      <c r="K113" s="220">
        <f>K114</f>
        <v>50.4</v>
      </c>
    </row>
    <row r="114" spans="1:11">
      <c r="A114" s="131" t="s">
        <v>84</v>
      </c>
      <c r="B114" s="8" t="s">
        <v>266</v>
      </c>
      <c r="C114" s="8" t="s">
        <v>266</v>
      </c>
      <c r="D114" s="8" t="s">
        <v>85</v>
      </c>
      <c r="E114" s="8" t="s">
        <v>36</v>
      </c>
      <c r="F114" s="8" t="s">
        <v>73</v>
      </c>
      <c r="G114" s="8" t="s">
        <v>267</v>
      </c>
      <c r="H114" s="8" t="s">
        <v>86</v>
      </c>
      <c r="I114" s="73"/>
      <c r="J114" s="220">
        <f>'Прил 5'!K103</f>
        <v>24.2</v>
      </c>
      <c r="K114" s="220">
        <f>'Прил 5'!L103</f>
        <v>50.4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5">
    <cfRule type="expression" dxfId="72" priority="41" stopIfTrue="1">
      <formula>$F45=""</formula>
    </cfRule>
    <cfRule type="expression" dxfId="71" priority="42" stopIfTrue="1">
      <formula>#REF!&lt;&gt;""</formula>
    </cfRule>
    <cfRule type="expression" dxfId="70" priority="43" stopIfTrue="1">
      <formula>AND($G45="",$F45&lt;&gt;"")</formula>
    </cfRule>
  </conditionalFormatting>
  <conditionalFormatting sqref="B69">
    <cfRule type="expression" dxfId="69" priority="38" stopIfTrue="1">
      <formula>$F69=""</formula>
    </cfRule>
    <cfRule type="expression" dxfId="68" priority="40" stopIfTrue="1">
      <formula>AND($G69="",$F69&lt;&gt;"")</formula>
    </cfRule>
  </conditionalFormatting>
  <conditionalFormatting sqref="A43">
    <cfRule type="expression" dxfId="67" priority="35" stopIfTrue="1">
      <formula>$F43=""</formula>
    </cfRule>
    <cfRule type="expression" dxfId="66" priority="36" stopIfTrue="1">
      <formula>#REF!&lt;&gt;""</formula>
    </cfRule>
    <cfRule type="expression" dxfId="65" priority="37" stopIfTrue="1">
      <formula>AND($G43="",$F43&lt;&gt;"")</formula>
    </cfRule>
  </conditionalFormatting>
  <conditionalFormatting sqref="A49">
    <cfRule type="expression" dxfId="64" priority="32" stopIfTrue="1">
      <formula>$F49=""</formula>
    </cfRule>
    <cfRule type="expression" dxfId="63" priority="33" stopIfTrue="1">
      <formula>$H49&lt;&gt;""</formula>
    </cfRule>
    <cfRule type="expression" dxfId="62" priority="34" stopIfTrue="1">
      <formula>AND($G49="",$F49&lt;&gt;"")</formula>
    </cfRule>
  </conditionalFormatting>
  <conditionalFormatting sqref="A88 A91">
    <cfRule type="expression" dxfId="61" priority="29" stopIfTrue="1">
      <formula>$F88=""</formula>
    </cfRule>
    <cfRule type="expression" dxfId="60" priority="31" stopIfTrue="1">
      <formula>AND($G88="",$F88&lt;&gt;"")</formula>
    </cfRule>
  </conditionalFormatting>
  <conditionalFormatting sqref="A91">
    <cfRule type="expression" dxfId="59" priority="26" stopIfTrue="1">
      <formula>$F91=""</formula>
    </cfRule>
    <cfRule type="expression" dxfId="58" priority="28" stopIfTrue="1">
      <formula>AND($G91="",$F91&lt;&gt;"")</formula>
    </cfRule>
  </conditionalFormatting>
  <conditionalFormatting sqref="A43">
    <cfRule type="expression" dxfId="57" priority="23" stopIfTrue="1">
      <formula>$F43=""</formula>
    </cfRule>
    <cfRule type="expression" dxfId="56" priority="24" stopIfTrue="1">
      <formula>#REF!&lt;&gt;""</formula>
    </cfRule>
    <cfRule type="expression" dxfId="55" priority="25" stopIfTrue="1">
      <formula>AND($G43="",$F43&lt;&gt;"")</formula>
    </cfRule>
  </conditionalFormatting>
  <conditionalFormatting sqref="A40">
    <cfRule type="expression" dxfId="54" priority="20" stopIfTrue="1">
      <formula>$F40=""</formula>
    </cfRule>
    <cfRule type="expression" dxfId="53" priority="21" stopIfTrue="1">
      <formula>#REF!&lt;&gt;""</formula>
    </cfRule>
    <cfRule type="expression" dxfId="52" priority="22" stopIfTrue="1">
      <formula>AND($G40="",$F40&lt;&gt;"")</formula>
    </cfRule>
  </conditionalFormatting>
  <conditionalFormatting sqref="F43 E85:E86">
    <cfRule type="expression" dxfId="51" priority="18" stopIfTrue="1">
      <formula>$C43=""</formula>
    </cfRule>
    <cfRule type="expression" dxfId="50" priority="19" stopIfTrue="1">
      <formula>$D43&lt;&gt;""</formula>
    </cfRule>
  </conditionalFormatting>
  <conditionalFormatting sqref="E43">
    <cfRule type="expression" dxfId="49" priority="16" stopIfTrue="1">
      <formula>$C43=""</formula>
    </cfRule>
    <cfRule type="expression" dxfId="48" priority="17" stopIfTrue="1">
      <formula>$D43&lt;&gt;""</formula>
    </cfRule>
  </conditionalFormatting>
  <conditionalFormatting sqref="B49">
    <cfRule type="expression" dxfId="47" priority="13" stopIfTrue="1">
      <formula>$F49=""</formula>
    </cfRule>
    <cfRule type="expression" dxfId="46" priority="14" stopIfTrue="1">
      <formula>#REF!&lt;&gt;""</formula>
    </cfRule>
    <cfRule type="expression" dxfId="45" priority="15" stopIfTrue="1">
      <formula>AND($G49="",$F49&lt;&gt;"")</formula>
    </cfRule>
  </conditionalFormatting>
  <conditionalFormatting sqref="F85:F87">
    <cfRule type="expression" dxfId="44" priority="9" stopIfTrue="1">
      <formula>$C85=""</formula>
    </cfRule>
    <cfRule type="expression" dxfId="43" priority="10" stopIfTrue="1">
      <formula>$D85&lt;&gt;""</formula>
    </cfRule>
  </conditionalFormatting>
  <conditionalFormatting sqref="F85:F87">
    <cfRule type="expression" dxfId="42" priority="5" stopIfTrue="1">
      <formula>$C85=""</formula>
    </cfRule>
    <cfRule type="expression" dxfId="41" priority="6" stopIfTrue="1">
      <formula>$D85&lt;&gt;""</formula>
    </cfRule>
  </conditionalFormatting>
  <conditionalFormatting sqref="F43">
    <cfRule type="expression" dxfId="40" priority="3" stopIfTrue="1">
      <formula>$C43=""</formula>
    </cfRule>
    <cfRule type="expression" dxfId="39" priority="4" stopIfTrue="1">
      <formula>$D43&lt;&gt;""</formula>
    </cfRule>
  </conditionalFormatting>
  <conditionalFormatting sqref="E43">
    <cfRule type="expression" dxfId="38" priority="1" stopIfTrue="1">
      <formula>$C43=""</formula>
    </cfRule>
    <cfRule type="expression" dxfId="37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8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3"/>
  <sheetViews>
    <sheetView view="pageBreakPreview" topLeftCell="A5" zoomScale="90" zoomScaleNormal="75" zoomScaleSheetLayoutView="90" workbookViewId="0">
      <selection activeCell="J26" sqref="J26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67" t="s">
        <v>175</v>
      </c>
      <c r="I1" s="267"/>
      <c r="J1" s="267"/>
      <c r="K1" s="267"/>
      <c r="L1" s="267"/>
    </row>
    <row r="2" spans="1:12" ht="79.900000000000006" customHeight="1">
      <c r="G2" s="266" t="s">
        <v>298</v>
      </c>
      <c r="H2" s="266"/>
      <c r="I2" s="266"/>
      <c r="J2" s="266"/>
      <c r="K2" s="266"/>
      <c r="L2" s="266"/>
    </row>
    <row r="3" spans="1:12">
      <c r="G3" s="110"/>
      <c r="H3" s="267"/>
      <c r="I3" s="267"/>
      <c r="J3" s="267"/>
    </row>
    <row r="4" spans="1:12" ht="57.75" customHeight="1">
      <c r="A4" s="276" t="s">
        <v>282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</row>
    <row r="6" spans="1:12">
      <c r="A6" s="278" t="s">
        <v>18</v>
      </c>
      <c r="B6" s="280" t="s">
        <v>29</v>
      </c>
      <c r="C6" s="282" t="s">
        <v>19</v>
      </c>
      <c r="D6" s="282" t="s">
        <v>30</v>
      </c>
      <c r="E6" s="270" t="s">
        <v>21</v>
      </c>
      <c r="F6" s="271"/>
      <c r="G6" s="271"/>
      <c r="H6" s="272"/>
      <c r="I6" s="282" t="s">
        <v>22</v>
      </c>
      <c r="J6" s="277" t="s">
        <v>68</v>
      </c>
      <c r="K6" s="277"/>
      <c r="L6" s="277"/>
    </row>
    <row r="7" spans="1:12">
      <c r="A7" s="279"/>
      <c r="B7" s="281"/>
      <c r="C7" s="283"/>
      <c r="D7" s="283"/>
      <c r="E7" s="273"/>
      <c r="F7" s="274"/>
      <c r="G7" s="274"/>
      <c r="H7" s="275"/>
      <c r="I7" s="283"/>
      <c r="J7" s="157" t="s">
        <v>233</v>
      </c>
      <c r="K7" s="224" t="s">
        <v>234</v>
      </c>
      <c r="L7" s="224" t="s">
        <v>275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1946.9100000000003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J11+J51+J60+J67+J83+J90</f>
        <v>1946.9100000000003</v>
      </c>
      <c r="K10" s="74">
        <f>K11+K51+K60+K67+K83+K90+K97</f>
        <v>1053.8000000000002</v>
      </c>
      <c r="L10" s="74">
        <f>L11+L51+L60+L67+L83+L90+L97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J12+J21+J45</f>
        <v>1249.8000000000002</v>
      </c>
      <c r="K11" s="74">
        <f>K12+K21+K45</f>
        <v>492.30000000000007</v>
      </c>
      <c r="L11" s="74">
        <f>L12+L21+L45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371.4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371.4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371.4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235.2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235.2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f>233.2+2</f>
        <v>235.2</v>
      </c>
      <c r="K17" s="125">
        <v>134.5</v>
      </c>
      <c r="L17" s="125">
        <v>134.30000000000001</v>
      </c>
    </row>
    <row r="18" spans="1:12" ht="38.25" customHeight="1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136.19999999999999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136.19999999999999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f>76.2+60</f>
        <v>136.19999999999999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877.40000000000009</v>
      </c>
      <c r="K21" s="125">
        <f>K22+K40</f>
        <v>356.80000000000007</v>
      </c>
      <c r="L21" s="125">
        <f>L22+L40</f>
        <v>384.1</v>
      </c>
    </row>
    <row r="22" spans="1:12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877.30000000000007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877.30000000000007</v>
      </c>
      <c r="K23" s="125">
        <f t="shared" ref="K23:L23" si="4">K25+K27+K33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392.40000000000003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392.40000000000003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f>349.6+15+27.8</f>
        <v>392.40000000000003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131.20000000000002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113.9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f>113.9</f>
        <v>113.9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17.3</v>
      </c>
      <c r="K30" s="74">
        <f t="shared" ref="K30:L30" si="7">K32+K31</f>
        <v>25.8</v>
      </c>
      <c r="L30" s="74">
        <f t="shared" si="7"/>
        <v>25.8</v>
      </c>
    </row>
    <row r="31" spans="1:12" s="139" customFormat="1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3</v>
      </c>
      <c r="K31" s="74">
        <v>0</v>
      </c>
      <c r="L31" s="74">
        <v>0</v>
      </c>
    </row>
    <row r="32" spans="1:12" s="139" customFormat="1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v>14.3</v>
      </c>
      <c r="K32" s="74">
        <v>25.8</v>
      </c>
      <c r="L32" s="74">
        <v>25.8</v>
      </c>
    </row>
    <row r="33" spans="1:12" s="139" customFormat="1" ht="35.25" customHeight="1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353.70000000000005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250.6</v>
      </c>
      <c r="K34" s="74">
        <f t="shared" ref="K34:L34" si="9">K35</f>
        <v>0</v>
      </c>
      <c r="L34" s="74">
        <f t="shared" si="9"/>
        <v>0</v>
      </c>
    </row>
    <row r="35" spans="1:12" s="139" customFormat="1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v>250.6</v>
      </c>
      <c r="K35" s="74">
        <v>0</v>
      </c>
      <c r="L35" s="74">
        <v>0</v>
      </c>
    </row>
    <row r="36" spans="1:12" s="139" customFormat="1" ht="31.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89.5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v>89.5</v>
      </c>
      <c r="K37" s="74">
        <v>0</v>
      </c>
      <c r="L37" s="74">
        <v>0</v>
      </c>
    </row>
    <row r="38" spans="1:12" s="139" customFormat="1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>
      <c r="A45" s="121" t="s">
        <v>81</v>
      </c>
      <c r="B45" s="160">
        <v>918</v>
      </c>
      <c r="C45" s="8" t="s">
        <v>24</v>
      </c>
      <c r="D45" s="8" t="s">
        <v>82</v>
      </c>
      <c r="E45" s="8"/>
      <c r="F45" s="153"/>
      <c r="G45" s="153"/>
      <c r="H45" s="138"/>
      <c r="I45" s="138"/>
      <c r="J45" s="125">
        <f>J46</f>
        <v>1</v>
      </c>
      <c r="K45" s="125">
        <f t="shared" ref="K45:L49" si="13">K46</f>
        <v>1</v>
      </c>
      <c r="L45" s="125">
        <f t="shared" si="13"/>
        <v>1</v>
      </c>
    </row>
    <row r="46" spans="1:12" ht="31.5">
      <c r="A46" s="164" t="s">
        <v>228</v>
      </c>
      <c r="B46" s="160">
        <v>918</v>
      </c>
      <c r="C46" s="8" t="s">
        <v>24</v>
      </c>
      <c r="D46" s="8" t="s">
        <v>82</v>
      </c>
      <c r="E46" s="124">
        <v>89</v>
      </c>
      <c r="F46" s="8"/>
      <c r="G46" s="8"/>
      <c r="H46" s="138"/>
      <c r="I46" s="138"/>
      <c r="J46" s="125">
        <f>J47</f>
        <v>1</v>
      </c>
      <c r="K46" s="125">
        <f t="shared" si="13"/>
        <v>1</v>
      </c>
      <c r="L46" s="125">
        <f t="shared" si="13"/>
        <v>1</v>
      </c>
    </row>
    <row r="47" spans="1:12" ht="47.25">
      <c r="A47" s="165" t="s">
        <v>229</v>
      </c>
      <c r="B47" s="160">
        <v>918</v>
      </c>
      <c r="C47" s="8" t="s">
        <v>24</v>
      </c>
      <c r="D47" s="8" t="s">
        <v>82</v>
      </c>
      <c r="E47" s="124">
        <v>89</v>
      </c>
      <c r="F47" s="8" t="s">
        <v>36</v>
      </c>
      <c r="G47" s="8"/>
      <c r="H47" s="138"/>
      <c r="I47" s="138"/>
      <c r="J47" s="125">
        <f>J48</f>
        <v>1</v>
      </c>
      <c r="K47" s="125">
        <f t="shared" si="13"/>
        <v>1</v>
      </c>
      <c r="L47" s="125">
        <f t="shared" si="13"/>
        <v>1</v>
      </c>
    </row>
    <row r="48" spans="1:12" ht="31.5">
      <c r="A48" s="126" t="s">
        <v>171</v>
      </c>
      <c r="B48" s="160">
        <v>918</v>
      </c>
      <c r="C48" s="8" t="s">
        <v>24</v>
      </c>
      <c r="D48" s="8" t="s">
        <v>82</v>
      </c>
      <c r="E48" s="124">
        <v>89</v>
      </c>
      <c r="F48" s="8" t="s">
        <v>36</v>
      </c>
      <c r="G48" s="8" t="s">
        <v>73</v>
      </c>
      <c r="H48" s="8" t="s">
        <v>83</v>
      </c>
      <c r="I48" s="138"/>
      <c r="J48" s="125">
        <f>J49</f>
        <v>1</v>
      </c>
      <c r="K48" s="125">
        <f t="shared" si="13"/>
        <v>1</v>
      </c>
      <c r="L48" s="125">
        <f t="shared" si="13"/>
        <v>1</v>
      </c>
    </row>
    <row r="49" spans="1:12">
      <c r="A49" s="131" t="s">
        <v>169</v>
      </c>
      <c r="B49" s="160">
        <v>918</v>
      </c>
      <c r="C49" s="8" t="s">
        <v>24</v>
      </c>
      <c r="D49" s="8" t="s">
        <v>82</v>
      </c>
      <c r="E49" s="124">
        <v>89</v>
      </c>
      <c r="F49" s="8" t="s">
        <v>36</v>
      </c>
      <c r="G49" s="8" t="s">
        <v>73</v>
      </c>
      <c r="H49" s="8" t="s">
        <v>83</v>
      </c>
      <c r="I49" s="138" t="s">
        <v>170</v>
      </c>
      <c r="J49" s="125">
        <f>J50</f>
        <v>1</v>
      </c>
      <c r="K49" s="125">
        <f t="shared" si="13"/>
        <v>1</v>
      </c>
      <c r="L49" s="125">
        <f t="shared" si="13"/>
        <v>1</v>
      </c>
    </row>
    <row r="50" spans="1:12" ht="17.25" customHeight="1">
      <c r="A50" s="126" t="s">
        <v>84</v>
      </c>
      <c r="B50" s="160">
        <v>918</v>
      </c>
      <c r="C50" s="8" t="s">
        <v>24</v>
      </c>
      <c r="D50" s="8" t="s">
        <v>82</v>
      </c>
      <c r="E50" s="8" t="s">
        <v>85</v>
      </c>
      <c r="F50" s="8" t="s">
        <v>36</v>
      </c>
      <c r="G50" s="8" t="s">
        <v>73</v>
      </c>
      <c r="H50" s="8" t="s">
        <v>83</v>
      </c>
      <c r="I50" s="138" t="s">
        <v>86</v>
      </c>
      <c r="J50" s="125">
        <v>1</v>
      </c>
      <c r="K50" s="125">
        <v>1</v>
      </c>
      <c r="L50" s="125">
        <v>1</v>
      </c>
    </row>
    <row r="51" spans="1:12">
      <c r="A51" s="121" t="s">
        <v>97</v>
      </c>
      <c r="B51" s="160">
        <v>918</v>
      </c>
      <c r="C51" s="8" t="s">
        <v>62</v>
      </c>
      <c r="D51" s="8"/>
      <c r="E51" s="138"/>
      <c r="F51" s="8"/>
      <c r="G51" s="8"/>
      <c r="H51" s="8"/>
      <c r="I51" s="156"/>
      <c r="J51" s="125">
        <f>J52</f>
        <v>86.800000000000011</v>
      </c>
      <c r="K51" s="125">
        <f>K52</f>
        <v>87.4</v>
      </c>
      <c r="L51" s="125">
        <f>L52</f>
        <v>90.1</v>
      </c>
    </row>
    <row r="52" spans="1:12">
      <c r="A52" s="128" t="s">
        <v>98</v>
      </c>
      <c r="B52" s="160">
        <v>918</v>
      </c>
      <c r="C52" s="132" t="s">
        <v>62</v>
      </c>
      <c r="D52" s="132" t="s">
        <v>63</v>
      </c>
      <c r="E52" s="124"/>
      <c r="F52" s="7"/>
      <c r="G52" s="7"/>
      <c r="H52" s="7"/>
      <c r="I52" s="148"/>
      <c r="J52" s="125">
        <f>J55</f>
        <v>86.800000000000011</v>
      </c>
      <c r="K52" s="125">
        <f>K55</f>
        <v>87.4</v>
      </c>
      <c r="L52" s="125">
        <f>L55</f>
        <v>90.1</v>
      </c>
    </row>
    <row r="53" spans="1:12" ht="31.5">
      <c r="A53" s="164" t="s">
        <v>228</v>
      </c>
      <c r="B53" s="160">
        <v>918</v>
      </c>
      <c r="C53" s="132" t="s">
        <v>62</v>
      </c>
      <c r="D53" s="132" t="s">
        <v>63</v>
      </c>
      <c r="E53" s="7">
        <v>89</v>
      </c>
      <c r="F53" s="7"/>
      <c r="G53" s="7"/>
      <c r="H53" s="7"/>
      <c r="I53" s="148"/>
      <c r="J53" s="125">
        <f t="shared" ref="J53:L54" si="14">J54</f>
        <v>86.800000000000011</v>
      </c>
      <c r="K53" s="125">
        <f t="shared" si="14"/>
        <v>87.4</v>
      </c>
      <c r="L53" s="125">
        <f t="shared" si="14"/>
        <v>90.1</v>
      </c>
    </row>
    <row r="54" spans="1:12" ht="47.25">
      <c r="A54" s="165" t="s">
        <v>229</v>
      </c>
      <c r="B54" s="160">
        <v>918</v>
      </c>
      <c r="C54" s="132" t="s">
        <v>62</v>
      </c>
      <c r="D54" s="132" t="s">
        <v>63</v>
      </c>
      <c r="E54" s="7">
        <v>89</v>
      </c>
      <c r="F54" s="7">
        <v>1</v>
      </c>
      <c r="G54" s="7"/>
      <c r="H54" s="7"/>
      <c r="I54" s="148"/>
      <c r="J54" s="125">
        <f t="shared" si="14"/>
        <v>86.800000000000011</v>
      </c>
      <c r="K54" s="125">
        <f t="shared" si="14"/>
        <v>87.4</v>
      </c>
      <c r="L54" s="125">
        <f t="shared" si="14"/>
        <v>90.1</v>
      </c>
    </row>
    <row r="55" spans="1:12" ht="31.5">
      <c r="A55" s="149" t="s">
        <v>280</v>
      </c>
      <c r="B55" s="160">
        <v>918</v>
      </c>
      <c r="C55" s="132" t="s">
        <v>62</v>
      </c>
      <c r="D55" s="132" t="s">
        <v>63</v>
      </c>
      <c r="E55" s="150">
        <v>89</v>
      </c>
      <c r="F55" s="7">
        <v>1</v>
      </c>
      <c r="G55" s="7" t="s">
        <v>73</v>
      </c>
      <c r="H55" s="7">
        <v>51180</v>
      </c>
      <c r="I55" s="14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27" t="s">
        <v>165</v>
      </c>
      <c r="B56" s="160">
        <v>918</v>
      </c>
      <c r="C56" s="132" t="s">
        <v>62</v>
      </c>
      <c r="D56" s="132" t="s">
        <v>63</v>
      </c>
      <c r="E56" s="150">
        <v>89</v>
      </c>
      <c r="F56" s="7">
        <v>1</v>
      </c>
      <c r="G56" s="7" t="s">
        <v>73</v>
      </c>
      <c r="H56" s="7" t="s">
        <v>99</v>
      </c>
      <c r="I56" s="148" t="s">
        <v>167</v>
      </c>
      <c r="J56" s="72">
        <f>J57</f>
        <v>85.4</v>
      </c>
      <c r="K56" s="72">
        <f>K57</f>
        <v>83.4</v>
      </c>
      <c r="L56" s="72">
        <f>L57</f>
        <v>86.1</v>
      </c>
    </row>
    <row r="57" spans="1:12">
      <c r="A57" s="127" t="s">
        <v>166</v>
      </c>
      <c r="B57" s="160">
        <v>918</v>
      </c>
      <c r="C57" s="132" t="s">
        <v>62</v>
      </c>
      <c r="D57" s="132" t="s">
        <v>63</v>
      </c>
      <c r="E57" s="150">
        <v>89</v>
      </c>
      <c r="F57" s="7">
        <v>1</v>
      </c>
      <c r="G57" s="7" t="s">
        <v>73</v>
      </c>
      <c r="H57" s="7" t="s">
        <v>99</v>
      </c>
      <c r="I57" s="148" t="s">
        <v>168</v>
      </c>
      <c r="J57" s="72">
        <f>82.9+2.5</f>
        <v>85.4</v>
      </c>
      <c r="K57" s="72">
        <v>83.4</v>
      </c>
      <c r="L57" s="72">
        <v>86.1</v>
      </c>
    </row>
    <row r="58" spans="1:12" ht="18.75" customHeight="1">
      <c r="A58" s="126" t="s">
        <v>161</v>
      </c>
      <c r="B58" s="160">
        <v>918</v>
      </c>
      <c r="C58" s="132" t="s">
        <v>62</v>
      </c>
      <c r="D58" s="132" t="s">
        <v>63</v>
      </c>
      <c r="E58" s="150">
        <v>89</v>
      </c>
      <c r="F58" s="7">
        <v>1</v>
      </c>
      <c r="G58" s="7" t="s">
        <v>73</v>
      </c>
      <c r="H58" s="7">
        <v>51180</v>
      </c>
      <c r="I58" s="148" t="s">
        <v>163</v>
      </c>
      <c r="J58" s="72">
        <f t="shared" ref="J58:L58" si="15">J59</f>
        <v>1.4</v>
      </c>
      <c r="K58" s="72">
        <f t="shared" si="15"/>
        <v>4</v>
      </c>
      <c r="L58" s="72">
        <f t="shared" si="15"/>
        <v>4</v>
      </c>
    </row>
    <row r="59" spans="1:12" ht="31.5">
      <c r="A59" s="126" t="s">
        <v>162</v>
      </c>
      <c r="B59" s="160">
        <v>918</v>
      </c>
      <c r="C59" s="132" t="s">
        <v>62</v>
      </c>
      <c r="D59" s="132" t="s">
        <v>63</v>
      </c>
      <c r="E59" s="150">
        <v>89</v>
      </c>
      <c r="F59" s="7">
        <v>1</v>
      </c>
      <c r="G59" s="7" t="s">
        <v>73</v>
      </c>
      <c r="H59" s="7">
        <v>51180</v>
      </c>
      <c r="I59" s="148" t="s">
        <v>164</v>
      </c>
      <c r="J59" s="72">
        <v>1.4</v>
      </c>
      <c r="K59" s="72">
        <v>4</v>
      </c>
      <c r="L59" s="72">
        <v>4</v>
      </c>
    </row>
    <row r="60" spans="1:12">
      <c r="A60" s="128" t="s">
        <v>100</v>
      </c>
      <c r="B60" s="160">
        <v>918</v>
      </c>
      <c r="C60" s="132" t="s">
        <v>25</v>
      </c>
      <c r="D60" s="132"/>
      <c r="E60" s="7"/>
      <c r="F60" s="7"/>
      <c r="G60" s="7"/>
      <c r="H60" s="7"/>
      <c r="I60" s="7"/>
      <c r="J60" s="72">
        <f t="shared" ref="J60:L65" si="16">J61</f>
        <v>371.1</v>
      </c>
      <c r="K60" s="72">
        <f t="shared" si="16"/>
        <v>395.8</v>
      </c>
      <c r="L60" s="72">
        <f t="shared" si="16"/>
        <v>407.8</v>
      </c>
    </row>
    <row r="61" spans="1:12">
      <c r="A61" s="128" t="s">
        <v>101</v>
      </c>
      <c r="B61" s="160">
        <v>918</v>
      </c>
      <c r="C61" s="7" t="s">
        <v>25</v>
      </c>
      <c r="D61" s="7" t="s">
        <v>65</v>
      </c>
      <c r="E61" s="233"/>
      <c r="F61" s="233"/>
      <c r="G61" s="233"/>
      <c r="H61" s="233"/>
      <c r="I61" s="7"/>
      <c r="J61" s="72">
        <f t="shared" si="16"/>
        <v>371.1</v>
      </c>
      <c r="K61" s="72">
        <f t="shared" si="16"/>
        <v>395.8</v>
      </c>
      <c r="L61" s="72">
        <f t="shared" si="16"/>
        <v>407.8</v>
      </c>
    </row>
    <row r="62" spans="1:12" ht="31.5">
      <c r="A62" s="164" t="s">
        <v>228</v>
      </c>
      <c r="B62" s="160">
        <v>918</v>
      </c>
      <c r="C62" s="8" t="s">
        <v>25</v>
      </c>
      <c r="D62" s="8" t="s">
        <v>65</v>
      </c>
      <c r="E62" s="8" t="s">
        <v>85</v>
      </c>
      <c r="F62" s="8"/>
      <c r="G62" s="8"/>
      <c r="H62" s="8"/>
      <c r="I62" s="7"/>
      <c r="J62" s="72">
        <f>J64</f>
        <v>371.1</v>
      </c>
      <c r="K62" s="72">
        <f>K64</f>
        <v>395.8</v>
      </c>
      <c r="L62" s="72">
        <f>L64</f>
        <v>407.8</v>
      </c>
    </row>
    <row r="63" spans="1:12" ht="47.25">
      <c r="A63" s="165" t="s">
        <v>229</v>
      </c>
      <c r="B63" s="160">
        <v>918</v>
      </c>
      <c r="C63" s="8" t="s">
        <v>25</v>
      </c>
      <c r="D63" s="8" t="s">
        <v>65</v>
      </c>
      <c r="E63" s="8" t="s">
        <v>85</v>
      </c>
      <c r="F63" s="8" t="s">
        <v>36</v>
      </c>
      <c r="G63" s="8"/>
      <c r="H63" s="8"/>
      <c r="I63" s="7"/>
      <c r="J63" s="72">
        <f>J64</f>
        <v>371.1</v>
      </c>
      <c r="K63" s="72">
        <f t="shared" ref="K63:L63" si="17">K64</f>
        <v>395.8</v>
      </c>
      <c r="L63" s="72">
        <f t="shared" si="17"/>
        <v>407.8</v>
      </c>
    </row>
    <row r="64" spans="1:12" ht="141.75">
      <c r="A64" s="227" t="s">
        <v>297</v>
      </c>
      <c r="B64" s="160">
        <v>918</v>
      </c>
      <c r="C64" s="8" t="s">
        <v>25</v>
      </c>
      <c r="D64" s="8" t="s">
        <v>65</v>
      </c>
      <c r="E64" s="8" t="s">
        <v>85</v>
      </c>
      <c r="F64" s="8" t="s">
        <v>36</v>
      </c>
      <c r="G64" s="8" t="s">
        <v>73</v>
      </c>
      <c r="H64" s="8" t="s">
        <v>102</v>
      </c>
      <c r="I64" s="7"/>
      <c r="J64" s="72">
        <f t="shared" si="16"/>
        <v>371.1</v>
      </c>
      <c r="K64" s="72">
        <f t="shared" si="16"/>
        <v>395.8</v>
      </c>
      <c r="L64" s="72">
        <f t="shared" si="16"/>
        <v>407.8</v>
      </c>
    </row>
    <row r="65" spans="1:13" ht="18.75" customHeight="1">
      <c r="A65" s="126" t="s">
        <v>161</v>
      </c>
      <c r="B65" s="160">
        <v>918</v>
      </c>
      <c r="C65" s="8" t="s">
        <v>25</v>
      </c>
      <c r="D65" s="8" t="s">
        <v>65</v>
      </c>
      <c r="E65" s="8" t="s">
        <v>85</v>
      </c>
      <c r="F65" s="8" t="s">
        <v>36</v>
      </c>
      <c r="G65" s="8" t="s">
        <v>73</v>
      </c>
      <c r="H65" s="8" t="s">
        <v>102</v>
      </c>
      <c r="I65" s="7" t="s">
        <v>163</v>
      </c>
      <c r="J65" s="72">
        <f t="shared" si="16"/>
        <v>371.1</v>
      </c>
      <c r="K65" s="72">
        <f t="shared" si="16"/>
        <v>395.8</v>
      </c>
      <c r="L65" s="72">
        <f t="shared" si="16"/>
        <v>407.8</v>
      </c>
    </row>
    <row r="66" spans="1:13" ht="33.75" customHeight="1">
      <c r="A66" s="126" t="s">
        <v>162</v>
      </c>
      <c r="B66" s="160">
        <v>918</v>
      </c>
      <c r="C66" s="8" t="s">
        <v>25</v>
      </c>
      <c r="D66" s="8" t="s">
        <v>65</v>
      </c>
      <c r="E66" s="8" t="s">
        <v>85</v>
      </c>
      <c r="F66" s="8" t="s">
        <v>36</v>
      </c>
      <c r="G66" s="8" t="s">
        <v>73</v>
      </c>
      <c r="H66" s="8" t="s">
        <v>102</v>
      </c>
      <c r="I66" s="7" t="s">
        <v>164</v>
      </c>
      <c r="J66" s="72">
        <v>371.1</v>
      </c>
      <c r="K66" s="72">
        <v>395.8</v>
      </c>
      <c r="L66" s="72">
        <v>407.8</v>
      </c>
    </row>
    <row r="67" spans="1:13">
      <c r="A67" s="128" t="s">
        <v>28</v>
      </c>
      <c r="B67" s="160">
        <v>918</v>
      </c>
      <c r="C67" s="7" t="s">
        <v>27</v>
      </c>
      <c r="D67" s="7"/>
      <c r="E67" s="7"/>
      <c r="F67" s="7"/>
      <c r="G67" s="7"/>
      <c r="H67" s="73"/>
      <c r="I67" s="73"/>
      <c r="J67" s="74">
        <f>J68+J74</f>
        <v>168.71</v>
      </c>
      <c r="K67" s="74">
        <f>K68+K74</f>
        <v>5.4</v>
      </c>
      <c r="L67" s="74">
        <f>L68+L74</f>
        <v>5.4</v>
      </c>
    </row>
    <row r="68" spans="1:13">
      <c r="A68" s="128" t="s">
        <v>103</v>
      </c>
      <c r="B68" s="160">
        <v>918</v>
      </c>
      <c r="C68" s="7" t="s">
        <v>27</v>
      </c>
      <c r="D68" s="7" t="s">
        <v>62</v>
      </c>
      <c r="E68" s="7"/>
      <c r="F68" s="7"/>
      <c r="G68" s="7"/>
      <c r="H68" s="73"/>
      <c r="I68" s="73"/>
      <c r="J68" s="74">
        <f>J69</f>
        <v>62.71</v>
      </c>
      <c r="K68" s="74">
        <f t="shared" ref="K68:L68" si="18">K69</f>
        <v>0.4</v>
      </c>
      <c r="L68" s="74">
        <f t="shared" si="18"/>
        <v>0.4</v>
      </c>
    </row>
    <row r="69" spans="1:13" ht="31.5">
      <c r="A69" s="164" t="s">
        <v>228</v>
      </c>
      <c r="B69" s="160">
        <v>918</v>
      </c>
      <c r="C69" s="7" t="s">
        <v>27</v>
      </c>
      <c r="D69" s="7" t="s">
        <v>62</v>
      </c>
      <c r="E69" s="7" t="s">
        <v>85</v>
      </c>
      <c r="F69" s="7"/>
      <c r="G69" s="7"/>
      <c r="H69" s="13"/>
      <c r="I69" s="221"/>
      <c r="J69" s="74">
        <f>J70</f>
        <v>62.71</v>
      </c>
      <c r="K69" s="74">
        <f t="shared" ref="K69:L70" si="19">K70</f>
        <v>0.4</v>
      </c>
      <c r="L69" s="74">
        <f t="shared" si="19"/>
        <v>0.4</v>
      </c>
    </row>
    <row r="70" spans="1:13" ht="47.25">
      <c r="A70" s="165" t="s">
        <v>229</v>
      </c>
      <c r="B70" s="160">
        <v>918</v>
      </c>
      <c r="C70" s="7" t="s">
        <v>27</v>
      </c>
      <c r="D70" s="7" t="s">
        <v>62</v>
      </c>
      <c r="E70" s="7" t="s">
        <v>85</v>
      </c>
      <c r="F70" s="7" t="s">
        <v>36</v>
      </c>
      <c r="G70" s="7"/>
      <c r="H70" s="13"/>
      <c r="I70" s="221"/>
      <c r="J70" s="74">
        <f>J71</f>
        <v>62.71</v>
      </c>
      <c r="K70" s="74">
        <f t="shared" si="19"/>
        <v>0.4</v>
      </c>
      <c r="L70" s="74">
        <f t="shared" si="19"/>
        <v>0.4</v>
      </c>
    </row>
    <row r="71" spans="1:13" ht="63.6" customHeight="1">
      <c r="A71" s="12" t="s">
        <v>296</v>
      </c>
      <c r="B71" s="160">
        <v>918</v>
      </c>
      <c r="C71" s="7" t="s">
        <v>27</v>
      </c>
      <c r="D71" s="7" t="s">
        <v>62</v>
      </c>
      <c r="E71" s="7">
        <v>89</v>
      </c>
      <c r="F71" s="7">
        <v>1</v>
      </c>
      <c r="G71" s="7" t="s">
        <v>73</v>
      </c>
      <c r="H71" s="7" t="s">
        <v>104</v>
      </c>
      <c r="I71" s="148"/>
      <c r="J71" s="74">
        <f t="shared" ref="J71:L72" si="20">J72</f>
        <v>62.71</v>
      </c>
      <c r="K71" s="74">
        <f t="shared" si="20"/>
        <v>0.4</v>
      </c>
      <c r="L71" s="74">
        <f t="shared" si="20"/>
        <v>0.4</v>
      </c>
    </row>
    <row r="72" spans="1:13" ht="19.5" customHeight="1">
      <c r="A72" s="126" t="s">
        <v>161</v>
      </c>
      <c r="B72" s="160">
        <v>918</v>
      </c>
      <c r="C72" s="7" t="s">
        <v>27</v>
      </c>
      <c r="D72" s="7" t="s">
        <v>62</v>
      </c>
      <c r="E72" s="7">
        <v>89</v>
      </c>
      <c r="F72" s="7">
        <v>1</v>
      </c>
      <c r="G72" s="7" t="s">
        <v>73</v>
      </c>
      <c r="H72" s="7" t="s">
        <v>104</v>
      </c>
      <c r="I72" s="148" t="s">
        <v>163</v>
      </c>
      <c r="J72" s="74">
        <f t="shared" si="20"/>
        <v>62.71</v>
      </c>
      <c r="K72" s="74">
        <f t="shared" si="20"/>
        <v>0.4</v>
      </c>
      <c r="L72" s="74">
        <f t="shared" si="20"/>
        <v>0.4</v>
      </c>
    </row>
    <row r="73" spans="1:13" ht="31.5">
      <c r="A73" s="126" t="s">
        <v>162</v>
      </c>
      <c r="B73" s="160">
        <v>918</v>
      </c>
      <c r="C73" s="7" t="s">
        <v>27</v>
      </c>
      <c r="D73" s="7" t="s">
        <v>62</v>
      </c>
      <c r="E73" s="7">
        <v>89</v>
      </c>
      <c r="F73" s="7">
        <v>1</v>
      </c>
      <c r="G73" s="7" t="s">
        <v>73</v>
      </c>
      <c r="H73" s="7" t="s">
        <v>104</v>
      </c>
      <c r="I73" s="148" t="s">
        <v>164</v>
      </c>
      <c r="J73" s="74">
        <f>0.4+25+7.31+30</f>
        <v>62.71</v>
      </c>
      <c r="K73" s="74">
        <v>0.4</v>
      </c>
      <c r="L73" s="74">
        <v>0.4</v>
      </c>
      <c r="M73" s="75">
        <v>25</v>
      </c>
    </row>
    <row r="74" spans="1:13">
      <c r="A74" s="128" t="s">
        <v>105</v>
      </c>
      <c r="B74" s="160">
        <v>918</v>
      </c>
      <c r="C74" s="7" t="s">
        <v>27</v>
      </c>
      <c r="D74" s="7" t="s">
        <v>63</v>
      </c>
      <c r="E74" s="7"/>
      <c r="F74" s="7"/>
      <c r="G74" s="153"/>
      <c r="H74" s="73"/>
      <c r="I74" s="73"/>
      <c r="J74" s="74">
        <f>J75</f>
        <v>106</v>
      </c>
      <c r="K74" s="74">
        <f>K75</f>
        <v>5</v>
      </c>
      <c r="L74" s="74">
        <f>L75</f>
        <v>5</v>
      </c>
    </row>
    <row r="75" spans="1:13" ht="31.5">
      <c r="A75" s="164" t="s">
        <v>228</v>
      </c>
      <c r="B75" s="160">
        <v>918</v>
      </c>
      <c r="C75" s="7" t="s">
        <v>27</v>
      </c>
      <c r="D75" s="7" t="s">
        <v>63</v>
      </c>
      <c r="E75" s="7" t="s">
        <v>85</v>
      </c>
      <c r="F75" s="7"/>
      <c r="G75" s="153"/>
      <c r="H75" s="73"/>
      <c r="I75" s="73"/>
      <c r="J75" s="74">
        <f>J76</f>
        <v>106</v>
      </c>
      <c r="K75" s="74">
        <f t="shared" ref="K75:L75" si="21">K76</f>
        <v>5</v>
      </c>
      <c r="L75" s="74">
        <f t="shared" si="21"/>
        <v>5</v>
      </c>
    </row>
    <row r="76" spans="1:13" ht="47.25">
      <c r="A76" s="165" t="s">
        <v>229</v>
      </c>
      <c r="B76" s="160">
        <v>918</v>
      </c>
      <c r="C76" s="7" t="s">
        <v>27</v>
      </c>
      <c r="D76" s="7" t="s">
        <v>63</v>
      </c>
      <c r="E76" s="7" t="s">
        <v>85</v>
      </c>
      <c r="F76" s="13">
        <v>1</v>
      </c>
      <c r="G76" s="153"/>
      <c r="H76" s="73"/>
      <c r="I76" s="73"/>
      <c r="J76" s="74">
        <f>J77+J80</f>
        <v>106</v>
      </c>
      <c r="K76" s="74">
        <f t="shared" ref="K76:L76" si="22">K77+K80</f>
        <v>5</v>
      </c>
      <c r="L76" s="74">
        <f t="shared" si="22"/>
        <v>5</v>
      </c>
    </row>
    <row r="77" spans="1:13">
      <c r="A77" s="126" t="s">
        <v>106</v>
      </c>
      <c r="B77" s="160">
        <v>918</v>
      </c>
      <c r="C77" s="7" t="s">
        <v>27</v>
      </c>
      <c r="D77" s="7" t="s">
        <v>63</v>
      </c>
      <c r="E77" s="7" t="s">
        <v>85</v>
      </c>
      <c r="F77" s="13">
        <v>1</v>
      </c>
      <c r="G77" s="8" t="s">
        <v>73</v>
      </c>
      <c r="H77" s="13">
        <v>43010</v>
      </c>
      <c r="I77" s="73"/>
      <c r="J77" s="74">
        <f>J78</f>
        <v>106</v>
      </c>
      <c r="K77" s="74">
        <f t="shared" ref="K77:L78" si="23">K78</f>
        <v>3</v>
      </c>
      <c r="L77" s="74">
        <f t="shared" si="23"/>
        <v>3</v>
      </c>
    </row>
    <row r="78" spans="1:13" ht="17.25" customHeight="1">
      <c r="A78" s="126" t="s">
        <v>161</v>
      </c>
      <c r="B78" s="160">
        <v>918</v>
      </c>
      <c r="C78" s="7" t="s">
        <v>27</v>
      </c>
      <c r="D78" s="7" t="s">
        <v>63</v>
      </c>
      <c r="E78" s="7" t="s">
        <v>85</v>
      </c>
      <c r="F78" s="13">
        <v>1</v>
      </c>
      <c r="G78" s="8" t="s">
        <v>73</v>
      </c>
      <c r="H78" s="13">
        <v>43010</v>
      </c>
      <c r="I78" s="13">
        <v>200</v>
      </c>
      <c r="J78" s="74">
        <f>J79</f>
        <v>106</v>
      </c>
      <c r="K78" s="74">
        <f t="shared" si="23"/>
        <v>3</v>
      </c>
      <c r="L78" s="74">
        <f t="shared" si="23"/>
        <v>3</v>
      </c>
    </row>
    <row r="79" spans="1:13" ht="31.5">
      <c r="A79" s="126" t="s">
        <v>162</v>
      </c>
      <c r="B79" s="160">
        <v>918</v>
      </c>
      <c r="C79" s="7" t="s">
        <v>27</v>
      </c>
      <c r="D79" s="7" t="s">
        <v>63</v>
      </c>
      <c r="E79" s="7" t="s">
        <v>85</v>
      </c>
      <c r="F79" s="13">
        <v>1</v>
      </c>
      <c r="G79" s="8" t="s">
        <v>73</v>
      </c>
      <c r="H79" s="13">
        <v>43010</v>
      </c>
      <c r="I79" s="13">
        <v>240</v>
      </c>
      <c r="J79" s="74">
        <v>106</v>
      </c>
      <c r="K79" s="74">
        <v>3</v>
      </c>
      <c r="L79" s="74">
        <v>3</v>
      </c>
    </row>
    <row r="80" spans="1:13" ht="19.5" customHeight="1">
      <c r="A80" s="126" t="s">
        <v>244</v>
      </c>
      <c r="B80" s="160">
        <v>918</v>
      </c>
      <c r="C80" s="7" t="s">
        <v>27</v>
      </c>
      <c r="D80" s="7" t="s">
        <v>63</v>
      </c>
      <c r="E80" s="7" t="s">
        <v>85</v>
      </c>
      <c r="F80" s="13">
        <v>1</v>
      </c>
      <c r="G80" s="8" t="s">
        <v>73</v>
      </c>
      <c r="H80" s="13">
        <v>43040</v>
      </c>
      <c r="I80" s="73"/>
      <c r="J80" s="74">
        <f>J81</f>
        <v>0</v>
      </c>
      <c r="K80" s="74">
        <f t="shared" ref="K80:L81" si="24">K81</f>
        <v>2</v>
      </c>
      <c r="L80" s="74">
        <f t="shared" si="24"/>
        <v>2</v>
      </c>
    </row>
    <row r="81" spans="1:12" ht="16.5" customHeight="1">
      <c r="A81" s="126" t="s">
        <v>161</v>
      </c>
      <c r="B81" s="160">
        <v>918</v>
      </c>
      <c r="C81" s="7" t="s">
        <v>27</v>
      </c>
      <c r="D81" s="7" t="s">
        <v>63</v>
      </c>
      <c r="E81" s="7" t="s">
        <v>85</v>
      </c>
      <c r="F81" s="13">
        <v>1</v>
      </c>
      <c r="G81" s="8" t="s">
        <v>73</v>
      </c>
      <c r="H81" s="13">
        <v>43040</v>
      </c>
      <c r="I81" s="13">
        <v>200</v>
      </c>
      <c r="J81" s="74">
        <f>J82</f>
        <v>0</v>
      </c>
      <c r="K81" s="74">
        <f t="shared" si="24"/>
        <v>2</v>
      </c>
      <c r="L81" s="74">
        <f t="shared" si="24"/>
        <v>2</v>
      </c>
    </row>
    <row r="82" spans="1:12" ht="38.25" customHeight="1">
      <c r="A82" s="126" t="s">
        <v>162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8" t="s">
        <v>73</v>
      </c>
      <c r="H82" s="13">
        <v>43040</v>
      </c>
      <c r="I82" s="13">
        <v>240</v>
      </c>
      <c r="J82" s="74">
        <v>0</v>
      </c>
      <c r="K82" s="74">
        <f>2</f>
        <v>2</v>
      </c>
      <c r="L82" s="74">
        <f>2</f>
        <v>2</v>
      </c>
    </row>
    <row r="83" spans="1:12">
      <c r="A83" s="128" t="s">
        <v>107</v>
      </c>
      <c r="B83" s="160">
        <v>918</v>
      </c>
      <c r="C83" s="7" t="s">
        <v>66</v>
      </c>
      <c r="D83" s="7"/>
      <c r="E83" s="124"/>
      <c r="F83" s="7"/>
      <c r="G83" s="7"/>
      <c r="H83" s="7"/>
      <c r="I83" s="148"/>
      <c r="J83" s="125">
        <f t="shared" ref="J83:L88" si="25">J84</f>
        <v>68.8</v>
      </c>
      <c r="K83" s="125">
        <f t="shared" si="25"/>
        <v>47</v>
      </c>
      <c r="L83" s="125">
        <f t="shared" si="25"/>
        <v>23.4</v>
      </c>
    </row>
    <row r="84" spans="1:12">
      <c r="A84" s="154" t="s">
        <v>39</v>
      </c>
      <c r="B84" s="160">
        <v>918</v>
      </c>
      <c r="C84" s="7" t="s">
        <v>66</v>
      </c>
      <c r="D84" s="7" t="s">
        <v>24</v>
      </c>
      <c r="E84" s="148"/>
      <c r="F84" s="7"/>
      <c r="G84" s="7"/>
      <c r="H84" s="7"/>
      <c r="I84" s="148"/>
      <c r="J84" s="125">
        <f t="shared" si="25"/>
        <v>68.8</v>
      </c>
      <c r="K84" s="125">
        <f t="shared" si="25"/>
        <v>47</v>
      </c>
      <c r="L84" s="125">
        <f t="shared" si="25"/>
        <v>23.4</v>
      </c>
    </row>
    <row r="85" spans="1:12" ht="31.5">
      <c r="A85" s="164" t="s">
        <v>228</v>
      </c>
      <c r="B85" s="160">
        <v>918</v>
      </c>
      <c r="C85" s="7" t="s">
        <v>66</v>
      </c>
      <c r="D85" s="7" t="s">
        <v>24</v>
      </c>
      <c r="E85" s="7">
        <v>89</v>
      </c>
      <c r="F85" s="7"/>
      <c r="G85" s="7"/>
      <c r="H85" s="7"/>
      <c r="I85" s="148"/>
      <c r="J85" s="125">
        <f t="shared" si="25"/>
        <v>68.8</v>
      </c>
      <c r="K85" s="125">
        <f t="shared" si="25"/>
        <v>47</v>
      </c>
      <c r="L85" s="125">
        <f t="shared" si="25"/>
        <v>23.4</v>
      </c>
    </row>
    <row r="86" spans="1:12" ht="47.25">
      <c r="A86" s="165" t="s">
        <v>229</v>
      </c>
      <c r="B86" s="160">
        <v>918</v>
      </c>
      <c r="C86" s="7" t="s">
        <v>66</v>
      </c>
      <c r="D86" s="7" t="s">
        <v>24</v>
      </c>
      <c r="E86" s="7">
        <v>89</v>
      </c>
      <c r="F86" s="7">
        <v>1</v>
      </c>
      <c r="G86" s="7"/>
      <c r="H86" s="7"/>
      <c r="I86" s="148"/>
      <c r="J86" s="125">
        <f t="shared" si="25"/>
        <v>68.8</v>
      </c>
      <c r="K86" s="125">
        <f>K87</f>
        <v>47</v>
      </c>
      <c r="L86" s="125">
        <f t="shared" si="25"/>
        <v>23.4</v>
      </c>
    </row>
    <row r="87" spans="1:12">
      <c r="A87" s="123" t="s">
        <v>156</v>
      </c>
      <c r="B87" s="160">
        <v>918</v>
      </c>
      <c r="C87" s="155" t="s">
        <v>66</v>
      </c>
      <c r="D87" s="155" t="s">
        <v>24</v>
      </c>
      <c r="E87" s="156">
        <v>89</v>
      </c>
      <c r="F87" s="8">
        <v>1</v>
      </c>
      <c r="G87" s="8" t="s">
        <v>73</v>
      </c>
      <c r="H87" s="8" t="s">
        <v>109</v>
      </c>
      <c r="I87" s="156"/>
      <c r="J87" s="125">
        <f t="shared" si="25"/>
        <v>68.8</v>
      </c>
      <c r="K87" s="125">
        <f t="shared" si="25"/>
        <v>47</v>
      </c>
      <c r="L87" s="125">
        <f t="shared" si="25"/>
        <v>23.4</v>
      </c>
    </row>
    <row r="88" spans="1:12">
      <c r="A88" s="123" t="s">
        <v>157</v>
      </c>
      <c r="B88" s="160">
        <v>918</v>
      </c>
      <c r="C88" s="155" t="s">
        <v>66</v>
      </c>
      <c r="D88" s="155" t="s">
        <v>24</v>
      </c>
      <c r="E88" s="156">
        <v>89</v>
      </c>
      <c r="F88" s="8">
        <v>1</v>
      </c>
      <c r="G88" s="8" t="s">
        <v>73</v>
      </c>
      <c r="H88" s="8" t="s">
        <v>109</v>
      </c>
      <c r="I88" s="156" t="s">
        <v>159</v>
      </c>
      <c r="J88" s="125">
        <f t="shared" si="25"/>
        <v>68.8</v>
      </c>
      <c r="K88" s="125">
        <f t="shared" si="25"/>
        <v>47</v>
      </c>
      <c r="L88" s="125">
        <f t="shared" si="25"/>
        <v>23.4</v>
      </c>
    </row>
    <row r="89" spans="1:12">
      <c r="A89" s="123" t="s">
        <v>158</v>
      </c>
      <c r="B89" s="160">
        <v>918</v>
      </c>
      <c r="C89" s="155" t="s">
        <v>66</v>
      </c>
      <c r="D89" s="155" t="s">
        <v>24</v>
      </c>
      <c r="E89" s="156">
        <v>89</v>
      </c>
      <c r="F89" s="8">
        <v>1</v>
      </c>
      <c r="G89" s="8" t="s">
        <v>73</v>
      </c>
      <c r="H89" s="8" t="s">
        <v>109</v>
      </c>
      <c r="I89" s="156" t="s">
        <v>160</v>
      </c>
      <c r="J89" s="125">
        <v>68.8</v>
      </c>
      <c r="K89" s="125">
        <f>71.2-K103</f>
        <v>47</v>
      </c>
      <c r="L89" s="125">
        <f>73.8-L103</f>
        <v>23.4</v>
      </c>
    </row>
    <row r="90" spans="1:12">
      <c r="A90" s="121" t="s">
        <v>26</v>
      </c>
      <c r="B90" s="160">
        <v>918</v>
      </c>
      <c r="C90" s="155" t="s">
        <v>67</v>
      </c>
      <c r="D90" s="155"/>
      <c r="E90" s="156"/>
      <c r="F90" s="8"/>
      <c r="G90" s="8"/>
      <c r="H90" s="8"/>
      <c r="I90" s="156"/>
      <c r="J90" s="125">
        <f t="shared" ref="J90:L95" si="26">J91</f>
        <v>1.7</v>
      </c>
      <c r="K90" s="125">
        <f t="shared" si="26"/>
        <v>1.7</v>
      </c>
      <c r="L90" s="125">
        <f t="shared" si="26"/>
        <v>1.7</v>
      </c>
    </row>
    <row r="91" spans="1:12">
      <c r="A91" s="121" t="s">
        <v>110</v>
      </c>
      <c r="B91" s="160">
        <v>918</v>
      </c>
      <c r="C91" s="8">
        <v>13</v>
      </c>
      <c r="D91" s="8" t="s">
        <v>24</v>
      </c>
      <c r="E91" s="138"/>
      <c r="F91" s="8"/>
      <c r="G91" s="8"/>
      <c r="H91" s="8"/>
      <c r="I91" s="156"/>
      <c r="J91" s="125">
        <f t="shared" si="26"/>
        <v>1.7</v>
      </c>
      <c r="K91" s="125">
        <f t="shared" si="26"/>
        <v>1.7</v>
      </c>
      <c r="L91" s="125">
        <f t="shared" si="26"/>
        <v>1.7</v>
      </c>
    </row>
    <row r="92" spans="1:12" ht="31.5">
      <c r="A92" s="164" t="s">
        <v>228</v>
      </c>
      <c r="B92" s="160">
        <v>918</v>
      </c>
      <c r="C92" s="8" t="s">
        <v>67</v>
      </c>
      <c r="D92" s="8" t="s">
        <v>24</v>
      </c>
      <c r="E92" s="7">
        <v>89</v>
      </c>
      <c r="F92" s="7"/>
      <c r="G92" s="8"/>
      <c r="H92" s="8"/>
      <c r="I92" s="156"/>
      <c r="J92" s="125">
        <f t="shared" si="26"/>
        <v>1.7</v>
      </c>
      <c r="K92" s="125">
        <f t="shared" si="26"/>
        <v>1.7</v>
      </c>
      <c r="L92" s="125">
        <f t="shared" si="26"/>
        <v>1.7</v>
      </c>
    </row>
    <row r="93" spans="1:12" ht="47.25">
      <c r="A93" s="165" t="s">
        <v>229</v>
      </c>
      <c r="B93" s="160">
        <v>918</v>
      </c>
      <c r="C93" s="8" t="s">
        <v>67</v>
      </c>
      <c r="D93" s="8" t="s">
        <v>24</v>
      </c>
      <c r="E93" s="7">
        <v>89</v>
      </c>
      <c r="F93" s="7">
        <v>1</v>
      </c>
      <c r="G93" s="8"/>
      <c r="H93" s="8"/>
      <c r="I93" s="156"/>
      <c r="J93" s="125">
        <f t="shared" si="26"/>
        <v>1.7</v>
      </c>
      <c r="K93" s="125">
        <f t="shared" si="26"/>
        <v>1.7</v>
      </c>
      <c r="L93" s="125">
        <f t="shared" si="26"/>
        <v>1.7</v>
      </c>
    </row>
    <row r="94" spans="1:12">
      <c r="A94" s="126" t="s">
        <v>111</v>
      </c>
      <c r="B94" s="160">
        <v>918</v>
      </c>
      <c r="C94" s="8">
        <v>13</v>
      </c>
      <c r="D94" s="8" t="s">
        <v>24</v>
      </c>
      <c r="E94" s="138">
        <v>89</v>
      </c>
      <c r="F94" s="8">
        <v>1</v>
      </c>
      <c r="G94" s="8" t="s">
        <v>73</v>
      </c>
      <c r="H94" s="8">
        <v>41240</v>
      </c>
      <c r="I94" s="156"/>
      <c r="J94" s="130">
        <f t="shared" si="26"/>
        <v>1.7</v>
      </c>
      <c r="K94" s="130">
        <f t="shared" si="26"/>
        <v>1.7</v>
      </c>
      <c r="L94" s="130">
        <f t="shared" si="26"/>
        <v>1.7</v>
      </c>
    </row>
    <row r="95" spans="1:12">
      <c r="A95" s="126" t="s">
        <v>154</v>
      </c>
      <c r="B95" s="160">
        <v>918</v>
      </c>
      <c r="C95" s="8">
        <v>13</v>
      </c>
      <c r="D95" s="8" t="s">
        <v>24</v>
      </c>
      <c r="E95" s="138">
        <v>89</v>
      </c>
      <c r="F95" s="8">
        <v>1</v>
      </c>
      <c r="G95" s="8" t="s">
        <v>73</v>
      </c>
      <c r="H95" s="8" t="s">
        <v>116</v>
      </c>
      <c r="I95" s="156" t="s">
        <v>155</v>
      </c>
      <c r="J95" s="130">
        <f t="shared" si="26"/>
        <v>1.7</v>
      </c>
      <c r="K95" s="130">
        <f t="shared" si="26"/>
        <v>1.7</v>
      </c>
      <c r="L95" s="130">
        <f t="shared" si="26"/>
        <v>1.7</v>
      </c>
    </row>
    <row r="96" spans="1:12">
      <c r="A96" s="131" t="s">
        <v>112</v>
      </c>
      <c r="B96" s="160">
        <v>918</v>
      </c>
      <c r="C96" s="8">
        <v>13</v>
      </c>
      <c r="D96" s="8" t="s">
        <v>24</v>
      </c>
      <c r="E96" s="138">
        <v>89</v>
      </c>
      <c r="F96" s="8">
        <v>1</v>
      </c>
      <c r="G96" s="8" t="s">
        <v>73</v>
      </c>
      <c r="H96" s="8">
        <v>41240</v>
      </c>
      <c r="I96" s="156">
        <v>730</v>
      </c>
      <c r="J96" s="130">
        <v>1.7</v>
      </c>
      <c r="K96" s="130">
        <v>1.7</v>
      </c>
      <c r="L96" s="130">
        <v>1.7</v>
      </c>
    </row>
    <row r="97" spans="1:13" s="105" customFormat="1">
      <c r="A97" s="131" t="s">
        <v>265</v>
      </c>
      <c r="B97" s="160">
        <v>918</v>
      </c>
      <c r="C97" s="8" t="s">
        <v>266</v>
      </c>
      <c r="D97" s="8"/>
      <c r="E97" s="138"/>
      <c r="F97" s="8"/>
      <c r="G97" s="8"/>
      <c r="H97" s="8"/>
      <c r="I97" s="156"/>
      <c r="J97" s="74"/>
      <c r="K97" s="74">
        <f t="shared" ref="K97:L100" si="27">K98</f>
        <v>24.2</v>
      </c>
      <c r="L97" s="74">
        <f t="shared" si="27"/>
        <v>50.4</v>
      </c>
      <c r="M97" s="111"/>
    </row>
    <row r="98" spans="1:13" s="105" customFormat="1">
      <c r="A98" s="131" t="s">
        <v>265</v>
      </c>
      <c r="B98" s="160">
        <v>918</v>
      </c>
      <c r="C98" s="8" t="s">
        <v>266</v>
      </c>
      <c r="D98" s="8">
        <v>99</v>
      </c>
      <c r="E98" s="138"/>
      <c r="F98" s="8"/>
      <c r="G98" s="8"/>
      <c r="H98" s="8"/>
      <c r="I98" s="156"/>
      <c r="J98" s="74"/>
      <c r="K98" s="74">
        <f t="shared" si="27"/>
        <v>24.2</v>
      </c>
      <c r="L98" s="74">
        <f t="shared" si="27"/>
        <v>50.4</v>
      </c>
      <c r="M98" s="111"/>
    </row>
    <row r="99" spans="1:13" s="105" customFormat="1" ht="31.5">
      <c r="A99" s="123" t="s">
        <v>228</v>
      </c>
      <c r="B99" s="160">
        <v>918</v>
      </c>
      <c r="C99" s="8" t="s">
        <v>266</v>
      </c>
      <c r="D99" s="8">
        <v>99</v>
      </c>
      <c r="E99" s="8" t="s">
        <v>85</v>
      </c>
      <c r="F99" s="8" t="s">
        <v>71</v>
      </c>
      <c r="G99" s="8"/>
      <c r="H99" s="8"/>
      <c r="I99" s="156"/>
      <c r="J99" s="74"/>
      <c r="K99" s="74">
        <f t="shared" si="27"/>
        <v>24.2</v>
      </c>
      <c r="L99" s="74">
        <f t="shared" si="27"/>
        <v>50.4</v>
      </c>
      <c r="M99" s="111"/>
    </row>
    <row r="100" spans="1:13" s="105" customFormat="1" ht="47.25">
      <c r="A100" s="123" t="s">
        <v>229</v>
      </c>
      <c r="B100" s="160">
        <v>918</v>
      </c>
      <c r="C100" s="8" t="s">
        <v>266</v>
      </c>
      <c r="D100" s="8">
        <v>99</v>
      </c>
      <c r="E100" s="8" t="s">
        <v>85</v>
      </c>
      <c r="F100" s="8" t="s">
        <v>36</v>
      </c>
      <c r="G100" s="8"/>
      <c r="H100" s="8"/>
      <c r="I100" s="156"/>
      <c r="J100" s="74"/>
      <c r="K100" s="74">
        <f t="shared" si="27"/>
        <v>24.2</v>
      </c>
      <c r="L100" s="74">
        <f t="shared" si="27"/>
        <v>50.4</v>
      </c>
      <c r="M100" s="111"/>
    </row>
    <row r="101" spans="1:13" s="105" customFormat="1">
      <c r="A101" s="131" t="s">
        <v>265</v>
      </c>
      <c r="B101" s="160">
        <v>918</v>
      </c>
      <c r="C101" s="8" t="s">
        <v>266</v>
      </c>
      <c r="D101" s="8">
        <v>99</v>
      </c>
      <c r="E101" s="8" t="s">
        <v>85</v>
      </c>
      <c r="F101" s="8" t="s">
        <v>36</v>
      </c>
      <c r="G101" s="8" t="s">
        <v>73</v>
      </c>
      <c r="H101" s="8" t="s">
        <v>267</v>
      </c>
      <c r="I101" s="8"/>
      <c r="J101" s="73"/>
      <c r="K101" s="220">
        <f>K103</f>
        <v>24.2</v>
      </c>
      <c r="L101" s="220">
        <f>L103</f>
        <v>50.4</v>
      </c>
      <c r="M101" s="111"/>
    </row>
    <row r="102" spans="1:13" s="105" customFormat="1">
      <c r="A102" s="131" t="s">
        <v>169</v>
      </c>
      <c r="B102" s="160">
        <v>918</v>
      </c>
      <c r="C102" s="8" t="s">
        <v>266</v>
      </c>
      <c r="D102" s="8">
        <v>99</v>
      </c>
      <c r="E102" s="8" t="s">
        <v>85</v>
      </c>
      <c r="F102" s="8" t="s">
        <v>36</v>
      </c>
      <c r="G102" s="8" t="s">
        <v>73</v>
      </c>
      <c r="H102" s="8" t="s">
        <v>267</v>
      </c>
      <c r="I102" s="8" t="s">
        <v>170</v>
      </c>
      <c r="J102" s="73"/>
      <c r="K102" s="220">
        <f>K103</f>
        <v>24.2</v>
      </c>
      <c r="L102" s="220">
        <f>L103</f>
        <v>50.4</v>
      </c>
      <c r="M102" s="111"/>
    </row>
    <row r="103" spans="1:13" s="105" customFormat="1">
      <c r="A103" s="131" t="s">
        <v>84</v>
      </c>
      <c r="B103" s="160">
        <v>918</v>
      </c>
      <c r="C103" s="8" t="s">
        <v>266</v>
      </c>
      <c r="D103" s="8" t="s">
        <v>266</v>
      </c>
      <c r="E103" s="8" t="s">
        <v>85</v>
      </c>
      <c r="F103" s="8" t="s">
        <v>36</v>
      </c>
      <c r="G103" s="8" t="s">
        <v>73</v>
      </c>
      <c r="H103" s="8" t="s">
        <v>267</v>
      </c>
      <c r="I103" s="8" t="s">
        <v>86</v>
      </c>
      <c r="J103" s="73"/>
      <c r="K103" s="220">
        <v>24.2</v>
      </c>
      <c r="L103" s="220">
        <v>50.4</v>
      </c>
      <c r="M103" s="111"/>
    </row>
  </sheetData>
  <autoFilter ref="A8:L103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5">
    <cfRule type="expression" dxfId="36" priority="78" stopIfTrue="1">
      <formula>$C45=""</formula>
    </cfRule>
    <cfRule type="expression" dxfId="35" priority="79" stopIfTrue="1">
      <formula>$D45&lt;&gt;""</formula>
    </cfRule>
  </conditionalFormatting>
  <conditionalFormatting sqref="A45">
    <cfRule type="expression" dxfId="34" priority="75" stopIfTrue="1">
      <formula>$F45=""</formula>
    </cfRule>
    <cfRule type="expression" dxfId="33" priority="76" stopIfTrue="1">
      <formula>#REF!&lt;&gt;""</formula>
    </cfRule>
    <cfRule type="expression" dxfId="32" priority="77" stopIfTrue="1">
      <formula>AND($G45="",$F45&lt;&gt;"")</formula>
    </cfRule>
  </conditionalFormatting>
  <conditionalFormatting sqref="F45">
    <cfRule type="expression" dxfId="31" priority="73" stopIfTrue="1">
      <formula>$C45=""</formula>
    </cfRule>
    <cfRule type="expression" dxfId="30" priority="74" stopIfTrue="1">
      <formula>$D45&lt;&gt;""</formula>
    </cfRule>
  </conditionalFormatting>
  <conditionalFormatting sqref="F74:F75">
    <cfRule type="expression" dxfId="29" priority="60" stopIfTrue="1">
      <formula>$C74=""</formula>
    </cfRule>
    <cfRule type="expression" dxfId="28" priority="61" stopIfTrue="1">
      <formula>$D74&lt;&gt;""</formula>
    </cfRule>
  </conditionalFormatting>
  <conditionalFormatting sqref="G74:G76">
    <cfRule type="expression" dxfId="27" priority="58" stopIfTrue="1">
      <formula>$C74=""</formula>
    </cfRule>
    <cfRule type="expression" dxfId="26" priority="59" stopIfTrue="1">
      <formula>$D74&lt;&gt;""</formula>
    </cfRule>
  </conditionalFormatting>
  <conditionalFormatting sqref="A77 A80">
    <cfRule type="expression" dxfId="25" priority="55" stopIfTrue="1">
      <formula>$F77=""</formula>
    </cfRule>
    <cfRule type="expression" dxfId="24" priority="57" stopIfTrue="1">
      <formula>AND($G77="",$F77&lt;&gt;"")</formula>
    </cfRule>
  </conditionalFormatting>
  <conditionalFormatting sqref="A80">
    <cfRule type="expression" dxfId="23" priority="39" stopIfTrue="1">
      <formula>$F80=""</formula>
    </cfRule>
    <cfRule type="expression" dxfId="22" priority="41" stopIfTrue="1">
      <formula>AND($G80="",$F80&lt;&gt;"")</formula>
    </cfRule>
  </conditionalFormatting>
  <conditionalFormatting sqref="F74:F75">
    <cfRule type="expression" dxfId="21" priority="37" stopIfTrue="1">
      <formula>$C74=""</formula>
    </cfRule>
    <cfRule type="expression" dxfId="20" priority="38" stopIfTrue="1">
      <formula>$D74&lt;&gt;""</formula>
    </cfRule>
  </conditionalFormatting>
  <conditionalFormatting sqref="G74:G76">
    <cfRule type="expression" dxfId="19" priority="35" stopIfTrue="1">
      <formula>$C74=""</formula>
    </cfRule>
    <cfRule type="expression" dxfId="18" priority="36" stopIfTrue="1">
      <formula>$D74&lt;&gt;""</formula>
    </cfRule>
  </conditionalFormatting>
  <conditionalFormatting sqref="A45">
    <cfRule type="expression" dxfId="17" priority="32" stopIfTrue="1">
      <formula>$F45=""</formula>
    </cfRule>
    <cfRule type="expression" dxfId="16" priority="33" stopIfTrue="1">
      <formula>#REF!&lt;&gt;""</formula>
    </cfRule>
    <cfRule type="expression" dxfId="15" priority="34" stopIfTrue="1">
      <formula>AND($G45="",$F45&lt;&gt;"")</formula>
    </cfRule>
  </conditionalFormatting>
  <conditionalFormatting sqref="G45">
    <cfRule type="expression" dxfId="14" priority="30" stopIfTrue="1">
      <formula>$C45=""</formula>
    </cfRule>
    <cfRule type="expression" dxfId="13" priority="31" stopIfTrue="1">
      <formula>$D45&lt;&gt;""</formula>
    </cfRule>
  </conditionalFormatting>
  <conditionalFormatting sqref="F45">
    <cfRule type="expression" dxfId="12" priority="28" stopIfTrue="1">
      <formula>$C45=""</formula>
    </cfRule>
    <cfRule type="expression" dxfId="11" priority="29" stopIfTrue="1">
      <formula>$D45&lt;&gt;""</formula>
    </cfRule>
  </conditionalFormatting>
  <conditionalFormatting sqref="A42">
    <cfRule type="expression" dxfId="10" priority="4" stopIfTrue="1">
      <formula>$F42=""</formula>
    </cfRule>
    <cfRule type="expression" dxfId="9" priority="5" stopIfTrue="1">
      <formula>#REF!&lt;&gt;""</formula>
    </cfRule>
    <cfRule type="expression" dxfId="8" priority="6" stopIfTrue="1">
      <formula>AND($G42="",$F42&lt;&gt;"")</formula>
    </cfRule>
  </conditionalFormatting>
  <conditionalFormatting sqref="A42">
    <cfRule type="expression" dxfId="7" priority="1" stopIfTrue="1">
      <formula>$F42=""</formula>
    </cfRule>
    <cfRule type="expression" dxfId="6" priority="2" stopIfTrue="1">
      <formula>#REF!&lt;&gt;""</formula>
    </cfRule>
    <cfRule type="expression" dxfId="5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7"/>
  <sheetViews>
    <sheetView view="pageBreakPreview" zoomScaleNormal="100" zoomScaleSheetLayoutView="100" workbookViewId="0">
      <selection activeCell="J63" sqref="J63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87" t="s">
        <v>176</v>
      </c>
      <c r="J1" s="287"/>
      <c r="K1" s="287"/>
      <c r="L1" s="287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66" t="s">
        <v>298</v>
      </c>
      <c r="I2" s="266"/>
      <c r="J2" s="266"/>
      <c r="K2" s="266"/>
      <c r="L2" s="266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88" t="s">
        <v>284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43" ht="15.75">
      <c r="A5" s="263"/>
      <c r="B5" s="263"/>
      <c r="C5" s="263"/>
      <c r="D5" s="263"/>
      <c r="E5" s="263"/>
      <c r="F5" s="263"/>
      <c r="G5" s="263"/>
      <c r="H5" s="263"/>
      <c r="I5" s="263"/>
      <c r="J5" s="263"/>
    </row>
    <row r="6" spans="1:43" ht="15.75">
      <c r="A6" s="289" t="s">
        <v>18</v>
      </c>
      <c r="B6" s="291" t="s">
        <v>21</v>
      </c>
      <c r="C6" s="292"/>
      <c r="D6" s="292"/>
      <c r="E6" s="293"/>
      <c r="F6" s="285" t="s">
        <v>22</v>
      </c>
      <c r="G6" s="285" t="s">
        <v>19</v>
      </c>
      <c r="H6" s="285" t="s">
        <v>30</v>
      </c>
      <c r="I6" s="285" t="s">
        <v>29</v>
      </c>
      <c r="J6" s="284" t="s">
        <v>68</v>
      </c>
      <c r="K6" s="284"/>
      <c r="L6" s="284"/>
    </row>
    <row r="7" spans="1:43" ht="19.899999999999999" customHeight="1">
      <c r="A7" s="290"/>
      <c r="B7" s="294"/>
      <c r="C7" s="295"/>
      <c r="D7" s="295"/>
      <c r="E7" s="296"/>
      <c r="F7" s="286"/>
      <c r="G7" s="286"/>
      <c r="H7" s="286"/>
      <c r="I7" s="286"/>
      <c r="J7" s="157" t="s">
        <v>233</v>
      </c>
      <c r="K7" s="224" t="s">
        <v>234</v>
      </c>
      <c r="L7" s="224" t="s">
        <v>275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1946.91</v>
      </c>
      <c r="K9" s="146">
        <f>K10+K61+K81</f>
        <v>1053.8000000000002</v>
      </c>
      <c r="L9" s="146">
        <f>L10+L61+L81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1248.7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371.4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235.2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235.2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235.2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235.2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235.2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235.2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136.19999999999999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136.19999999999999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136.19999999999999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136.19999999999999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136.19999999999999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136.19999999999999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877.30000000000007</v>
      </c>
      <c r="K24" s="74">
        <f>K25+K31+K46</f>
        <v>356.70000000000005</v>
      </c>
      <c r="L24" s="74">
        <f>L25+L31+L46</f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392.40000000000003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392.40000000000003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392.40000000000003</v>
      </c>
      <c r="K27" s="74">
        <f t="shared" ref="K27:L27" si="6">K28</f>
        <v>317.60000000000002</v>
      </c>
      <c r="L27" s="74">
        <f t="shared" si="6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392.40000000000003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392.40000000000003</v>
      </c>
      <c r="K29" s="74">
        <f t="shared" si="7"/>
        <v>317.60000000000002</v>
      </c>
      <c r="L29" s="74">
        <f t="shared" si="7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392.40000000000003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131.20000000000002</v>
      </c>
      <c r="K31" s="74">
        <f t="shared" ref="K31:L31" si="8">K34+K37</f>
        <v>39.1</v>
      </c>
      <c r="L31" s="74">
        <f t="shared" si="8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113.9</v>
      </c>
      <c r="K32" s="74">
        <f t="shared" ref="K32:L32" si="9">K33</f>
        <v>13.3</v>
      </c>
      <c r="L32" s="74">
        <f t="shared" si="9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113.9</v>
      </c>
      <c r="K33" s="74">
        <f t="shared" ref="K33:L33" si="10">K34</f>
        <v>13.3</v>
      </c>
      <c r="L33" s="74">
        <f t="shared" si="10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113.9</v>
      </c>
      <c r="K34" s="74">
        <f t="shared" ref="K34:L35" si="11">K35</f>
        <v>13.3</v>
      </c>
      <c r="L34" s="74">
        <f t="shared" si="11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113.9</v>
      </c>
      <c r="K35" s="74">
        <f t="shared" si="11"/>
        <v>13.3</v>
      </c>
      <c r="L35" s="74">
        <f t="shared" si="11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113.9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17.3</v>
      </c>
      <c r="K37" s="74">
        <f t="shared" ref="K37:L37" si="12">K42+K38</f>
        <v>25.8</v>
      </c>
      <c r="L37" s="74">
        <f t="shared" si="12"/>
        <v>25.8</v>
      </c>
    </row>
    <row r="38" spans="1:12" ht="15.7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3</v>
      </c>
      <c r="K38" s="74">
        <f t="shared" ref="K38:L40" si="13">K39</f>
        <v>0</v>
      </c>
      <c r="L38" s="74">
        <f t="shared" si="13"/>
        <v>0</v>
      </c>
    </row>
    <row r="39" spans="1:12" ht="15.7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3</v>
      </c>
      <c r="K39" s="74">
        <f t="shared" si="13"/>
        <v>0</v>
      </c>
      <c r="L39" s="74">
        <f t="shared" si="13"/>
        <v>0</v>
      </c>
    </row>
    <row r="40" spans="1:12" ht="47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3</v>
      </c>
      <c r="K40" s="74">
        <f t="shared" si="13"/>
        <v>0</v>
      </c>
      <c r="L40" s="74">
        <f t="shared" si="13"/>
        <v>0</v>
      </c>
    </row>
    <row r="41" spans="1:12" ht="31.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3</v>
      </c>
      <c r="K41" s="146">
        <f>'Прил 5'!K31</f>
        <v>0</v>
      </c>
      <c r="L41" s="146">
        <f>'Прил 5'!L31</f>
        <v>0</v>
      </c>
    </row>
    <row r="42" spans="1:12" ht="31.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14.3</v>
      </c>
      <c r="K42" s="74">
        <f t="shared" ref="K42:L44" si="14">K43</f>
        <v>25.8</v>
      </c>
      <c r="L42" s="74">
        <f t="shared" ref="L42" si="15">L43</f>
        <v>25.8</v>
      </c>
    </row>
    <row r="43" spans="1:12" ht="15.7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14.3</v>
      </c>
      <c r="K43" s="74">
        <f t="shared" si="14"/>
        <v>25.8</v>
      </c>
      <c r="L43" s="74">
        <f t="shared" si="14"/>
        <v>25.8</v>
      </c>
    </row>
    <row r="44" spans="1:12" ht="54.6" customHeight="1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14.3</v>
      </c>
      <c r="K44" s="74">
        <f t="shared" si="14"/>
        <v>25.8</v>
      </c>
      <c r="L44" s="74">
        <f t="shared" si="14"/>
        <v>25.8</v>
      </c>
    </row>
    <row r="45" spans="1:12" ht="36.6" customHeight="1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14.3</v>
      </c>
      <c r="K45" s="146">
        <f>'Прил 5'!K30</f>
        <v>25.8</v>
      </c>
      <c r="L45" s="146">
        <f>'Прил 5'!L30</f>
        <v>25.8</v>
      </c>
    </row>
    <row r="46" spans="1:12" ht="47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353.70000000000005</v>
      </c>
      <c r="K46" s="74">
        <f t="shared" ref="K46:L46" si="16">K47</f>
        <v>0</v>
      </c>
      <c r="L46" s="74">
        <f t="shared" si="16"/>
        <v>0</v>
      </c>
    </row>
    <row r="47" spans="1:12" ht="63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250.6</v>
      </c>
      <c r="K47" s="74">
        <f t="shared" ref="K47:L50" si="17">K48</f>
        <v>0</v>
      </c>
      <c r="L47" s="74">
        <f t="shared" si="17"/>
        <v>0</v>
      </c>
    </row>
    <row r="48" spans="1:12" ht="31.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250.6</v>
      </c>
      <c r="K48" s="74">
        <f t="shared" si="17"/>
        <v>0</v>
      </c>
      <c r="L48" s="74">
        <f t="shared" si="17"/>
        <v>0</v>
      </c>
    </row>
    <row r="49" spans="1:12" ht="15.7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250.6</v>
      </c>
      <c r="K49" s="74">
        <f t="shared" si="17"/>
        <v>0</v>
      </c>
      <c r="L49" s="74">
        <f t="shared" si="17"/>
        <v>0</v>
      </c>
    </row>
    <row r="50" spans="1:12" ht="47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250.6</v>
      </c>
      <c r="K50" s="74">
        <f t="shared" si="17"/>
        <v>0</v>
      </c>
      <c r="L50" s="74">
        <f t="shared" si="17"/>
        <v>0</v>
      </c>
    </row>
    <row r="51" spans="1:12" ht="38.450000000000003" customHeight="1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250.6</v>
      </c>
      <c r="K51" s="146">
        <f>'Прил 5'!K35</f>
        <v>0</v>
      </c>
      <c r="L51" s="146">
        <f>'Прил 5'!L35</f>
        <v>0</v>
      </c>
    </row>
    <row r="52" spans="1:12" ht="38.450000000000003" customHeight="1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 t="shared" ref="J52:L55" si="18">J53</f>
        <v>89.5</v>
      </c>
      <c r="K52" s="74">
        <f t="shared" si="18"/>
        <v>0</v>
      </c>
      <c r="L52" s="74">
        <f t="shared" si="18"/>
        <v>0</v>
      </c>
    </row>
    <row r="53" spans="1:12" ht="22.5" customHeight="1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 t="shared" si="18"/>
        <v>89.5</v>
      </c>
      <c r="K53" s="74">
        <f t="shared" si="18"/>
        <v>0</v>
      </c>
      <c r="L53" s="74">
        <f t="shared" si="18"/>
        <v>0</v>
      </c>
    </row>
    <row r="54" spans="1:12" ht="20.25" customHeight="1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 t="shared" si="18"/>
        <v>89.5</v>
      </c>
      <c r="K54" s="74">
        <f t="shared" si="18"/>
        <v>0</v>
      </c>
      <c r="L54" s="74">
        <f t="shared" si="18"/>
        <v>0</v>
      </c>
    </row>
    <row r="55" spans="1:12" ht="38.450000000000003" customHeight="1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 t="shared" si="18"/>
        <v>89.5</v>
      </c>
      <c r="K55" s="74">
        <f t="shared" si="18"/>
        <v>0</v>
      </c>
      <c r="L55" s="74">
        <f t="shared" si="18"/>
        <v>0</v>
      </c>
    </row>
    <row r="56" spans="1:12" ht="38.450000000000003" customHeight="1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89.5</v>
      </c>
      <c r="K56" s="146">
        <f>'Прил 5'!K37</f>
        <v>0</v>
      </c>
      <c r="L56" s="146">
        <f>'Прил 5'!L37</f>
        <v>0</v>
      </c>
    </row>
    <row r="57" spans="1:12" ht="38.450000000000003" customHeight="1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9">K58</f>
        <v>0</v>
      </c>
      <c r="L57" s="74">
        <f t="shared" si="19"/>
        <v>0</v>
      </c>
    </row>
    <row r="58" spans="1:12" ht="38.450000000000003" customHeight="1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9"/>
        <v>0</v>
      </c>
      <c r="L58" s="74">
        <f t="shared" si="19"/>
        <v>0</v>
      </c>
    </row>
    <row r="59" spans="1:12" ht="38.450000000000003" customHeight="1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9"/>
        <v>0</v>
      </c>
      <c r="L59" s="74">
        <f t="shared" si="19"/>
        <v>0</v>
      </c>
    </row>
    <row r="60" spans="1:12" ht="38.450000000000003" customHeight="1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698.21</v>
      </c>
      <c r="K61" s="74">
        <f t="shared" ref="K61:L61" si="20">K62</f>
        <v>538.40000000000009</v>
      </c>
      <c r="L61" s="74">
        <f t="shared" si="20"/>
        <v>529.5</v>
      </c>
    </row>
    <row r="62" spans="1:12" ht="56.45" customHeight="1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J68+J74+J80+J104+J110+J116+J127+J92+J98+J121</f>
        <v>698.21</v>
      </c>
      <c r="K62" s="74">
        <f>K68+K74+K80+K104+K110+K116+K127+K92+K98+K121</f>
        <v>538.40000000000009</v>
      </c>
      <c r="L62" s="74">
        <f>L68+L74+L80+L104+L110+L116+L127+L92+L98+L121</f>
        <v>529.5</v>
      </c>
    </row>
    <row r="63" spans="1:12" ht="15.7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68.8</v>
      </c>
      <c r="K63" s="74">
        <f>K66</f>
        <v>47</v>
      </c>
      <c r="L63" s="74">
        <f>L66</f>
        <v>23.4</v>
      </c>
    </row>
    <row r="64" spans="1:12" ht="15.7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68.8</v>
      </c>
      <c r="K64" s="74">
        <f t="shared" ref="K64:L64" si="21">K65</f>
        <v>47</v>
      </c>
      <c r="L64" s="74">
        <f t="shared" si="21"/>
        <v>23.4</v>
      </c>
    </row>
    <row r="65" spans="1:12" ht="15.7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68.8</v>
      </c>
      <c r="K65" s="74">
        <f t="shared" ref="K65:L65" si="22">K66</f>
        <v>47</v>
      </c>
      <c r="L65" s="74">
        <f t="shared" si="22"/>
        <v>23.4</v>
      </c>
    </row>
    <row r="66" spans="1:12" ht="15.7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68.8</v>
      </c>
      <c r="K66" s="74">
        <f t="shared" ref="K66:L67" si="23">K67</f>
        <v>47</v>
      </c>
      <c r="L66" s="74">
        <f t="shared" si="23"/>
        <v>23.4</v>
      </c>
    </row>
    <row r="67" spans="1:12" ht="15.7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68.8</v>
      </c>
      <c r="K67" s="74">
        <f t="shared" si="23"/>
        <v>47</v>
      </c>
      <c r="L67" s="74">
        <f t="shared" si="23"/>
        <v>23.4</v>
      </c>
    </row>
    <row r="68" spans="1:12" ht="37.9" customHeight="1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5'!J89</f>
        <v>68.8</v>
      </c>
      <c r="K68" s="146">
        <f>'Прил 5'!K89</f>
        <v>47</v>
      </c>
      <c r="L68" s="146">
        <f>'Прил 5'!L89</f>
        <v>23.4</v>
      </c>
    </row>
    <row r="69" spans="1:12" ht="41.25" customHeight="1">
      <c r="A69" s="126" t="s">
        <v>171</v>
      </c>
      <c r="B69" s="7">
        <v>89</v>
      </c>
      <c r="C69" s="8" t="s">
        <v>36</v>
      </c>
      <c r="D69" s="8" t="s">
        <v>73</v>
      </c>
      <c r="E69" s="8" t="s">
        <v>83</v>
      </c>
      <c r="F69" s="8"/>
      <c r="G69" s="8"/>
      <c r="H69" s="8"/>
      <c r="I69" s="8"/>
      <c r="J69" s="74">
        <f>J72</f>
        <v>1</v>
      </c>
      <c r="K69" s="74">
        <f>K72</f>
        <v>1</v>
      </c>
      <c r="L69" s="74">
        <f>L72</f>
        <v>1</v>
      </c>
    </row>
    <row r="70" spans="1:12" ht="21.6" customHeight="1">
      <c r="A70" s="131" t="s">
        <v>169</v>
      </c>
      <c r="B70" s="7" t="s">
        <v>85</v>
      </c>
      <c r="C70" s="8" t="s">
        <v>36</v>
      </c>
      <c r="D70" s="8" t="s">
        <v>73</v>
      </c>
      <c r="E70" s="8" t="s">
        <v>83</v>
      </c>
      <c r="F70" s="8" t="s">
        <v>170</v>
      </c>
      <c r="G70" s="8"/>
      <c r="H70" s="8"/>
      <c r="I70" s="8"/>
      <c r="J70" s="74">
        <f>J71</f>
        <v>1</v>
      </c>
      <c r="K70" s="74">
        <f t="shared" ref="K70:L70" si="24">K71</f>
        <v>1</v>
      </c>
      <c r="L70" s="74">
        <f t="shared" si="24"/>
        <v>1</v>
      </c>
    </row>
    <row r="71" spans="1:12" ht="22.15" customHeight="1">
      <c r="A71" s="126" t="s">
        <v>84</v>
      </c>
      <c r="B71" s="7" t="s">
        <v>85</v>
      </c>
      <c r="C71" s="8" t="s">
        <v>36</v>
      </c>
      <c r="D71" s="8" t="s">
        <v>73</v>
      </c>
      <c r="E71" s="8" t="s">
        <v>83</v>
      </c>
      <c r="F71" s="8" t="s">
        <v>86</v>
      </c>
      <c r="G71" s="8"/>
      <c r="H71" s="8"/>
      <c r="I71" s="8"/>
      <c r="J71" s="74">
        <f>J72</f>
        <v>1</v>
      </c>
      <c r="K71" s="74">
        <f t="shared" ref="K71:L71" si="25">K72</f>
        <v>1</v>
      </c>
      <c r="L71" s="74">
        <f t="shared" si="25"/>
        <v>1</v>
      </c>
    </row>
    <row r="72" spans="1:12" ht="15.75">
      <c r="A72" s="180" t="s">
        <v>23</v>
      </c>
      <c r="B72" s="7" t="s">
        <v>85</v>
      </c>
      <c r="C72" s="8" t="s">
        <v>36</v>
      </c>
      <c r="D72" s="8" t="s">
        <v>73</v>
      </c>
      <c r="E72" s="8" t="s">
        <v>83</v>
      </c>
      <c r="F72" s="8" t="s">
        <v>86</v>
      </c>
      <c r="G72" s="8" t="s">
        <v>24</v>
      </c>
      <c r="H72" s="8"/>
      <c r="I72" s="8"/>
      <c r="J72" s="74">
        <f>J73</f>
        <v>1</v>
      </c>
      <c r="K72" s="74">
        <f t="shared" ref="K72:L73" si="26">K73</f>
        <v>1</v>
      </c>
      <c r="L72" s="74">
        <f t="shared" si="26"/>
        <v>1</v>
      </c>
    </row>
    <row r="73" spans="1:12" ht="15.75">
      <c r="A73" s="180" t="s">
        <v>115</v>
      </c>
      <c r="B73" s="7" t="s">
        <v>85</v>
      </c>
      <c r="C73" s="8" t="s">
        <v>36</v>
      </c>
      <c r="D73" s="8" t="s">
        <v>73</v>
      </c>
      <c r="E73" s="8" t="s">
        <v>83</v>
      </c>
      <c r="F73" s="8" t="s">
        <v>86</v>
      </c>
      <c r="G73" s="8" t="s">
        <v>24</v>
      </c>
      <c r="H73" s="8" t="s">
        <v>82</v>
      </c>
      <c r="I73" s="8"/>
      <c r="J73" s="74">
        <f>J74</f>
        <v>1</v>
      </c>
      <c r="K73" s="74">
        <f t="shared" si="26"/>
        <v>1</v>
      </c>
      <c r="L73" s="74">
        <f t="shared" si="26"/>
        <v>1</v>
      </c>
    </row>
    <row r="74" spans="1:12" ht="31.5">
      <c r="A74" s="182" t="s">
        <v>122</v>
      </c>
      <c r="B74" s="140">
        <v>89</v>
      </c>
      <c r="C74" s="228" t="s">
        <v>36</v>
      </c>
      <c r="D74" s="136" t="s">
        <v>73</v>
      </c>
      <c r="E74" s="136" t="s">
        <v>83</v>
      </c>
      <c r="F74" s="136" t="s">
        <v>86</v>
      </c>
      <c r="G74" s="136" t="s">
        <v>24</v>
      </c>
      <c r="H74" s="136" t="s">
        <v>82</v>
      </c>
      <c r="I74" s="229">
        <v>918</v>
      </c>
      <c r="J74" s="146">
        <f>'Прил 5'!J50</f>
        <v>1</v>
      </c>
      <c r="K74" s="146">
        <f>'Прил 5'!K50</f>
        <v>1</v>
      </c>
      <c r="L74" s="146">
        <f>'Прил 5'!L50</f>
        <v>1</v>
      </c>
    </row>
    <row r="75" spans="1:12" ht="15.75">
      <c r="A75" s="180" t="s">
        <v>111</v>
      </c>
      <c r="B75" s="8">
        <v>89</v>
      </c>
      <c r="C75" s="8">
        <v>1</v>
      </c>
      <c r="D75" s="8" t="s">
        <v>73</v>
      </c>
      <c r="E75" s="8">
        <v>41240</v>
      </c>
      <c r="F75" s="8"/>
      <c r="G75" s="8"/>
      <c r="H75" s="8"/>
      <c r="I75" s="8"/>
      <c r="J75" s="74">
        <f>J78</f>
        <v>1.7</v>
      </c>
      <c r="K75" s="74">
        <f>K78</f>
        <v>1.7</v>
      </c>
      <c r="L75" s="74">
        <f>L78</f>
        <v>1.7</v>
      </c>
    </row>
    <row r="76" spans="1:12" ht="15.75">
      <c r="A76" s="126" t="s">
        <v>154</v>
      </c>
      <c r="B76" s="8">
        <v>89</v>
      </c>
      <c r="C76" s="8">
        <v>1</v>
      </c>
      <c r="D76" s="8" t="s">
        <v>73</v>
      </c>
      <c r="E76" s="8" t="s">
        <v>116</v>
      </c>
      <c r="F76" s="8" t="s">
        <v>155</v>
      </c>
      <c r="G76" s="8"/>
      <c r="H76" s="8"/>
      <c r="I76" s="8"/>
      <c r="J76" s="74">
        <f>J77</f>
        <v>1.7</v>
      </c>
      <c r="K76" s="74">
        <f t="shared" ref="K76:L76" si="27">K77</f>
        <v>1.7</v>
      </c>
      <c r="L76" s="74">
        <f t="shared" si="27"/>
        <v>1.7</v>
      </c>
    </row>
    <row r="77" spans="1:12" ht="15.75">
      <c r="A77" s="131" t="s">
        <v>112</v>
      </c>
      <c r="B77" s="8">
        <v>89</v>
      </c>
      <c r="C77" s="8">
        <v>1</v>
      </c>
      <c r="D77" s="8" t="s">
        <v>73</v>
      </c>
      <c r="E77" s="8" t="s">
        <v>116</v>
      </c>
      <c r="F77" s="8" t="s">
        <v>261</v>
      </c>
      <c r="G77" s="8"/>
      <c r="H77" s="8"/>
      <c r="I77" s="8"/>
      <c r="J77" s="74">
        <f>J78</f>
        <v>1.7</v>
      </c>
      <c r="K77" s="74">
        <f t="shared" ref="K77:L77" si="28">K78</f>
        <v>1.7</v>
      </c>
      <c r="L77" s="74">
        <f t="shared" si="28"/>
        <v>1.7</v>
      </c>
    </row>
    <row r="78" spans="1:12" ht="15.75">
      <c r="A78" s="180" t="s">
        <v>26</v>
      </c>
      <c r="B78" s="8">
        <v>89</v>
      </c>
      <c r="C78" s="8">
        <v>1</v>
      </c>
      <c r="D78" s="8" t="s">
        <v>73</v>
      </c>
      <c r="E78" s="8" t="s">
        <v>116</v>
      </c>
      <c r="F78" s="8" t="s">
        <v>261</v>
      </c>
      <c r="G78" s="8" t="s">
        <v>67</v>
      </c>
      <c r="H78" s="8"/>
      <c r="I78" s="8"/>
      <c r="J78" s="74">
        <f>J79</f>
        <v>1.7</v>
      </c>
      <c r="K78" s="74">
        <f t="shared" ref="K78:L79" si="29">K79</f>
        <v>1.7</v>
      </c>
      <c r="L78" s="74">
        <f t="shared" si="29"/>
        <v>1.7</v>
      </c>
    </row>
    <row r="79" spans="1:12" ht="31.5">
      <c r="A79" s="180" t="s">
        <v>110</v>
      </c>
      <c r="B79" s="8">
        <v>89</v>
      </c>
      <c r="C79" s="8">
        <v>1</v>
      </c>
      <c r="D79" s="8" t="s">
        <v>73</v>
      </c>
      <c r="E79" s="8" t="s">
        <v>116</v>
      </c>
      <c r="F79" s="8" t="s">
        <v>261</v>
      </c>
      <c r="G79" s="8" t="s">
        <v>67</v>
      </c>
      <c r="H79" s="8" t="s">
        <v>24</v>
      </c>
      <c r="I79" s="8"/>
      <c r="J79" s="74">
        <f>J80</f>
        <v>1.7</v>
      </c>
      <c r="K79" s="74">
        <f t="shared" si="29"/>
        <v>1.7</v>
      </c>
      <c r="L79" s="74">
        <f t="shared" si="29"/>
        <v>1.7</v>
      </c>
    </row>
    <row r="80" spans="1:12" ht="31.5">
      <c r="A80" s="182" t="s">
        <v>122</v>
      </c>
      <c r="B80" s="136">
        <v>89</v>
      </c>
      <c r="C80" s="136">
        <v>1</v>
      </c>
      <c r="D80" s="136" t="s">
        <v>73</v>
      </c>
      <c r="E80" s="136" t="s">
        <v>116</v>
      </c>
      <c r="F80" s="136" t="s">
        <v>261</v>
      </c>
      <c r="G80" s="136" t="s">
        <v>67</v>
      </c>
      <c r="H80" s="136" t="s">
        <v>24</v>
      </c>
      <c r="I80" s="136" t="s">
        <v>150</v>
      </c>
      <c r="J80" s="146">
        <f>'Прил 5'!J96</f>
        <v>1.7</v>
      </c>
      <c r="K80" s="146">
        <f>'Прил 5'!K96</f>
        <v>1.7</v>
      </c>
      <c r="L80" s="146">
        <f>'Прил 5'!L96</f>
        <v>1.7</v>
      </c>
    </row>
    <row r="81" spans="1:12" ht="15.75">
      <c r="A81" s="131" t="s">
        <v>265</v>
      </c>
      <c r="B81" s="7">
        <v>89</v>
      </c>
      <c r="C81" s="8" t="s">
        <v>36</v>
      </c>
      <c r="D81" s="8" t="s">
        <v>73</v>
      </c>
      <c r="E81" s="8" t="s">
        <v>267</v>
      </c>
      <c r="F81" s="8"/>
      <c r="G81" s="8"/>
      <c r="H81" s="8"/>
      <c r="I81" s="8"/>
      <c r="J81" s="74"/>
      <c r="K81" s="74">
        <f>K82</f>
        <v>24.2</v>
      </c>
      <c r="L81" s="74">
        <f>L82</f>
        <v>50.4</v>
      </c>
    </row>
    <row r="82" spans="1:12" ht="15.75">
      <c r="A82" s="131" t="s">
        <v>169</v>
      </c>
      <c r="B82" s="183">
        <v>89</v>
      </c>
      <c r="C82" s="8" t="s">
        <v>36</v>
      </c>
      <c r="D82" s="8" t="s">
        <v>73</v>
      </c>
      <c r="E82" s="8" t="s">
        <v>267</v>
      </c>
      <c r="F82" s="8" t="s">
        <v>170</v>
      </c>
      <c r="G82" s="8"/>
      <c r="H82" s="8"/>
      <c r="I82" s="8"/>
      <c r="J82" s="74"/>
      <c r="K82" s="74">
        <f>K83</f>
        <v>24.2</v>
      </c>
      <c r="L82" s="74">
        <f>L83</f>
        <v>50.4</v>
      </c>
    </row>
    <row r="83" spans="1:12" ht="15.75">
      <c r="A83" s="131" t="s">
        <v>84</v>
      </c>
      <c r="B83" s="183">
        <v>89</v>
      </c>
      <c r="C83" s="8" t="s">
        <v>36</v>
      </c>
      <c r="D83" s="8" t="s">
        <v>73</v>
      </c>
      <c r="E83" s="8" t="s">
        <v>267</v>
      </c>
      <c r="F83" s="8" t="s">
        <v>86</v>
      </c>
      <c r="G83" s="8"/>
      <c r="H83" s="8"/>
      <c r="I83" s="8"/>
      <c r="J83" s="74"/>
      <c r="K83" s="74">
        <f>'Прил 5'!K99</f>
        <v>24.2</v>
      </c>
      <c r="L83" s="74">
        <f>'Прил 5'!L99</f>
        <v>50.4</v>
      </c>
    </row>
    <row r="84" spans="1:12" ht="15.75">
      <c r="A84" s="131" t="s">
        <v>265</v>
      </c>
      <c r="B84" s="183">
        <v>89</v>
      </c>
      <c r="C84" s="8" t="s">
        <v>36</v>
      </c>
      <c r="D84" s="8" t="s">
        <v>73</v>
      </c>
      <c r="E84" s="8" t="s">
        <v>267</v>
      </c>
      <c r="F84" s="8" t="s">
        <v>86</v>
      </c>
      <c r="G84" s="8" t="s">
        <v>266</v>
      </c>
      <c r="H84" s="8"/>
      <c r="I84" s="8"/>
      <c r="J84" s="74"/>
      <c r="K84" s="74">
        <v>24.6</v>
      </c>
      <c r="L84" s="74">
        <v>52.6</v>
      </c>
    </row>
    <row r="85" spans="1:12" ht="15.75">
      <c r="A85" s="131" t="s">
        <v>265</v>
      </c>
      <c r="B85" s="183">
        <v>89</v>
      </c>
      <c r="C85" s="8" t="s">
        <v>36</v>
      </c>
      <c r="D85" s="8" t="s">
        <v>73</v>
      </c>
      <c r="E85" s="8" t="s">
        <v>267</v>
      </c>
      <c r="F85" s="8" t="s">
        <v>86</v>
      </c>
      <c r="G85" s="8" t="s">
        <v>266</v>
      </c>
      <c r="H85" s="8" t="s">
        <v>266</v>
      </c>
      <c r="I85" s="8"/>
      <c r="J85" s="74"/>
      <c r="K85" s="74">
        <v>24.6</v>
      </c>
      <c r="L85" s="74">
        <v>52.6</v>
      </c>
    </row>
    <row r="86" spans="1:12" ht="31.5">
      <c r="A86" s="182" t="s">
        <v>122</v>
      </c>
      <c r="B86" s="140">
        <v>89</v>
      </c>
      <c r="C86" s="136" t="s">
        <v>36</v>
      </c>
      <c r="D86" s="136" t="s">
        <v>73</v>
      </c>
      <c r="E86" s="136" t="s">
        <v>267</v>
      </c>
      <c r="F86" s="136" t="s">
        <v>86</v>
      </c>
      <c r="G86" s="136" t="s">
        <v>266</v>
      </c>
      <c r="H86" s="136" t="s">
        <v>266</v>
      </c>
      <c r="I86" s="136" t="s">
        <v>150</v>
      </c>
      <c r="J86" s="146"/>
      <c r="K86" s="146">
        <v>24.6</v>
      </c>
      <c r="L86" s="146">
        <v>52.6</v>
      </c>
    </row>
    <row r="87" spans="1:12" ht="15.75">
      <c r="A87" s="126" t="s">
        <v>106</v>
      </c>
      <c r="B87" s="7" t="s">
        <v>85</v>
      </c>
      <c r="C87" s="8">
        <v>1</v>
      </c>
      <c r="D87" s="8" t="s">
        <v>73</v>
      </c>
      <c r="E87" s="13">
        <v>43010</v>
      </c>
      <c r="F87" s="13"/>
      <c r="G87" s="179"/>
      <c r="H87" s="179"/>
      <c r="I87" s="179"/>
      <c r="J87" s="74">
        <f>J90</f>
        <v>106</v>
      </c>
      <c r="K87" s="74">
        <f>K90</f>
        <v>3</v>
      </c>
      <c r="L87" s="74">
        <f>L90</f>
        <v>3</v>
      </c>
    </row>
    <row r="88" spans="1:12" ht="31.5">
      <c r="A88" s="126" t="s">
        <v>162</v>
      </c>
      <c r="B88" s="7" t="s">
        <v>85</v>
      </c>
      <c r="C88" s="8">
        <v>1</v>
      </c>
      <c r="D88" s="8" t="s">
        <v>73</v>
      </c>
      <c r="E88" s="13">
        <v>43010</v>
      </c>
      <c r="F88" s="13">
        <v>200</v>
      </c>
      <c r="G88" s="179"/>
      <c r="H88" s="179"/>
      <c r="I88" s="179"/>
      <c r="J88" s="74">
        <f>J89</f>
        <v>106</v>
      </c>
      <c r="K88" s="74">
        <f t="shared" ref="K88:L88" si="30">K89</f>
        <v>3</v>
      </c>
      <c r="L88" s="74">
        <f t="shared" si="30"/>
        <v>3</v>
      </c>
    </row>
    <row r="89" spans="1:12" ht="15.75">
      <c r="A89" s="126" t="s">
        <v>79</v>
      </c>
      <c r="B89" s="7" t="s">
        <v>85</v>
      </c>
      <c r="C89" s="8">
        <v>1</v>
      </c>
      <c r="D89" s="8" t="s">
        <v>73</v>
      </c>
      <c r="E89" s="13">
        <v>43010</v>
      </c>
      <c r="F89" s="13">
        <v>240</v>
      </c>
      <c r="G89" s="179"/>
      <c r="H89" s="179"/>
      <c r="I89" s="179"/>
      <c r="J89" s="74">
        <f>J90</f>
        <v>106</v>
      </c>
      <c r="K89" s="74">
        <f t="shared" ref="K89:L89" si="31">K90</f>
        <v>3</v>
      </c>
      <c r="L89" s="74">
        <f t="shared" si="31"/>
        <v>3</v>
      </c>
    </row>
    <row r="90" spans="1:12" ht="15.75">
      <c r="A90" s="180" t="s">
        <v>103</v>
      </c>
      <c r="B90" s="7" t="s">
        <v>85</v>
      </c>
      <c r="C90" s="8">
        <v>1</v>
      </c>
      <c r="D90" s="8" t="s">
        <v>73</v>
      </c>
      <c r="E90" s="13">
        <v>43010</v>
      </c>
      <c r="F90" s="13">
        <v>240</v>
      </c>
      <c r="G90" s="179" t="s">
        <v>27</v>
      </c>
      <c r="H90" s="179"/>
      <c r="I90" s="179"/>
      <c r="J90" s="74">
        <f>J91</f>
        <v>106</v>
      </c>
      <c r="K90" s="74">
        <f t="shared" ref="K90:L91" si="32">K91</f>
        <v>3</v>
      </c>
      <c r="L90" s="74">
        <f t="shared" si="32"/>
        <v>3</v>
      </c>
    </row>
    <row r="91" spans="1:12" ht="15.75">
      <c r="A91" s="12" t="s">
        <v>105</v>
      </c>
      <c r="B91" s="7" t="s">
        <v>85</v>
      </c>
      <c r="C91" s="8">
        <v>1</v>
      </c>
      <c r="D91" s="8" t="s">
        <v>73</v>
      </c>
      <c r="E91" s="13">
        <v>43010</v>
      </c>
      <c r="F91" s="13">
        <v>240</v>
      </c>
      <c r="G91" s="179" t="s">
        <v>27</v>
      </c>
      <c r="H91" s="179" t="s">
        <v>63</v>
      </c>
      <c r="I91" s="179"/>
      <c r="J91" s="74">
        <f>J92</f>
        <v>106</v>
      </c>
      <c r="K91" s="74">
        <f t="shared" si="32"/>
        <v>3</v>
      </c>
      <c r="L91" s="74">
        <f t="shared" si="32"/>
        <v>3</v>
      </c>
    </row>
    <row r="92" spans="1:12" ht="31.5">
      <c r="A92" s="182" t="s">
        <v>122</v>
      </c>
      <c r="B92" s="119" t="s">
        <v>85</v>
      </c>
      <c r="C92" s="136">
        <v>1</v>
      </c>
      <c r="D92" s="136" t="s">
        <v>73</v>
      </c>
      <c r="E92" s="229">
        <v>43010</v>
      </c>
      <c r="F92" s="229">
        <v>240</v>
      </c>
      <c r="G92" s="228" t="s">
        <v>27</v>
      </c>
      <c r="H92" s="228" t="s">
        <v>63</v>
      </c>
      <c r="I92" s="228" t="s">
        <v>150</v>
      </c>
      <c r="J92" s="146">
        <f>'Прил 5'!J79</f>
        <v>106</v>
      </c>
      <c r="K92" s="146">
        <f>'Прил 5'!K79</f>
        <v>3</v>
      </c>
      <c r="L92" s="146">
        <f>'Прил 5'!L79</f>
        <v>3</v>
      </c>
    </row>
    <row r="93" spans="1:12" ht="15.75">
      <c r="A93" s="126" t="s">
        <v>247</v>
      </c>
      <c r="B93" s="7" t="s">
        <v>85</v>
      </c>
      <c r="C93" s="8">
        <v>1</v>
      </c>
      <c r="D93" s="8" t="s">
        <v>73</v>
      </c>
      <c r="E93" s="13">
        <v>43040</v>
      </c>
      <c r="F93" s="13"/>
      <c r="G93" s="13"/>
      <c r="H93" s="179"/>
      <c r="I93" s="179"/>
      <c r="J93" s="74">
        <f>J96</f>
        <v>0</v>
      </c>
      <c r="K93" s="74">
        <f>K96</f>
        <v>2</v>
      </c>
      <c r="L93" s="74">
        <f>L96</f>
        <v>2</v>
      </c>
    </row>
    <row r="94" spans="1:12" ht="31.5">
      <c r="A94" s="126" t="s">
        <v>162</v>
      </c>
      <c r="B94" s="7" t="s">
        <v>85</v>
      </c>
      <c r="C94" s="8">
        <v>1</v>
      </c>
      <c r="D94" s="8" t="s">
        <v>73</v>
      </c>
      <c r="E94" s="13">
        <v>43040</v>
      </c>
      <c r="F94" s="13">
        <v>200</v>
      </c>
      <c r="G94" s="13"/>
      <c r="H94" s="179"/>
      <c r="I94" s="179"/>
      <c r="J94" s="74">
        <f>J95</f>
        <v>0</v>
      </c>
      <c r="K94" s="74">
        <f t="shared" ref="K94:L94" si="33">K95</f>
        <v>2</v>
      </c>
      <c r="L94" s="74">
        <f t="shared" si="33"/>
        <v>2</v>
      </c>
    </row>
    <row r="95" spans="1:12" ht="15.75">
      <c r="A95" s="126" t="s">
        <v>79</v>
      </c>
      <c r="B95" s="7" t="s">
        <v>85</v>
      </c>
      <c r="C95" s="8">
        <v>1</v>
      </c>
      <c r="D95" s="8" t="s">
        <v>73</v>
      </c>
      <c r="E95" s="13">
        <v>43040</v>
      </c>
      <c r="F95" s="13">
        <v>240</v>
      </c>
      <c r="G95" s="13"/>
      <c r="H95" s="179"/>
      <c r="I95" s="179"/>
      <c r="J95" s="74">
        <f>J96</f>
        <v>0</v>
      </c>
      <c r="K95" s="74">
        <f t="shared" ref="K95:L95" si="34">K96</f>
        <v>2</v>
      </c>
      <c r="L95" s="74">
        <f t="shared" si="34"/>
        <v>2</v>
      </c>
    </row>
    <row r="96" spans="1:12" ht="15.75">
      <c r="A96" s="180" t="s">
        <v>103</v>
      </c>
      <c r="B96" s="7" t="s">
        <v>85</v>
      </c>
      <c r="C96" s="8">
        <v>1</v>
      </c>
      <c r="D96" s="8" t="s">
        <v>73</v>
      </c>
      <c r="E96" s="13">
        <v>43040</v>
      </c>
      <c r="F96" s="13">
        <v>240</v>
      </c>
      <c r="G96" s="8" t="s">
        <v>27</v>
      </c>
      <c r="H96" s="179"/>
      <c r="I96" s="179"/>
      <c r="J96" s="74">
        <f>J97</f>
        <v>0</v>
      </c>
      <c r="K96" s="74">
        <f t="shared" ref="K96:L97" si="35">K97</f>
        <v>2</v>
      </c>
      <c r="L96" s="74">
        <f t="shared" si="35"/>
        <v>2</v>
      </c>
    </row>
    <row r="97" spans="1:12" ht="15.75">
      <c r="A97" s="12" t="s">
        <v>105</v>
      </c>
      <c r="B97" s="7" t="s">
        <v>85</v>
      </c>
      <c r="C97" s="8">
        <v>1</v>
      </c>
      <c r="D97" s="8" t="s">
        <v>73</v>
      </c>
      <c r="E97" s="13">
        <v>43040</v>
      </c>
      <c r="F97" s="13">
        <v>240</v>
      </c>
      <c r="G97" s="8" t="s">
        <v>27</v>
      </c>
      <c r="H97" s="179" t="s">
        <v>63</v>
      </c>
      <c r="I97" s="179"/>
      <c r="J97" s="74">
        <f>J98</f>
        <v>0</v>
      </c>
      <c r="K97" s="74">
        <f t="shared" si="35"/>
        <v>2</v>
      </c>
      <c r="L97" s="74">
        <f t="shared" si="35"/>
        <v>2</v>
      </c>
    </row>
    <row r="98" spans="1:12" ht="36.6" customHeight="1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43040</v>
      </c>
      <c r="F98" s="229">
        <v>240</v>
      </c>
      <c r="G98" s="136" t="s">
        <v>27</v>
      </c>
      <c r="H98" s="228" t="s">
        <v>63</v>
      </c>
      <c r="I98" s="228" t="s">
        <v>150</v>
      </c>
      <c r="J98" s="146">
        <f>'Прил 5'!J82</f>
        <v>0</v>
      </c>
      <c r="K98" s="146">
        <f>'Прил 5'!K82</f>
        <v>2</v>
      </c>
      <c r="L98" s="146">
        <f>'Прил 5'!L82</f>
        <v>2</v>
      </c>
    </row>
    <row r="99" spans="1:12" ht="84.6" customHeight="1">
      <c r="A99" s="12" t="s">
        <v>296</v>
      </c>
      <c r="B99" s="7">
        <v>89</v>
      </c>
      <c r="C99" s="7">
        <v>1</v>
      </c>
      <c r="D99" s="7" t="s">
        <v>73</v>
      </c>
      <c r="E99" s="7" t="s">
        <v>104</v>
      </c>
      <c r="F99" s="7"/>
      <c r="G99" s="8"/>
      <c r="H99" s="8"/>
      <c r="I99" s="8"/>
      <c r="J99" s="74">
        <f>J102</f>
        <v>62.71</v>
      </c>
      <c r="K99" s="74">
        <f>K102</f>
        <v>0.4</v>
      </c>
      <c r="L99" s="74">
        <f>L102</f>
        <v>0.4</v>
      </c>
    </row>
    <row r="100" spans="1:12" ht="31.5">
      <c r="A100" s="126" t="s">
        <v>162</v>
      </c>
      <c r="B100" s="7">
        <v>89</v>
      </c>
      <c r="C100" s="7">
        <v>1</v>
      </c>
      <c r="D100" s="7" t="s">
        <v>73</v>
      </c>
      <c r="E100" s="7" t="s">
        <v>104</v>
      </c>
      <c r="F100" s="7" t="s">
        <v>163</v>
      </c>
      <c r="G100" s="8"/>
      <c r="H100" s="8"/>
      <c r="I100" s="8"/>
      <c r="J100" s="74">
        <f>J101</f>
        <v>62.71</v>
      </c>
      <c r="K100" s="74">
        <f t="shared" ref="K100:L100" si="36">K101</f>
        <v>0.4</v>
      </c>
      <c r="L100" s="74">
        <f t="shared" si="36"/>
        <v>0.4</v>
      </c>
    </row>
    <row r="101" spans="1:12" ht="15.75">
      <c r="A101" s="126" t="s">
        <v>79</v>
      </c>
      <c r="B101" s="7">
        <v>89</v>
      </c>
      <c r="C101" s="7">
        <v>1</v>
      </c>
      <c r="D101" s="7" t="s">
        <v>73</v>
      </c>
      <c r="E101" s="7" t="s">
        <v>104</v>
      </c>
      <c r="F101" s="7" t="s">
        <v>164</v>
      </c>
      <c r="G101" s="8"/>
      <c r="H101" s="8"/>
      <c r="I101" s="8"/>
      <c r="J101" s="74">
        <f>J102</f>
        <v>62.71</v>
      </c>
      <c r="K101" s="74">
        <f t="shared" ref="K101:L101" si="37">K102</f>
        <v>0.4</v>
      </c>
      <c r="L101" s="74">
        <f t="shared" si="37"/>
        <v>0.4</v>
      </c>
    </row>
    <row r="102" spans="1:12" ht="15.75">
      <c r="A102" s="180" t="s">
        <v>28</v>
      </c>
      <c r="B102" s="7">
        <v>89</v>
      </c>
      <c r="C102" s="7">
        <v>1</v>
      </c>
      <c r="D102" s="7" t="s">
        <v>73</v>
      </c>
      <c r="E102" s="7" t="s">
        <v>104</v>
      </c>
      <c r="F102" s="7" t="s">
        <v>164</v>
      </c>
      <c r="G102" s="8" t="s">
        <v>27</v>
      </c>
      <c r="H102" s="8"/>
      <c r="I102" s="8"/>
      <c r="J102" s="74">
        <f>J103</f>
        <v>62.71</v>
      </c>
      <c r="K102" s="74">
        <f>K103</f>
        <v>0.4</v>
      </c>
      <c r="L102" s="74">
        <f>L103</f>
        <v>0.4</v>
      </c>
    </row>
    <row r="103" spans="1:12" ht="15.75">
      <c r="A103" s="180" t="s">
        <v>103</v>
      </c>
      <c r="B103" s="7">
        <v>89</v>
      </c>
      <c r="C103" s="7">
        <v>1</v>
      </c>
      <c r="D103" s="7" t="s">
        <v>73</v>
      </c>
      <c r="E103" s="7" t="s">
        <v>104</v>
      </c>
      <c r="F103" s="7" t="s">
        <v>164</v>
      </c>
      <c r="G103" s="8" t="s">
        <v>27</v>
      </c>
      <c r="H103" s="8" t="s">
        <v>62</v>
      </c>
      <c r="I103" s="8"/>
      <c r="J103" s="74">
        <f>J104</f>
        <v>62.71</v>
      </c>
      <c r="K103" s="74">
        <f t="shared" ref="K103:L103" si="38">K104</f>
        <v>0.4</v>
      </c>
      <c r="L103" s="74">
        <f t="shared" si="38"/>
        <v>0.4</v>
      </c>
    </row>
    <row r="104" spans="1:12" ht="31.5">
      <c r="A104" s="182" t="s">
        <v>122</v>
      </c>
      <c r="B104" s="119">
        <v>89</v>
      </c>
      <c r="C104" s="119">
        <v>1</v>
      </c>
      <c r="D104" s="119" t="s">
        <v>73</v>
      </c>
      <c r="E104" s="119" t="s">
        <v>104</v>
      </c>
      <c r="F104" s="119" t="s">
        <v>164</v>
      </c>
      <c r="G104" s="136" t="s">
        <v>27</v>
      </c>
      <c r="H104" s="136" t="s">
        <v>62</v>
      </c>
      <c r="I104" s="136" t="s">
        <v>150</v>
      </c>
      <c r="J104" s="146">
        <f>'Прил 5'!J73</f>
        <v>62.71</v>
      </c>
      <c r="K104" s="146">
        <f>'Прил 5'!K73</f>
        <v>0.4</v>
      </c>
      <c r="L104" s="146">
        <f>'Прил 5'!L73</f>
        <v>0.4</v>
      </c>
    </row>
    <row r="105" spans="1:12" ht="171.6" customHeight="1">
      <c r="A105" s="227" t="s">
        <v>297</v>
      </c>
      <c r="B105" s="8" t="s">
        <v>85</v>
      </c>
      <c r="C105" s="8" t="s">
        <v>36</v>
      </c>
      <c r="D105" s="8" t="s">
        <v>73</v>
      </c>
      <c r="E105" s="8" t="s">
        <v>102</v>
      </c>
      <c r="F105" s="8"/>
      <c r="G105" s="8"/>
      <c r="H105" s="8"/>
      <c r="I105" s="8"/>
      <c r="J105" s="74">
        <f>J108</f>
        <v>371.1</v>
      </c>
      <c r="K105" s="74">
        <f>K108</f>
        <v>395.8</v>
      </c>
      <c r="L105" s="74">
        <f>L108</f>
        <v>407.8</v>
      </c>
    </row>
    <row r="106" spans="1:12" ht="37.15" customHeight="1">
      <c r="A106" s="126" t="s">
        <v>162</v>
      </c>
      <c r="B106" s="8" t="s">
        <v>85</v>
      </c>
      <c r="C106" s="8" t="s">
        <v>36</v>
      </c>
      <c r="D106" s="8" t="s">
        <v>73</v>
      </c>
      <c r="E106" s="8" t="s">
        <v>102</v>
      </c>
      <c r="F106" s="8" t="s">
        <v>163</v>
      </c>
      <c r="G106" s="8"/>
      <c r="H106" s="8"/>
      <c r="I106" s="8"/>
      <c r="J106" s="74">
        <f>J107</f>
        <v>371.1</v>
      </c>
      <c r="K106" s="74">
        <f t="shared" ref="K106:L106" si="39">K107</f>
        <v>395.8</v>
      </c>
      <c r="L106" s="74">
        <f t="shared" si="39"/>
        <v>407.8</v>
      </c>
    </row>
    <row r="107" spans="1:12" ht="21" customHeight="1">
      <c r="A107" s="126" t="s">
        <v>79</v>
      </c>
      <c r="B107" s="8" t="s">
        <v>85</v>
      </c>
      <c r="C107" s="8" t="s">
        <v>36</v>
      </c>
      <c r="D107" s="8" t="s">
        <v>73</v>
      </c>
      <c r="E107" s="8" t="s">
        <v>102</v>
      </c>
      <c r="F107" s="8" t="s">
        <v>164</v>
      </c>
      <c r="G107" s="8"/>
      <c r="H107" s="8"/>
      <c r="I107" s="8"/>
      <c r="J107" s="74">
        <f>J108</f>
        <v>371.1</v>
      </c>
      <c r="K107" s="74">
        <f t="shared" ref="K107:L107" si="40">K108</f>
        <v>395.8</v>
      </c>
      <c r="L107" s="74">
        <f t="shared" si="40"/>
        <v>407.8</v>
      </c>
    </row>
    <row r="108" spans="1:12" ht="16.5" customHeight="1">
      <c r="A108" s="126" t="s">
        <v>100</v>
      </c>
      <c r="B108" s="8" t="s">
        <v>85</v>
      </c>
      <c r="C108" s="8" t="s">
        <v>36</v>
      </c>
      <c r="D108" s="8" t="s">
        <v>73</v>
      </c>
      <c r="E108" s="8" t="s">
        <v>102</v>
      </c>
      <c r="F108" s="8" t="s">
        <v>164</v>
      </c>
      <c r="G108" s="8" t="s">
        <v>25</v>
      </c>
      <c r="H108" s="8"/>
      <c r="I108" s="8"/>
      <c r="J108" s="74">
        <f>J109</f>
        <v>371.1</v>
      </c>
      <c r="K108" s="74">
        <f t="shared" ref="K108:L109" si="41">K109</f>
        <v>395.8</v>
      </c>
      <c r="L108" s="74">
        <f t="shared" si="41"/>
        <v>407.8</v>
      </c>
    </row>
    <row r="109" spans="1:12" ht="18.75" customHeight="1">
      <c r="A109" s="126" t="s">
        <v>101</v>
      </c>
      <c r="B109" s="8" t="s">
        <v>85</v>
      </c>
      <c r="C109" s="8" t="s">
        <v>36</v>
      </c>
      <c r="D109" s="8" t="s">
        <v>73</v>
      </c>
      <c r="E109" s="8" t="s">
        <v>102</v>
      </c>
      <c r="F109" s="8" t="s">
        <v>164</v>
      </c>
      <c r="G109" s="8" t="s">
        <v>25</v>
      </c>
      <c r="H109" s="8" t="s">
        <v>65</v>
      </c>
      <c r="I109" s="8"/>
      <c r="J109" s="74">
        <f>J110</f>
        <v>371.1</v>
      </c>
      <c r="K109" s="74">
        <f t="shared" si="41"/>
        <v>395.8</v>
      </c>
      <c r="L109" s="74">
        <f t="shared" si="41"/>
        <v>407.8</v>
      </c>
    </row>
    <row r="110" spans="1:12" ht="36" customHeight="1">
      <c r="A110" s="182" t="s">
        <v>122</v>
      </c>
      <c r="B110" s="136" t="s">
        <v>85</v>
      </c>
      <c r="C110" s="136" t="s">
        <v>36</v>
      </c>
      <c r="D110" s="136" t="s">
        <v>73</v>
      </c>
      <c r="E110" s="136" t="s">
        <v>102</v>
      </c>
      <c r="F110" s="136" t="s">
        <v>164</v>
      </c>
      <c r="G110" s="136" t="s">
        <v>25</v>
      </c>
      <c r="H110" s="136" t="s">
        <v>65</v>
      </c>
      <c r="I110" s="136" t="s">
        <v>150</v>
      </c>
      <c r="J110" s="146">
        <f>'Прил 5'!J66</f>
        <v>371.1</v>
      </c>
      <c r="K110" s="146">
        <f>'Прил 5'!K66</f>
        <v>395.8</v>
      </c>
      <c r="L110" s="146">
        <f>'Прил 5'!L66</f>
        <v>407.8</v>
      </c>
    </row>
    <row r="111" spans="1:12" ht="52.15" customHeight="1">
      <c r="A111" s="149" t="s">
        <v>280</v>
      </c>
      <c r="B111" s="183">
        <v>89</v>
      </c>
      <c r="C111" s="179" t="s">
        <v>36</v>
      </c>
      <c r="D111" s="8" t="s">
        <v>73</v>
      </c>
      <c r="E111" s="8" t="s">
        <v>99</v>
      </c>
      <c r="F111" s="8"/>
      <c r="G111" s="8"/>
      <c r="H111" s="8"/>
      <c r="I111" s="13"/>
      <c r="J111" s="74">
        <f>J114+J117</f>
        <v>86.800000000000011</v>
      </c>
      <c r="K111" s="74">
        <f t="shared" ref="K111:L111" si="42">K114+K117</f>
        <v>87.4</v>
      </c>
      <c r="L111" s="74">
        <f t="shared" si="42"/>
        <v>90.1</v>
      </c>
    </row>
    <row r="112" spans="1:12" ht="73.150000000000006" customHeight="1">
      <c r="A112" s="127" t="s">
        <v>165</v>
      </c>
      <c r="B112" s="183">
        <v>89</v>
      </c>
      <c r="C112" s="179" t="s">
        <v>36</v>
      </c>
      <c r="D112" s="8" t="s">
        <v>73</v>
      </c>
      <c r="E112" s="8" t="s">
        <v>99</v>
      </c>
      <c r="F112" s="8" t="s">
        <v>167</v>
      </c>
      <c r="G112" s="8"/>
      <c r="H112" s="8"/>
      <c r="I112" s="13"/>
      <c r="J112" s="74">
        <f>J113</f>
        <v>85.4</v>
      </c>
      <c r="K112" s="74">
        <f t="shared" ref="K112:L112" si="43">K113</f>
        <v>83.4</v>
      </c>
      <c r="L112" s="74">
        <f t="shared" si="43"/>
        <v>86.1</v>
      </c>
    </row>
    <row r="113" spans="1:12" ht="31.5">
      <c r="A113" s="127" t="s">
        <v>166</v>
      </c>
      <c r="B113" s="183">
        <v>89</v>
      </c>
      <c r="C113" s="179" t="s">
        <v>36</v>
      </c>
      <c r="D113" s="8" t="s">
        <v>73</v>
      </c>
      <c r="E113" s="8" t="s">
        <v>99</v>
      </c>
      <c r="F113" s="8" t="s">
        <v>168</v>
      </c>
      <c r="G113" s="8"/>
      <c r="H113" s="8"/>
      <c r="I113" s="13"/>
      <c r="J113" s="74">
        <f>J114</f>
        <v>85.4</v>
      </c>
      <c r="K113" s="74">
        <f t="shared" ref="K113:L113" si="44">K114</f>
        <v>83.4</v>
      </c>
      <c r="L113" s="74">
        <f t="shared" si="44"/>
        <v>86.1</v>
      </c>
    </row>
    <row r="114" spans="1:12" ht="15.75">
      <c r="A114" s="180" t="s">
        <v>97</v>
      </c>
      <c r="B114" s="183">
        <v>89</v>
      </c>
      <c r="C114" s="179" t="s">
        <v>36</v>
      </c>
      <c r="D114" s="8" t="s">
        <v>73</v>
      </c>
      <c r="E114" s="8" t="s">
        <v>99</v>
      </c>
      <c r="F114" s="8" t="s">
        <v>168</v>
      </c>
      <c r="G114" s="8" t="s">
        <v>62</v>
      </c>
      <c r="H114" s="8"/>
      <c r="I114" s="13"/>
      <c r="J114" s="74">
        <f>J115</f>
        <v>85.4</v>
      </c>
      <c r="K114" s="74">
        <f t="shared" ref="K114:L115" si="45">K115</f>
        <v>83.4</v>
      </c>
      <c r="L114" s="74">
        <f t="shared" si="45"/>
        <v>86.1</v>
      </c>
    </row>
    <row r="115" spans="1:12" ht="21.75" customHeight="1">
      <c r="A115" s="180" t="s">
        <v>98</v>
      </c>
      <c r="B115" s="183">
        <v>89</v>
      </c>
      <c r="C115" s="179" t="s">
        <v>36</v>
      </c>
      <c r="D115" s="8" t="s">
        <v>73</v>
      </c>
      <c r="E115" s="8" t="s">
        <v>99</v>
      </c>
      <c r="F115" s="8" t="s">
        <v>168</v>
      </c>
      <c r="G115" s="8" t="s">
        <v>62</v>
      </c>
      <c r="H115" s="8" t="s">
        <v>63</v>
      </c>
      <c r="I115" s="13"/>
      <c r="J115" s="74">
        <f>J116</f>
        <v>85.4</v>
      </c>
      <c r="K115" s="74">
        <f t="shared" si="45"/>
        <v>83.4</v>
      </c>
      <c r="L115" s="74">
        <f t="shared" si="45"/>
        <v>86.1</v>
      </c>
    </row>
    <row r="116" spans="1:12" ht="31.5">
      <c r="A116" s="182" t="s">
        <v>122</v>
      </c>
      <c r="B116" s="136">
        <v>89</v>
      </c>
      <c r="C116" s="136">
        <v>1</v>
      </c>
      <c r="D116" s="136" t="s">
        <v>73</v>
      </c>
      <c r="E116" s="136" t="s">
        <v>99</v>
      </c>
      <c r="F116" s="136" t="s">
        <v>168</v>
      </c>
      <c r="G116" s="136" t="s">
        <v>62</v>
      </c>
      <c r="H116" s="136" t="s">
        <v>63</v>
      </c>
      <c r="I116" s="136" t="s">
        <v>150</v>
      </c>
      <c r="J116" s="146">
        <f>'Прил 5'!J57</f>
        <v>85.4</v>
      </c>
      <c r="K116" s="146">
        <f>'Прил 5'!K57</f>
        <v>83.4</v>
      </c>
      <c r="L116" s="146">
        <f>'Прил 5'!L57</f>
        <v>86.1</v>
      </c>
    </row>
    <row r="117" spans="1:12" ht="70.900000000000006" customHeight="1">
      <c r="A117" s="127" t="s">
        <v>165</v>
      </c>
      <c r="B117" s="183">
        <v>89</v>
      </c>
      <c r="C117" s="179" t="s">
        <v>36</v>
      </c>
      <c r="D117" s="8" t="s">
        <v>73</v>
      </c>
      <c r="E117" s="8" t="s">
        <v>99</v>
      </c>
      <c r="F117" s="8" t="s">
        <v>163</v>
      </c>
      <c r="G117" s="8"/>
      <c r="H117" s="8"/>
      <c r="I117" s="13"/>
      <c r="J117" s="74">
        <f>J118</f>
        <v>1.4</v>
      </c>
      <c r="K117" s="74">
        <f t="shared" ref="K117:L120" si="46">K118</f>
        <v>4</v>
      </c>
      <c r="L117" s="74">
        <f t="shared" ref="L117:L118" si="47">L118</f>
        <v>4</v>
      </c>
    </row>
    <row r="118" spans="1:12" ht="31.5">
      <c r="A118" s="127" t="s">
        <v>166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164</v>
      </c>
      <c r="G118" s="8"/>
      <c r="H118" s="8"/>
      <c r="I118" s="13"/>
      <c r="J118" s="74">
        <f>J119</f>
        <v>1.4</v>
      </c>
      <c r="K118" s="74">
        <f t="shared" si="46"/>
        <v>4</v>
      </c>
      <c r="L118" s="74">
        <f t="shared" si="47"/>
        <v>4</v>
      </c>
    </row>
    <row r="119" spans="1:12" ht="15.75">
      <c r="A119" s="180" t="s">
        <v>97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164</v>
      </c>
      <c r="G119" s="8" t="s">
        <v>62</v>
      </c>
      <c r="H119" s="8"/>
      <c r="I119" s="13"/>
      <c r="J119" s="74">
        <f>J120</f>
        <v>1.4</v>
      </c>
      <c r="K119" s="74">
        <f t="shared" si="46"/>
        <v>4</v>
      </c>
      <c r="L119" s="74">
        <f t="shared" si="46"/>
        <v>4</v>
      </c>
    </row>
    <row r="120" spans="1:12" ht="21.75" customHeight="1">
      <c r="A120" s="180" t="s">
        <v>98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164</v>
      </c>
      <c r="G120" s="8" t="s">
        <v>62</v>
      </c>
      <c r="H120" s="8" t="s">
        <v>63</v>
      </c>
      <c r="I120" s="13"/>
      <c r="J120" s="74">
        <f>J121</f>
        <v>1.4</v>
      </c>
      <c r="K120" s="74">
        <f t="shared" si="46"/>
        <v>4</v>
      </c>
      <c r="L120" s="74">
        <f t="shared" si="46"/>
        <v>4</v>
      </c>
    </row>
    <row r="121" spans="1:12" ht="31.5">
      <c r="A121" s="182" t="s">
        <v>122</v>
      </c>
      <c r="B121" s="136">
        <v>89</v>
      </c>
      <c r="C121" s="136">
        <v>1</v>
      </c>
      <c r="D121" s="136" t="s">
        <v>73</v>
      </c>
      <c r="E121" s="136" t="s">
        <v>99</v>
      </c>
      <c r="F121" s="136" t="s">
        <v>164</v>
      </c>
      <c r="G121" s="136" t="s">
        <v>62</v>
      </c>
      <c r="H121" s="136" t="s">
        <v>63</v>
      </c>
      <c r="I121" s="136" t="s">
        <v>150</v>
      </c>
      <c r="J121" s="146">
        <f>'Прил 5'!J59</f>
        <v>1.4</v>
      </c>
      <c r="K121" s="146">
        <f>'Прил 5'!K59</f>
        <v>4</v>
      </c>
      <c r="L121" s="146">
        <f>'Прил 5'!L59</f>
        <v>4</v>
      </c>
    </row>
    <row r="122" spans="1:12" ht="85.15" customHeight="1">
      <c r="A122" s="180" t="s">
        <v>230</v>
      </c>
      <c r="B122" s="7">
        <v>89</v>
      </c>
      <c r="C122" s="8" t="s">
        <v>36</v>
      </c>
      <c r="D122" s="8" t="s">
        <v>73</v>
      </c>
      <c r="E122" s="8" t="s">
        <v>80</v>
      </c>
      <c r="F122" s="8"/>
      <c r="G122" s="8"/>
      <c r="H122" s="8"/>
      <c r="I122" s="8"/>
      <c r="J122" s="74">
        <f>J125</f>
        <v>0.1</v>
      </c>
      <c r="K122" s="74">
        <f>K125</f>
        <v>0.1</v>
      </c>
      <c r="L122" s="74">
        <f>L125</f>
        <v>0.1</v>
      </c>
    </row>
    <row r="123" spans="1:12" ht="35.450000000000003" customHeight="1">
      <c r="A123" s="126" t="s">
        <v>162</v>
      </c>
      <c r="B123" s="183">
        <v>89</v>
      </c>
      <c r="C123" s="8" t="s">
        <v>36</v>
      </c>
      <c r="D123" s="8" t="s">
        <v>73</v>
      </c>
      <c r="E123" s="8" t="s">
        <v>80</v>
      </c>
      <c r="F123" s="8" t="s">
        <v>163</v>
      </c>
      <c r="G123" s="8"/>
      <c r="H123" s="8"/>
      <c r="I123" s="8"/>
      <c r="J123" s="74">
        <f>J124</f>
        <v>0.1</v>
      </c>
      <c r="K123" s="74">
        <f t="shared" ref="K123:L123" si="48">K124</f>
        <v>0.1</v>
      </c>
      <c r="L123" s="74">
        <f t="shared" si="48"/>
        <v>0.1</v>
      </c>
    </row>
    <row r="124" spans="1:12" ht="22.15" customHeight="1">
      <c r="A124" s="126" t="s">
        <v>79</v>
      </c>
      <c r="B124" s="183">
        <v>89</v>
      </c>
      <c r="C124" s="8" t="s">
        <v>36</v>
      </c>
      <c r="D124" s="8" t="s">
        <v>73</v>
      </c>
      <c r="E124" s="8" t="s">
        <v>80</v>
      </c>
      <c r="F124" s="8" t="s">
        <v>164</v>
      </c>
      <c r="G124" s="8"/>
      <c r="H124" s="8"/>
      <c r="I124" s="8"/>
      <c r="J124" s="74">
        <f>J125</f>
        <v>0.1</v>
      </c>
      <c r="K124" s="74">
        <f t="shared" ref="K124:L124" si="49">K125</f>
        <v>0.1</v>
      </c>
      <c r="L124" s="74">
        <f t="shared" si="49"/>
        <v>0.1</v>
      </c>
    </row>
    <row r="125" spans="1:12" ht="15.75">
      <c r="A125" s="180" t="s">
        <v>23</v>
      </c>
      <c r="B125" s="183">
        <v>89</v>
      </c>
      <c r="C125" s="8" t="s">
        <v>36</v>
      </c>
      <c r="D125" s="8" t="s">
        <v>73</v>
      </c>
      <c r="E125" s="8" t="s">
        <v>80</v>
      </c>
      <c r="F125" s="8" t="s">
        <v>164</v>
      </c>
      <c r="G125" s="8" t="s">
        <v>24</v>
      </c>
      <c r="H125" s="8"/>
      <c r="I125" s="8"/>
      <c r="J125" s="74">
        <f>J126</f>
        <v>0.1</v>
      </c>
      <c r="K125" s="74">
        <f t="shared" ref="K125:L126" si="50">K126</f>
        <v>0.1</v>
      </c>
      <c r="L125" s="74">
        <f t="shared" si="50"/>
        <v>0.1</v>
      </c>
    </row>
    <row r="126" spans="1:12" ht="53.45" customHeight="1">
      <c r="A126" s="180" t="s">
        <v>114</v>
      </c>
      <c r="B126" s="183">
        <v>89</v>
      </c>
      <c r="C126" s="8" t="s">
        <v>36</v>
      </c>
      <c r="D126" s="8" t="s">
        <v>73</v>
      </c>
      <c r="E126" s="8" t="s">
        <v>80</v>
      </c>
      <c r="F126" s="8" t="s">
        <v>164</v>
      </c>
      <c r="G126" s="8" t="s">
        <v>24</v>
      </c>
      <c r="H126" s="8" t="s">
        <v>25</v>
      </c>
      <c r="I126" s="8"/>
      <c r="J126" s="74">
        <f>J127</f>
        <v>0.1</v>
      </c>
      <c r="K126" s="74">
        <f t="shared" si="50"/>
        <v>0.1</v>
      </c>
      <c r="L126" s="74">
        <f t="shared" si="50"/>
        <v>0.1</v>
      </c>
    </row>
    <row r="127" spans="1:12" ht="31.5">
      <c r="A127" s="182" t="s">
        <v>122</v>
      </c>
      <c r="B127" s="140">
        <v>89</v>
      </c>
      <c r="C127" s="136" t="s">
        <v>36</v>
      </c>
      <c r="D127" s="136" t="s">
        <v>73</v>
      </c>
      <c r="E127" s="136" t="s">
        <v>80</v>
      </c>
      <c r="F127" s="136" t="s">
        <v>164</v>
      </c>
      <c r="G127" s="136" t="s">
        <v>24</v>
      </c>
      <c r="H127" s="136" t="s">
        <v>25</v>
      </c>
      <c r="I127" s="136" t="s">
        <v>150</v>
      </c>
      <c r="J127" s="146">
        <f>'Прил 5'!J42</f>
        <v>0.1</v>
      </c>
      <c r="K127" s="146">
        <f>'Прил 5'!K42</f>
        <v>0.1</v>
      </c>
      <c r="L127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4" priority="52" stopIfTrue="1">
      <formula>$D61=""</formula>
    </cfRule>
    <cfRule type="expression" dxfId="3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4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97"/>
      <c r="C1" s="297"/>
      <c r="D1" s="264" t="s">
        <v>271</v>
      </c>
      <c r="E1" s="264"/>
    </row>
    <row r="2" spans="1:7" ht="98.45" customHeight="1">
      <c r="A2" s="184"/>
      <c r="B2" s="185"/>
      <c r="C2" s="266" t="s">
        <v>298</v>
      </c>
      <c r="D2" s="266"/>
      <c r="E2" s="266"/>
      <c r="F2" s="32"/>
      <c r="G2" s="32"/>
    </row>
    <row r="3" spans="1:7" ht="51" customHeight="1">
      <c r="A3" s="298" t="s">
        <v>285</v>
      </c>
      <c r="B3" s="298"/>
      <c r="C3" s="298"/>
      <c r="D3" s="298"/>
      <c r="E3" s="298"/>
    </row>
    <row r="4" spans="1:7">
      <c r="A4" s="94"/>
      <c r="B4" s="186"/>
      <c r="C4" s="187"/>
      <c r="D4" s="95"/>
      <c r="E4" s="188" t="s">
        <v>197</v>
      </c>
    </row>
    <row r="5" spans="1:7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188</v>
      </c>
      <c r="B7" s="191" t="s">
        <v>189</v>
      </c>
      <c r="C7" s="76">
        <f>C8+C11+C15</f>
        <v>27.800000000000182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251</v>
      </c>
      <c r="B15" s="81" t="s">
        <v>293</v>
      </c>
      <c r="C15" s="76">
        <f>C18+C19</f>
        <v>27.800000000000182</v>
      </c>
      <c r="D15" s="76">
        <f>D18+D19</f>
        <v>0</v>
      </c>
      <c r="E15" s="76">
        <f>E18+E19</f>
        <v>0</v>
      </c>
    </row>
    <row r="16" spans="1:7" s="77" customFormat="1">
      <c r="A16" s="194" t="s">
        <v>252</v>
      </c>
      <c r="B16" s="195" t="s">
        <v>192</v>
      </c>
      <c r="C16" s="76">
        <f t="shared" ref="C16:E17" si="3">SUM(C17)</f>
        <v>-1942.5100000000002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253</v>
      </c>
      <c r="B17" s="192" t="s">
        <v>193</v>
      </c>
      <c r="C17" s="78">
        <f t="shared" si="3"/>
        <v>-1942.5100000000002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254</v>
      </c>
      <c r="B18" s="192" t="s">
        <v>294</v>
      </c>
      <c r="C18" s="78">
        <f>-('Прил 3'!C8+C10)</f>
        <v>-1942.5100000000002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255</v>
      </c>
      <c r="B19" s="195" t="s">
        <v>194</v>
      </c>
      <c r="C19" s="76">
        <f>SUM(C20)</f>
        <v>1970.3100000000004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256</v>
      </c>
      <c r="B20" s="192" t="s">
        <v>195</v>
      </c>
      <c r="C20" s="78">
        <f t="shared" si="4"/>
        <v>1970.3100000000004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257</v>
      </c>
      <c r="B21" s="192" t="s">
        <v>295</v>
      </c>
      <c r="C21" s="78">
        <f>'Прил 4 '!I8-C14</f>
        <v>1970.3100000000004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9"/>
      <c r="C1" s="299"/>
      <c r="D1" s="300" t="s">
        <v>272</v>
      </c>
      <c r="E1" s="300"/>
    </row>
    <row r="2" spans="1:5" ht="100.9" customHeight="1">
      <c r="A2" s="199"/>
      <c r="B2" s="200"/>
      <c r="C2" s="266" t="s">
        <v>298</v>
      </c>
      <c r="D2" s="266"/>
      <c r="E2" s="266"/>
    </row>
    <row r="3" spans="1:5">
      <c r="A3" s="301" t="s">
        <v>283</v>
      </c>
      <c r="B3" s="301"/>
      <c r="C3" s="301"/>
      <c r="D3" s="301"/>
      <c r="E3" s="301"/>
    </row>
    <row r="4" spans="1:5">
      <c r="A4" s="301"/>
      <c r="B4" s="301"/>
      <c r="C4" s="301"/>
      <c r="D4" s="301"/>
      <c r="E4" s="301"/>
    </row>
    <row r="5" spans="1:5" ht="36.75" customHeight="1">
      <c r="A5" s="301"/>
      <c r="B5" s="301"/>
      <c r="C5" s="301"/>
      <c r="D5" s="301"/>
      <c r="E5" s="301"/>
    </row>
    <row r="6" spans="1:5" ht="16.5" customHeight="1">
      <c r="A6" s="201"/>
      <c r="B6" s="201"/>
      <c r="C6" s="202"/>
      <c r="D6" s="198"/>
      <c r="E6" s="203" t="s">
        <v>177</v>
      </c>
    </row>
    <row r="7" spans="1:5">
      <c r="A7" s="302" t="s">
        <v>178</v>
      </c>
      <c r="B7" s="303" t="s">
        <v>179</v>
      </c>
      <c r="C7" s="304" t="s">
        <v>113</v>
      </c>
      <c r="D7" s="304"/>
      <c r="E7" s="304"/>
    </row>
    <row r="8" spans="1:5">
      <c r="A8" s="302"/>
      <c r="B8" s="303"/>
      <c r="C8" s="225" t="s">
        <v>233</v>
      </c>
      <c r="D8" s="226" t="s">
        <v>234</v>
      </c>
      <c r="E8" s="226" t="s">
        <v>275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259</v>
      </c>
      <c r="C11" s="88"/>
      <c r="D11" s="87"/>
      <c r="E11" s="87"/>
    </row>
    <row r="12" spans="1: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184</v>
      </c>
      <c r="C13" s="89"/>
      <c r="D13" s="89"/>
      <c r="E13" s="89"/>
    </row>
    <row r="14" spans="1:5" ht="31.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182</v>
      </c>
      <c r="C15" s="86"/>
      <c r="D15" s="86"/>
      <c r="E15" s="86"/>
    </row>
    <row r="16" spans="1:5">
      <c r="A16" s="204">
        <v>1</v>
      </c>
      <c r="B16" s="207" t="s">
        <v>183</v>
      </c>
      <c r="C16" s="86"/>
      <c r="D16" s="86"/>
      <c r="E16" s="86"/>
    </row>
    <row r="17" spans="1:5" ht="31.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2021-11-26T05:55:49Z</dcterms:modified>
</cp:coreProperties>
</file>