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2'!$A$6:$L$90</definedName>
    <definedName name="_xlnm._FilterDatabase" localSheetId="2" hidden="1">'Прил 3'!$A$6:$K$87</definedName>
    <definedName name="_xlnm._FilterDatabase" localSheetId="3" hidden="1">'Прил 4'!$A$7:$L$100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3'!$A$1:$I$36</definedName>
    <definedName name="Excel_BuiltIn_Print_Area_5">#REF!</definedName>
    <definedName name="Excel_BuiltIn_Print_Area_5_1" localSheetId="2">'Прил 3'!$A$1:$I$36</definedName>
    <definedName name="Excel_BuiltIn_Print_Area_5_1">#REF!</definedName>
    <definedName name="Excel_BuiltIn_Print_Area_6">'Прил 2'!$A$1:$G$37</definedName>
    <definedName name="Excel_BuiltIn_Print_Area_6_1">'Прил 2'!$A$1:$G$37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2'!$A$1:$L$90</definedName>
    <definedName name="_xlnm.Print_Area" localSheetId="2">'Прил 3'!$A$1:$K$87</definedName>
    <definedName name="_xlnm.Print_Area" localSheetId="3">'Прил 4'!$A$1:$L$100</definedName>
  </definedNames>
  <calcPr calcId="125725"/>
  <fileRecoveryPr autoRecover="0"/>
</workbook>
</file>

<file path=xl/calcChain.xml><?xml version="1.0" encoding="utf-8"?>
<calcChain xmlns="http://schemas.openxmlformats.org/spreadsheetml/2006/main">
  <c r="C30" i="1"/>
  <c r="C29" s="1"/>
  <c r="C22" s="1"/>
  <c r="K9" i="9"/>
  <c r="L9"/>
  <c r="J9"/>
  <c r="J11" i="18"/>
  <c r="K11"/>
  <c r="I11"/>
  <c r="K12" i="6"/>
  <c r="L12"/>
  <c r="J12"/>
  <c r="D22" i="1"/>
  <c r="E22"/>
  <c r="E30"/>
  <c r="E29" s="1"/>
  <c r="D30"/>
  <c r="D29" s="1"/>
  <c r="L76" i="6"/>
  <c r="K76"/>
  <c r="L59" i="9" l="1"/>
  <c r="L58" s="1"/>
  <c r="L57" s="1"/>
  <c r="L56" s="1"/>
  <c r="L55" s="1"/>
  <c r="L54" s="1"/>
  <c r="K59"/>
  <c r="K58" s="1"/>
  <c r="K57" s="1"/>
  <c r="K56" s="1"/>
  <c r="K55" s="1"/>
  <c r="K54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65" i="6" l="1"/>
  <c r="D23" i="1" l="1"/>
  <c r="E23"/>
  <c r="C23"/>
  <c r="K87" i="18"/>
  <c r="K86" s="1"/>
  <c r="K85" s="1"/>
  <c r="K84" s="1"/>
  <c r="K83" s="1"/>
  <c r="K82" s="1"/>
  <c r="K81" s="1"/>
  <c r="J87"/>
  <c r="J86" s="1"/>
  <c r="J85" s="1"/>
  <c r="J84" s="1"/>
  <c r="J83" s="1"/>
  <c r="J82" s="1"/>
  <c r="J81" s="1"/>
  <c r="L89" i="6"/>
  <c r="L88" s="1"/>
  <c r="L87" s="1"/>
  <c r="L86" s="1"/>
  <c r="L85" s="1"/>
  <c r="L84" s="1"/>
  <c r="K89"/>
  <c r="K88" l="1"/>
  <c r="K87" s="1"/>
  <c r="K86" s="1"/>
  <c r="K85" s="1"/>
  <c r="K84" s="1"/>
  <c r="K28" i="9"/>
  <c r="K27" s="1"/>
  <c r="K26" s="1"/>
  <c r="K25" s="1"/>
  <c r="K24" s="1"/>
  <c r="L28"/>
  <c r="L27" s="1"/>
  <c r="L26" s="1"/>
  <c r="L25" s="1"/>
  <c r="L24" s="1"/>
  <c r="J28"/>
  <c r="J27" s="1"/>
  <c r="J26" s="1"/>
  <c r="J25" s="1"/>
  <c r="J24" s="1"/>
  <c r="J23" i="18"/>
  <c r="J22" s="1"/>
  <c r="K23"/>
  <c r="K22" s="1"/>
  <c r="I23"/>
  <c r="I22" s="1"/>
  <c r="K23" i="6"/>
  <c r="L23"/>
  <c r="J23"/>
  <c r="K20" i="18" l="1"/>
  <c r="K19" s="1"/>
  <c r="K18" s="1"/>
  <c r="K25"/>
  <c r="K24" s="1"/>
  <c r="K21" s="1"/>
  <c r="J20"/>
  <c r="J19" s="1"/>
  <c r="J18" s="1"/>
  <c r="J17" s="1"/>
  <c r="J25"/>
  <c r="J24" s="1"/>
  <c r="J21" s="1"/>
  <c r="J64" i="6"/>
  <c r="J14"/>
  <c r="J13" s="1"/>
  <c r="K65"/>
  <c r="K64" s="1"/>
  <c r="L65"/>
  <c r="L64" s="1"/>
  <c r="J73" i="18"/>
  <c r="J72" s="1"/>
  <c r="J71" s="1"/>
  <c r="J70" s="1"/>
  <c r="J69" s="1"/>
  <c r="J68" s="1"/>
  <c r="J67" s="1"/>
  <c r="K73"/>
  <c r="I73"/>
  <c r="I72" s="1"/>
  <c r="I71" s="1"/>
  <c r="I70" s="1"/>
  <c r="I69" s="1"/>
  <c r="I68" s="1"/>
  <c r="J66"/>
  <c r="J65" s="1"/>
  <c r="J64" s="1"/>
  <c r="K66"/>
  <c r="K65" s="1"/>
  <c r="K64" s="1"/>
  <c r="I66"/>
  <c r="I65" s="1"/>
  <c r="I64" s="1"/>
  <c r="J63"/>
  <c r="J62" s="1"/>
  <c r="J61" s="1"/>
  <c r="K63"/>
  <c r="K62" s="1"/>
  <c r="K61" s="1"/>
  <c r="I63"/>
  <c r="I62" s="1"/>
  <c r="I61" s="1"/>
  <c r="J59"/>
  <c r="J58" s="1"/>
  <c r="J57" s="1"/>
  <c r="J56" s="1"/>
  <c r="J55" s="1"/>
  <c r="J54" s="1"/>
  <c r="K59"/>
  <c r="K58" s="1"/>
  <c r="K57" s="1"/>
  <c r="K56" s="1"/>
  <c r="K55" s="1"/>
  <c r="K54" s="1"/>
  <c r="I59"/>
  <c r="I58" s="1"/>
  <c r="I57" s="1"/>
  <c r="I56" s="1"/>
  <c r="J52"/>
  <c r="J51" s="1"/>
  <c r="J50" s="1"/>
  <c r="K52"/>
  <c r="K51" s="1"/>
  <c r="K50" s="1"/>
  <c r="I52"/>
  <c r="I51" s="1"/>
  <c r="I50" s="1"/>
  <c r="I49" s="1"/>
  <c r="I48" s="1"/>
  <c r="J45"/>
  <c r="J44" s="1"/>
  <c r="K45"/>
  <c r="K44" s="1"/>
  <c r="I44"/>
  <c r="J43" i="6"/>
  <c r="J30" i="18"/>
  <c r="J29" s="1"/>
  <c r="J28" s="1"/>
  <c r="J27" s="1"/>
  <c r="J26" s="1"/>
  <c r="K30"/>
  <c r="I30"/>
  <c r="I29" s="1"/>
  <c r="I28" s="1"/>
  <c r="I27" s="1"/>
  <c r="I26" s="1"/>
  <c r="I25"/>
  <c r="I20"/>
  <c r="J14"/>
  <c r="K14"/>
  <c r="I14"/>
  <c r="K15" i="9"/>
  <c r="L15"/>
  <c r="K53"/>
  <c r="L53"/>
  <c r="J53"/>
  <c r="K47"/>
  <c r="L47"/>
  <c r="J47"/>
  <c r="J15"/>
  <c r="K80" i="18"/>
  <c r="K79" s="1"/>
  <c r="K78" s="1"/>
  <c r="K77" s="1"/>
  <c r="K76" s="1"/>
  <c r="K75" s="1"/>
  <c r="K74" s="1"/>
  <c r="J80"/>
  <c r="J79" s="1"/>
  <c r="J78" s="1"/>
  <c r="J77" s="1"/>
  <c r="J76" s="1"/>
  <c r="J75" s="1"/>
  <c r="J74" s="1"/>
  <c r="I80"/>
  <c r="I79" s="1"/>
  <c r="I78" s="1"/>
  <c r="I77" s="1"/>
  <c r="I76" s="1"/>
  <c r="I75" s="1"/>
  <c r="I74" s="1"/>
  <c r="K36"/>
  <c r="K35" s="1"/>
  <c r="K34" s="1"/>
  <c r="K33" s="1"/>
  <c r="K32" s="1"/>
  <c r="K31" s="1"/>
  <c r="J36"/>
  <c r="J35" s="1"/>
  <c r="J34" s="1"/>
  <c r="J33" s="1"/>
  <c r="J32" s="1"/>
  <c r="J31" s="1"/>
  <c r="I36"/>
  <c r="I35" s="1"/>
  <c r="I34" s="1"/>
  <c r="I33" s="1"/>
  <c r="I32" s="1"/>
  <c r="I31" s="1"/>
  <c r="C26" i="1"/>
  <c r="D26"/>
  <c r="E26"/>
  <c r="E17" i="12"/>
  <c r="D17"/>
  <c r="E13"/>
  <c r="D13"/>
  <c r="C13"/>
  <c r="E9"/>
  <c r="D9"/>
  <c r="C9"/>
  <c r="L20" i="6"/>
  <c r="K20"/>
  <c r="J20"/>
  <c r="L14"/>
  <c r="L13" s="1"/>
  <c r="K14"/>
  <c r="K13" s="1"/>
  <c r="K25"/>
  <c r="L30"/>
  <c r="L29" s="1"/>
  <c r="K30"/>
  <c r="K29" s="1"/>
  <c r="J30"/>
  <c r="J29" s="1"/>
  <c r="J25"/>
  <c r="L36"/>
  <c r="L35" s="1"/>
  <c r="K36"/>
  <c r="K35" s="1"/>
  <c r="J36"/>
  <c r="J35" s="1"/>
  <c r="L45"/>
  <c r="K45"/>
  <c r="J45"/>
  <c r="L43"/>
  <c r="K43"/>
  <c r="K52"/>
  <c r="K51" s="1"/>
  <c r="L52"/>
  <c r="L51" s="1"/>
  <c r="J52"/>
  <c r="J51" s="1"/>
  <c r="K59"/>
  <c r="K58" s="1"/>
  <c r="K57" s="1"/>
  <c r="K56" s="1"/>
  <c r="K55" s="1"/>
  <c r="L59"/>
  <c r="L58" s="1"/>
  <c r="L57" s="1"/>
  <c r="L56" s="1"/>
  <c r="L55" s="1"/>
  <c r="J59"/>
  <c r="J58" s="1"/>
  <c r="J57" s="1"/>
  <c r="J56" s="1"/>
  <c r="J55" s="1"/>
  <c r="K68"/>
  <c r="K67" s="1"/>
  <c r="L68"/>
  <c r="L67" s="1"/>
  <c r="J68"/>
  <c r="J67" s="1"/>
  <c r="K75"/>
  <c r="K74" s="1"/>
  <c r="L75"/>
  <c r="L74" s="1"/>
  <c r="J75"/>
  <c r="J74" s="1"/>
  <c r="J73" s="1"/>
  <c r="J72" s="1"/>
  <c r="J71" s="1"/>
  <c r="J70" s="1"/>
  <c r="K82"/>
  <c r="K81" s="1"/>
  <c r="L82"/>
  <c r="L81" s="1"/>
  <c r="J82"/>
  <c r="J81" s="1"/>
  <c r="D10" i="1"/>
  <c r="D9" s="1"/>
  <c r="E10"/>
  <c r="E9" s="1"/>
  <c r="D12"/>
  <c r="E12"/>
  <c r="D14"/>
  <c r="E14"/>
  <c r="D16"/>
  <c r="E16"/>
  <c r="C16"/>
  <c r="C14"/>
  <c r="C12"/>
  <c r="C10"/>
  <c r="C9" s="1"/>
  <c r="K17" i="18" l="1"/>
  <c r="J49"/>
  <c r="J48" s="1"/>
  <c r="J47" s="1"/>
  <c r="J46" s="1"/>
  <c r="K49"/>
  <c r="K48" s="1"/>
  <c r="K47" s="1"/>
  <c r="K46" s="1"/>
  <c r="K60"/>
  <c r="E8" i="1"/>
  <c r="D8"/>
  <c r="C8"/>
  <c r="J60" i="18"/>
  <c r="I60"/>
  <c r="J19" i="6"/>
  <c r="J33" i="9"/>
  <c r="J32" s="1"/>
  <c r="J31" s="1"/>
  <c r="J30" s="1"/>
  <c r="J29" s="1"/>
  <c r="J23" s="1"/>
  <c r="J22" i="6"/>
  <c r="J18" s="1"/>
  <c r="K33" i="9"/>
  <c r="K32" s="1"/>
  <c r="K31" s="1"/>
  <c r="K30" s="1"/>
  <c r="K29" s="1"/>
  <c r="K23" s="1"/>
  <c r="K22" i="6"/>
  <c r="K18" s="1"/>
  <c r="K11"/>
  <c r="K10" s="1"/>
  <c r="J11"/>
  <c r="J10" s="1"/>
  <c r="L11"/>
  <c r="L10" s="1"/>
  <c r="K72" i="18"/>
  <c r="K71" s="1"/>
  <c r="K70" s="1"/>
  <c r="K69" s="1"/>
  <c r="K68" s="1"/>
  <c r="K67" s="1"/>
  <c r="K29"/>
  <c r="K28" s="1"/>
  <c r="K27" s="1"/>
  <c r="K26" s="1"/>
  <c r="K52" i="9"/>
  <c r="K51" s="1"/>
  <c r="K48" s="1"/>
  <c r="K46"/>
  <c r="K45" s="1"/>
  <c r="K42" s="1"/>
  <c r="K22"/>
  <c r="K21" s="1"/>
  <c r="K20" s="1"/>
  <c r="K65"/>
  <c r="K64" s="1"/>
  <c r="K63" s="1"/>
  <c r="K60" s="1"/>
  <c r="J77"/>
  <c r="J76" s="1"/>
  <c r="J75" s="1"/>
  <c r="L83"/>
  <c r="L89"/>
  <c r="L88" s="1"/>
  <c r="L87" s="1"/>
  <c r="K94"/>
  <c r="K93" s="1"/>
  <c r="K92" s="1"/>
  <c r="K91" s="1"/>
  <c r="K90" s="1"/>
  <c r="L25" i="6"/>
  <c r="L22" s="1"/>
  <c r="L18" s="1"/>
  <c r="L22" i="9"/>
  <c r="L21" s="1"/>
  <c r="L20" s="1"/>
  <c r="K41"/>
  <c r="L65"/>
  <c r="L64" s="1"/>
  <c r="L63" s="1"/>
  <c r="L60" s="1"/>
  <c r="K71"/>
  <c r="K70" s="1"/>
  <c r="K69" s="1"/>
  <c r="K66" s="1"/>
  <c r="J83"/>
  <c r="J89"/>
  <c r="J88" s="1"/>
  <c r="J87" s="1"/>
  <c r="L94"/>
  <c r="L93" s="1"/>
  <c r="L92" s="1"/>
  <c r="L91" s="1"/>
  <c r="L90" s="1"/>
  <c r="J22"/>
  <c r="J21" s="1"/>
  <c r="J20" s="1"/>
  <c r="J19" s="1"/>
  <c r="J18" s="1"/>
  <c r="J17" s="1"/>
  <c r="J16" s="1"/>
  <c r="L41"/>
  <c r="L40" s="1"/>
  <c r="L39" s="1"/>
  <c r="J65"/>
  <c r="J64" s="1"/>
  <c r="J63" s="1"/>
  <c r="J60" s="1"/>
  <c r="L71"/>
  <c r="L70" s="1"/>
  <c r="L69" s="1"/>
  <c r="L66" s="1"/>
  <c r="K77"/>
  <c r="K76" s="1"/>
  <c r="K75" s="1"/>
  <c r="J94"/>
  <c r="J93" s="1"/>
  <c r="J92" s="1"/>
  <c r="J91" s="1"/>
  <c r="J90" s="1"/>
  <c r="J41"/>
  <c r="J40" s="1"/>
  <c r="J39" s="1"/>
  <c r="J71"/>
  <c r="J70" s="1"/>
  <c r="J69" s="1"/>
  <c r="J66" s="1"/>
  <c r="L77"/>
  <c r="L76" s="1"/>
  <c r="L75" s="1"/>
  <c r="K83"/>
  <c r="K89"/>
  <c r="K88" s="1"/>
  <c r="K87" s="1"/>
  <c r="L14"/>
  <c r="L13" s="1"/>
  <c r="L10" s="1"/>
  <c r="J52"/>
  <c r="J51" s="1"/>
  <c r="J48" s="1"/>
  <c r="J63" i="6"/>
  <c r="I55" i="18"/>
  <c r="I54" s="1"/>
  <c r="I67"/>
  <c r="I42"/>
  <c r="I41" s="1"/>
  <c r="I47"/>
  <c r="I46" s="1"/>
  <c r="I13"/>
  <c r="I12" s="1"/>
  <c r="I24"/>
  <c r="I21" s="1"/>
  <c r="K42"/>
  <c r="K41" s="1"/>
  <c r="K40" s="1"/>
  <c r="K39" s="1"/>
  <c r="K38" s="1"/>
  <c r="K37" s="1"/>
  <c r="I19"/>
  <c r="I18" s="1"/>
  <c r="I17" s="1"/>
  <c r="K13"/>
  <c r="K12" s="1"/>
  <c r="J13"/>
  <c r="J12" s="1"/>
  <c r="J42"/>
  <c r="J41" s="1"/>
  <c r="J40" s="1"/>
  <c r="J39" s="1"/>
  <c r="J38" s="1"/>
  <c r="J37" s="1"/>
  <c r="L42" i="6"/>
  <c r="L41" s="1"/>
  <c r="L40" s="1"/>
  <c r="L63"/>
  <c r="K63"/>
  <c r="K19"/>
  <c r="K42"/>
  <c r="K41" s="1"/>
  <c r="K40" s="1"/>
  <c r="L19"/>
  <c r="J80"/>
  <c r="J79" s="1"/>
  <c r="J78" s="1"/>
  <c r="J77" s="1"/>
  <c r="J42"/>
  <c r="J41" s="1"/>
  <c r="J40" s="1"/>
  <c r="L62"/>
  <c r="L61" s="1"/>
  <c r="L49"/>
  <c r="L48" s="1"/>
  <c r="L47" s="1"/>
  <c r="L28"/>
  <c r="L27" s="1"/>
  <c r="L100" i="9"/>
  <c r="L99" s="1"/>
  <c r="L98" s="1"/>
  <c r="J14"/>
  <c r="J13" s="1"/>
  <c r="L80" i="6"/>
  <c r="L79" s="1"/>
  <c r="L78" s="1"/>
  <c r="L77" s="1"/>
  <c r="K73"/>
  <c r="K72" s="1"/>
  <c r="K71" s="1"/>
  <c r="K70" s="1"/>
  <c r="J49"/>
  <c r="J48" s="1"/>
  <c r="J47" s="1"/>
  <c r="K49"/>
  <c r="K48" s="1"/>
  <c r="K47" s="1"/>
  <c r="L34"/>
  <c r="L33" s="1"/>
  <c r="L32" s="1"/>
  <c r="L46" i="9"/>
  <c r="L45" s="1"/>
  <c r="J28" i="6"/>
  <c r="J27" s="1"/>
  <c r="J100" i="9"/>
  <c r="J99" s="1"/>
  <c r="J98" s="1"/>
  <c r="K100"/>
  <c r="K99" s="1"/>
  <c r="K98" s="1"/>
  <c r="K28" i="6"/>
  <c r="K27" s="1"/>
  <c r="K14" i="9"/>
  <c r="K13" s="1"/>
  <c r="L73" i="6"/>
  <c r="L72" s="1"/>
  <c r="L71" s="1"/>
  <c r="L70" s="1"/>
  <c r="J62"/>
  <c r="J61" s="1"/>
  <c r="K62"/>
  <c r="K61" s="1"/>
  <c r="J46" i="9"/>
  <c r="J45" s="1"/>
  <c r="J34" i="6"/>
  <c r="J33" s="1"/>
  <c r="J32" s="1"/>
  <c r="K34"/>
  <c r="K33" s="1"/>
  <c r="K32" s="1"/>
  <c r="K80"/>
  <c r="K79" s="1"/>
  <c r="K78" s="1"/>
  <c r="K77" s="1"/>
  <c r="K53" i="18" l="1"/>
  <c r="J53"/>
  <c r="K54" i="6"/>
  <c r="J17"/>
  <c r="L17"/>
  <c r="L16" s="1"/>
  <c r="L9" s="1"/>
  <c r="I16" i="18"/>
  <c r="I15" s="1"/>
  <c r="K17" i="6"/>
  <c r="K16" s="1"/>
  <c r="K9" s="1"/>
  <c r="J10" i="18"/>
  <c r="J9" s="1"/>
  <c r="K10"/>
  <c r="K9" s="1"/>
  <c r="I10"/>
  <c r="I9" s="1"/>
  <c r="L33" i="9"/>
  <c r="L32" s="1"/>
  <c r="L31" s="1"/>
  <c r="L30" s="1"/>
  <c r="L29" s="1"/>
  <c r="L23" s="1"/>
  <c r="K68"/>
  <c r="K67" s="1"/>
  <c r="K35"/>
  <c r="K34" s="1"/>
  <c r="L35"/>
  <c r="L34" s="1"/>
  <c r="J35"/>
  <c r="L84"/>
  <c r="J62"/>
  <c r="J61" s="1"/>
  <c r="L39" i="6"/>
  <c r="L38" s="1"/>
  <c r="L68" i="9"/>
  <c r="L67" s="1"/>
  <c r="J84"/>
  <c r="K84"/>
  <c r="K39" i="6"/>
  <c r="K38" s="1"/>
  <c r="K50" i="9"/>
  <c r="K49" s="1"/>
  <c r="K62"/>
  <c r="K61" s="1"/>
  <c r="K72"/>
  <c r="K74"/>
  <c r="K73" s="1"/>
  <c r="K44"/>
  <c r="K43" s="1"/>
  <c r="L72"/>
  <c r="L74"/>
  <c r="L73" s="1"/>
  <c r="J72"/>
  <c r="J74"/>
  <c r="J73" s="1"/>
  <c r="I53" i="18"/>
  <c r="J50" i="9"/>
  <c r="J49" s="1"/>
  <c r="L62"/>
  <c r="L61" s="1"/>
  <c r="J68"/>
  <c r="J67" s="1"/>
  <c r="L12"/>
  <c r="L11" s="1"/>
  <c r="K10"/>
  <c r="K12"/>
  <c r="K11" s="1"/>
  <c r="K95"/>
  <c r="K97"/>
  <c r="K96" s="1"/>
  <c r="J10"/>
  <c r="J12"/>
  <c r="J11" s="1"/>
  <c r="J95"/>
  <c r="J97"/>
  <c r="J96" s="1"/>
  <c r="L95"/>
  <c r="L97"/>
  <c r="L96" s="1"/>
  <c r="K86"/>
  <c r="K85" s="1"/>
  <c r="L86"/>
  <c r="L85" s="1"/>
  <c r="J86"/>
  <c r="J85" s="1"/>
  <c r="J42"/>
  <c r="J44"/>
  <c r="J43" s="1"/>
  <c r="L42"/>
  <c r="L44"/>
  <c r="L43" s="1"/>
  <c r="L36"/>
  <c r="L38"/>
  <c r="L37" s="1"/>
  <c r="J36"/>
  <c r="J38"/>
  <c r="J37" s="1"/>
  <c r="L17"/>
  <c r="L16" s="1"/>
  <c r="L19"/>
  <c r="L18" s="1"/>
  <c r="K17"/>
  <c r="K16" s="1"/>
  <c r="K19"/>
  <c r="K18" s="1"/>
  <c r="K40"/>
  <c r="K39" s="1"/>
  <c r="I40" i="18"/>
  <c r="I39" s="1"/>
  <c r="I38" s="1"/>
  <c r="I37" s="1"/>
  <c r="K16"/>
  <c r="K15" s="1"/>
  <c r="J16"/>
  <c r="J15" s="1"/>
  <c r="L54" i="6"/>
  <c r="J82" i="9"/>
  <c r="J81" s="1"/>
  <c r="K82"/>
  <c r="K81" s="1"/>
  <c r="L82"/>
  <c r="L81" s="1"/>
  <c r="L52"/>
  <c r="L51" s="1"/>
  <c r="J39" i="6"/>
  <c r="J38" s="1"/>
  <c r="J54"/>
  <c r="L8" l="1"/>
  <c r="L7" s="1"/>
  <c r="K8"/>
  <c r="K7" s="1"/>
  <c r="K8" i="9"/>
  <c r="K7" s="1"/>
  <c r="L8"/>
  <c r="L7" s="1"/>
  <c r="J8" i="18"/>
  <c r="K8"/>
  <c r="I8"/>
  <c r="I7" s="1"/>
  <c r="J16" i="6"/>
  <c r="C7" i="1"/>
  <c r="C18" i="13" s="1"/>
  <c r="E7" i="1"/>
  <c r="E18" i="13" s="1"/>
  <c r="E17" s="1"/>
  <c r="E16" s="1"/>
  <c r="D7" i="1"/>
  <c r="D18" i="13" s="1"/>
  <c r="D17" s="1"/>
  <c r="D16" s="1"/>
  <c r="K78" i="9"/>
  <c r="K80"/>
  <c r="K79" s="1"/>
  <c r="L78"/>
  <c r="L80"/>
  <c r="L79" s="1"/>
  <c r="J78"/>
  <c r="J80"/>
  <c r="J79" s="1"/>
  <c r="L48"/>
  <c r="L50"/>
  <c r="L49" s="1"/>
  <c r="K36"/>
  <c r="K38"/>
  <c r="K37" s="1"/>
  <c r="J8"/>
  <c r="J34"/>
  <c r="C21" i="13" l="1"/>
  <c r="C20" s="1"/>
  <c r="C19" s="1"/>
  <c r="C15" s="1"/>
  <c r="C17"/>
  <c r="C16" s="1"/>
  <c r="K7" i="18"/>
  <c r="J7"/>
  <c r="J7" i="9"/>
  <c r="J9" i="6"/>
  <c r="J8" s="1"/>
  <c r="J7" s="1"/>
  <c r="E21" i="13" l="1"/>
  <c r="E20" s="1"/>
  <c r="E19" s="1"/>
  <c r="E15" s="1"/>
  <c r="E7" s="1"/>
  <c r="D21"/>
  <c r="D20" s="1"/>
  <c r="D19" s="1"/>
  <c r="D15" s="1"/>
  <c r="D7" s="1"/>
  <c r="C7"/>
</calcChain>
</file>

<file path=xl/sharedStrings.xml><?xml version="1.0" encoding="utf-8"?>
<sst xmlns="http://schemas.openxmlformats.org/spreadsheetml/2006/main" count="1451" uniqueCount="212">
  <si>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</si>
  <si>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</si>
  <si>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</si>
  <si>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</si>
  <si>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</si>
  <si>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</si>
  <si>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</si>
  <si>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</si>
  <si>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</si>
  <si>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</si>
  <si>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</si>
  <si>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</si>
  <si>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</si>
  <si>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</si>
  <si>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</si>
  <si>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</si>
  <si>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</si>
  <si>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</si>
  <si>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</si>
  <si>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</si>
  <si>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</si>
  <si>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</si>
  <si>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</si>
  <si>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</si>
  <si>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</si>
  <si>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</si>
  <si>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</si>
  <si>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</si>
  <si>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</si>
  <si>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</si>
  <si>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</si>
  <si>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</si>
  <si>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</si>
  <si>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</si>
  <si>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</si>
  <si>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</si>
  <si>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</si>
  <si>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</si>
  <si>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</si>
  <si>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</si>
  <si>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</si>
  <si>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</si>
  <si>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</si>
  <si>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</si>
  <si>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</si>
  <si>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</si>
  <si>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</si>
  <si>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</si>
  <si>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</si>
  <si>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</si>
  <si>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</si>
  <si>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</si>
  <si>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</si>
  <si>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</si>
  <si>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</si>
  <si>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</si>
  <si>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</si>
  <si>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</si>
  <si>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</si>
  <si>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</si>
  <si>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</si>
  <si>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</si>
  <si>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</si>
  <si>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</si>
  <si>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</si>
  <si>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</si>
  <si>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</si>
  <si>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</si>
  <si>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</si>
  <si>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</si>
  <si>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</si>
  <si>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</si>
  <si>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</si>
  <si>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</si>
  <si>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</si>
  <si>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</si>
  <si>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</si>
  <si>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</si>
  <si>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</si>
  <si>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</si>
  <si>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</si>
  <si>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</si>
  <si>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</si>
  <si>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</si>
  <si>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</si>
  <si>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</si>
  <si>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</si>
  <si>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</si>
  <si>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</si>
  <si>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</si>
  <si>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</si>
  <si>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</si>
  <si>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</si>
  <si>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</si>
  <si>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</si>
  <si>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</si>
  <si>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</si>
  <si>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</si>
  <si>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</si>
  <si>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</si>
  <si>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</si>
  <si>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</si>
  <si>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</si>
  <si>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</si>
  <si>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</si>
  <si>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</si>
  <si>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</si>
  <si>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</si>
  <si>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</si>
  <si>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</si>
  <si>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</si>
  <si>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</si>
  <si>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</si>
  <si>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</si>
  <si>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</si>
  <si>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</si>
  <si>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</si>
  <si>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</si>
  <si>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</si>
  <si>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</si>
  <si>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</si>
  <si>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</si>
  <si>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</si>
  <si>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</si>
  <si>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</si>
  <si>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</si>
  <si>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</si>
  <si>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</si>
  <si>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</si>
  <si>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</si>
  <si>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</si>
  <si>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</si>
  <si>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</si>
  <si>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</si>
  <si>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</si>
  <si>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</si>
  <si>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</si>
  <si>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</si>
  <si>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</si>
  <si>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</si>
  <si>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</si>
  <si>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</si>
  <si>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</si>
  <si>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</si>
  <si>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</si>
  <si>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</si>
  <si>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</si>
  <si>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</si>
  <si>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</si>
  <si>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</si>
  <si>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</si>
  <si>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</si>
  <si>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</si>
  <si>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</si>
  <si>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</si>
  <si>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</si>
  <si>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</si>
  <si>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</si>
  <si>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</si>
  <si>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</si>
  <si>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</si>
  <si>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</si>
  <si>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</si>
  <si>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</si>
  <si>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</si>
  <si>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</si>
  <si>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</si>
  <si>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</si>
  <si>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</si>
  <si>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</si>
  <si>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</si>
  <si>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</si>
  <si>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</si>
  <si>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</si>
  <si>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</si>
  <si>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</si>
  <si>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</si>
  <si>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</si>
  <si>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</si>
  <si>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</si>
  <si>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</si>
  <si>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</si>
  <si>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</si>
  <si>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</si>
  <si>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</si>
  <si>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</si>
  <si>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</si>
  <si>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 (тыс. рублей)</t>
  </si>
  <si>
    <t>(тыс. рублей)</t>
  </si>
  <si>
    <t>Прз</t>
  </si>
  <si>
    <t>Цср</t>
  </si>
  <si>
    <t>Вр</t>
  </si>
  <si>
    <t/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</si>
  <si>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</si>
  <si>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</si>
  <si>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</si>
  <si>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</si>
  <si>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</si>
  <si>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</si>
  <si>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</si>
  <si>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</si>
  <si>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</si>
  <si>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</si>
  <si>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</si>
  <si>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</si>
  <si>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</si>
  <si>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 И НА ПЛАНОВЫЙ ПЕРИОД 2023 И 2024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</si>
  <si>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2022 ГОД И НА ПЛАНОВЫЙ ПЕРИОД 2023 И 2024 ГОДОВ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</si>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</sst>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4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14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6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6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5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0"/>
  <sheetViews>
    <sheetView view="pageBreakPreview" zoomScaleNormal="75" zoomScaleSheetLayoutView="100" workbookViewId="0">
      <selection activeCell="C31" sqref="C31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6" customWidth="1"/>
    <col min="5" max="5" width="14.85546875" style="16" customWidth="1"/>
    <col min="6" max="6" width="43.28515625" style="15" customWidth="1"/>
    <col min="7" max="16384" width="8.5703125" style="16"/>
  </cols>
  <sheetData>
    <row r="1" spans="1:5" ht="114" customHeight="1">
      <c r="A1" s="133"/>
      <c r="B1" s="133"/>
      <c r="C1" s="217" t="s">
        <v>186</v>
      </c>
      <c r="D1" s="217"/>
      <c r="E1" s="217"/>
    </row>
    <row r="2" spans="1:5" ht="37.5" customHeight="1">
      <c r="A2" s="223" t="s">
        <v>159</v>
      </c>
      <c r="B2" s="223"/>
      <c r="C2" s="223"/>
      <c r="D2" s="223"/>
      <c r="E2" s="223"/>
    </row>
    <row r="3" spans="1:5">
      <c r="A3" s="133"/>
      <c r="B3" s="133"/>
      <c r="C3" s="224" t="s">
        <v>0</v>
      </c>
      <c r="D3" s="224"/>
      <c r="E3" s="224"/>
    </row>
    <row r="4" spans="1:5" ht="21" customHeight="1">
      <c r="A4" s="219" t="s">
        <v>1</v>
      </c>
      <c r="B4" s="221" t="s">
        <v>2</v>
      </c>
      <c r="C4" s="218" t="s">
        <v>3</v>
      </c>
      <c r="D4" s="218"/>
      <c r="E4" s="218"/>
    </row>
    <row r="5" spans="1:5">
      <c r="A5" s="220"/>
      <c r="B5" s="222"/>
      <c r="C5" s="213" t="s">
        <v>138</v>
      </c>
      <c r="D5" s="213" t="s">
        <v>175</v>
      </c>
      <c r="E5" s="213" t="s">
        <v>199</v>
      </c>
    </row>
    <row r="6" spans="1:5">
      <c r="A6" s="183">
        <v>1</v>
      </c>
      <c r="B6" s="183">
        <v>2</v>
      </c>
      <c r="C6" s="184">
        <v>3</v>
      </c>
      <c r="D6" s="184">
        <v>4</v>
      </c>
      <c r="E6" s="184">
        <v>5</v>
      </c>
    </row>
    <row r="7" spans="1:5">
      <c r="A7" s="17"/>
      <c r="B7" s="18" t="s">
        <v>198</v>
      </c>
      <c r="C7" s="19">
        <f>SUM(C8+C22)</f>
        <v>1244.4000000000001</v>
      </c>
      <c r="D7" s="19">
        <f>SUM(D8+D22)</f>
        <v>1012.0999999999999</v>
      </c>
      <c r="E7" s="19">
        <f>SUM(E8+E22)</f>
        <v>1050.3</v>
      </c>
    </row>
    <row r="8" spans="1:5">
      <c r="A8" s="20" t="s">
        <v>69</v>
      </c>
      <c r="B8" s="18" t="s">
        <v>74</v>
      </c>
      <c r="C8" s="21">
        <f>C9+C12+C14+C16+C19</f>
        <v>520.1</v>
      </c>
      <c r="D8" s="21">
        <f t="shared" ref="D8:E8" si="0">D9+D12+D14+D16+D19</f>
        <v>532</v>
      </c>
      <c r="E8" s="21">
        <f t="shared" si="0"/>
        <v>541.9</v>
      </c>
    </row>
    <row r="9" spans="1:5">
      <c r="A9" s="20" t="s">
        <v>70</v>
      </c>
      <c r="B9" s="18" t="s">
        <v>4</v>
      </c>
      <c r="C9" s="21">
        <f t="shared" ref="C9:E10" si="1">SUM(C10)</f>
        <v>21</v>
      </c>
      <c r="D9" s="21">
        <f t="shared" si="1"/>
        <v>22</v>
      </c>
      <c r="E9" s="21">
        <f t="shared" si="1"/>
        <v>23</v>
      </c>
    </row>
    <row r="10" spans="1:5">
      <c r="A10" s="20" t="s">
        <v>5</v>
      </c>
      <c r="B10" s="18" t="s">
        <v>6</v>
      </c>
      <c r="C10" s="205">
        <f t="shared" si="1"/>
        <v>21</v>
      </c>
      <c r="D10" s="205">
        <f t="shared" si="1"/>
        <v>22</v>
      </c>
      <c r="E10" s="205">
        <f t="shared" si="1"/>
        <v>23</v>
      </c>
    </row>
    <row r="11" spans="1:5" ht="63">
      <c r="A11" s="22" t="s">
        <v>75</v>
      </c>
      <c r="B11" s="7" t="s">
        <v>200</v>
      </c>
      <c r="C11" s="201">
        <v>21</v>
      </c>
      <c r="D11" s="206">
        <v>22</v>
      </c>
      <c r="E11" s="203">
        <v>23</v>
      </c>
    </row>
    <row r="12" spans="1:5" ht="17.25" customHeight="1">
      <c r="A12" s="20" t="s">
        <v>71</v>
      </c>
      <c r="B12" s="18" t="s">
        <v>7</v>
      </c>
      <c r="C12" s="21">
        <f>SUM(C13)</f>
        <v>54</v>
      </c>
      <c r="D12" s="21">
        <f>SUM(D13)</f>
        <v>55</v>
      </c>
      <c r="E12" s="21">
        <f>SUM(E13)</f>
        <v>55</v>
      </c>
    </row>
    <row r="13" spans="1:5" ht="24" customHeight="1">
      <c r="A13" s="22" t="s">
        <v>76</v>
      </c>
      <c r="B13" s="7" t="s">
        <v>8</v>
      </c>
      <c r="C13" s="201">
        <v>54</v>
      </c>
      <c r="D13" s="201">
        <v>55</v>
      </c>
      <c r="E13" s="202">
        <v>55</v>
      </c>
    </row>
    <row r="14" spans="1:5">
      <c r="A14" s="20" t="s">
        <v>72</v>
      </c>
      <c r="B14" s="18" t="s">
        <v>77</v>
      </c>
      <c r="C14" s="21">
        <f>SUM(C15)</f>
        <v>46</v>
      </c>
      <c r="D14" s="21">
        <f>SUM(D15)</f>
        <v>46</v>
      </c>
      <c r="E14" s="21">
        <f>SUM(E15)</f>
        <v>47</v>
      </c>
    </row>
    <row r="15" spans="1:5" ht="33" customHeight="1">
      <c r="A15" s="22" t="s">
        <v>78</v>
      </c>
      <c r="B15" s="23" t="s">
        <v>79</v>
      </c>
      <c r="C15" s="201">
        <v>46</v>
      </c>
      <c r="D15" s="203">
        <v>46</v>
      </c>
      <c r="E15" s="204">
        <v>47</v>
      </c>
    </row>
    <row r="16" spans="1:5">
      <c r="A16" s="20" t="s">
        <v>73</v>
      </c>
      <c r="B16" s="3" t="s">
        <v>9</v>
      </c>
      <c r="C16" s="21">
        <f>SUM(C17+C18)</f>
        <v>352</v>
      </c>
      <c r="D16" s="21">
        <f>SUM(D17+D18)</f>
        <v>360</v>
      </c>
      <c r="E16" s="21">
        <f>SUM(E17+E18)</f>
        <v>366</v>
      </c>
    </row>
    <row r="17" spans="1:6" ht="31.5">
      <c r="A17" s="22" t="s">
        <v>80</v>
      </c>
      <c r="B17" s="23" t="s">
        <v>81</v>
      </c>
      <c r="C17" s="201">
        <v>152</v>
      </c>
      <c r="D17" s="203">
        <v>160</v>
      </c>
      <c r="E17" s="204">
        <v>166</v>
      </c>
    </row>
    <row r="18" spans="1:6" s="2" customFormat="1" ht="31.5">
      <c r="A18" s="22" t="s">
        <v>82</v>
      </c>
      <c r="B18" s="23" t="s">
        <v>83</v>
      </c>
      <c r="C18" s="201">
        <v>200</v>
      </c>
      <c r="D18" s="203">
        <v>200</v>
      </c>
      <c r="E18" s="204">
        <v>200</v>
      </c>
      <c r="F18" s="24"/>
    </row>
    <row r="19" spans="1:6" s="2" customFormat="1" ht="37.9" customHeight="1">
      <c r="A19" s="20" t="s">
        <v>10</v>
      </c>
      <c r="B19" s="3" t="s">
        <v>11</v>
      </c>
      <c r="C19" s="21">
        <f>C20+C21</f>
        <v>47.099999999999994</v>
      </c>
      <c r="D19" s="21">
        <f t="shared" ref="D19:E19" si="2">D20+D21</f>
        <v>49</v>
      </c>
      <c r="E19" s="21">
        <f t="shared" si="2"/>
        <v>50.9</v>
      </c>
      <c r="F19" s="24"/>
    </row>
    <row r="20" spans="1:6" ht="63">
      <c r="A20" s="22" t="s">
        <v>201</v>
      </c>
      <c r="B20" s="23" t="s">
        <v>202</v>
      </c>
      <c r="C20" s="201">
        <v>17.2</v>
      </c>
      <c r="D20" s="203">
        <v>17.899999999999999</v>
      </c>
      <c r="E20" s="204">
        <v>18.600000000000001</v>
      </c>
    </row>
    <row r="21" spans="1:6" ht="63">
      <c r="A21" s="22" t="s">
        <v>160</v>
      </c>
      <c r="B21" s="23" t="s">
        <v>179</v>
      </c>
      <c r="C21" s="201">
        <v>29.9</v>
      </c>
      <c r="D21" s="203">
        <v>31.1</v>
      </c>
      <c r="E21" s="204">
        <v>32.299999999999997</v>
      </c>
    </row>
    <row r="22" spans="1:6" ht="38.450000000000003" customHeight="1">
      <c r="A22" s="26" t="s">
        <v>84</v>
      </c>
      <c r="B22" s="27" t="s">
        <v>85</v>
      </c>
      <c r="C22" s="21">
        <f>SUM(C26+C29+C23)</f>
        <v>724.3</v>
      </c>
      <c r="D22" s="21">
        <f t="shared" ref="D22:E22" si="3">SUM(D26+D29+D23)</f>
        <v>480.09999999999997</v>
      </c>
      <c r="E22" s="21">
        <f t="shared" si="3"/>
        <v>508.4</v>
      </c>
    </row>
    <row r="23" spans="1:6" ht="17.25" customHeight="1">
      <c r="A23" s="20" t="s">
        <v>167</v>
      </c>
      <c r="B23" s="27" t="s">
        <v>168</v>
      </c>
      <c r="C23" s="21">
        <f>C24+C25</f>
        <v>333.29999999999995</v>
      </c>
      <c r="D23" s="21">
        <f t="shared" ref="D23:E23" si="4">D24+D25</f>
        <v>87.2</v>
      </c>
      <c r="E23" s="21">
        <f t="shared" si="4"/>
        <v>96.1</v>
      </c>
    </row>
    <row r="24" spans="1:6" ht="31.5" customHeight="1">
      <c r="A24" s="22" t="s">
        <v>169</v>
      </c>
      <c r="B24" s="25" t="s">
        <v>133</v>
      </c>
      <c r="C24" s="203">
        <v>116.1</v>
      </c>
      <c r="D24" s="204">
        <v>87.2</v>
      </c>
      <c r="E24" s="204">
        <v>96.1</v>
      </c>
    </row>
    <row r="25" spans="1:6" ht="31.5" customHeight="1">
      <c r="A25" s="22" t="s">
        <v>177</v>
      </c>
      <c r="B25" s="11" t="s">
        <v>178</v>
      </c>
      <c r="C25" s="201">
        <v>217.2</v>
      </c>
      <c r="D25" s="203">
        <v>0</v>
      </c>
      <c r="E25" s="204">
        <v>0</v>
      </c>
    </row>
    <row r="26" spans="1:6">
      <c r="A26" s="20" t="s">
        <v>86</v>
      </c>
      <c r="B26" s="28" t="s">
        <v>87</v>
      </c>
      <c r="C26" s="21">
        <f>SUM(C27+C28)</f>
        <v>89.899999999999991</v>
      </c>
      <c r="D26" s="21">
        <f>SUM(D27+D28)</f>
        <v>92.899999999999991</v>
      </c>
      <c r="E26" s="21">
        <f>SUM(E27+E28)</f>
        <v>96.1</v>
      </c>
    </row>
    <row r="27" spans="1:6" ht="94.5">
      <c r="A27" s="22" t="s">
        <v>161</v>
      </c>
      <c r="B27" s="89" t="s">
        <v>156</v>
      </c>
      <c r="C27" s="8">
        <v>0.1</v>
      </c>
      <c r="D27" s="8">
        <v>0.1</v>
      </c>
      <c r="E27" s="8">
        <v>0.1</v>
      </c>
    </row>
    <row r="28" spans="1:6" ht="33" customHeight="1">
      <c r="A28" s="22" t="s">
        <v>162</v>
      </c>
      <c r="B28" s="7" t="s">
        <v>88</v>
      </c>
      <c r="C28" s="29">
        <v>89.8</v>
      </c>
      <c r="D28" s="29">
        <v>92.8</v>
      </c>
      <c r="E28" s="29">
        <v>96</v>
      </c>
    </row>
    <row r="29" spans="1:6" ht="21" customHeight="1">
      <c r="A29" s="20" t="s">
        <v>89</v>
      </c>
      <c r="B29" s="18" t="s">
        <v>90</v>
      </c>
      <c r="C29" s="19">
        <f>SUM(C30)</f>
        <v>301.09999999999997</v>
      </c>
      <c r="D29" s="19">
        <f>SUM(D30)</f>
        <v>300</v>
      </c>
      <c r="E29" s="19">
        <f>SUM(E30)</f>
        <v>316.2</v>
      </c>
    </row>
    <row r="30" spans="1:6" ht="66" customHeight="1">
      <c r="A30" s="22" t="s">
        <v>163</v>
      </c>
      <c r="B30" s="25" t="s">
        <v>91</v>
      </c>
      <c r="C30" s="8">
        <f>261.8+34.4+4.9</f>
        <v>301.09999999999997</v>
      </c>
      <c r="D30" s="8">
        <f>265.6+34.4</f>
        <v>300</v>
      </c>
      <c r="E30" s="8">
        <f>281.8+34.4</f>
        <v>316.2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0"/>
  <sheetViews>
    <sheetView tabSelected="1" view="pageBreakPreview" zoomScale="90" zoomScaleNormal="75" zoomScaleSheetLayoutView="90" workbookViewId="0">
      <selection activeCell="J54" sqref="J54"/>
    </sheetView>
  </sheetViews>
  <sheetFormatPr defaultColWidth="8.5703125" defaultRowHeight="15.75"/>
  <cols>
    <col min="1" max="1" width="86.7109375" style="3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9" customWidth="1"/>
    <col min="11" max="11" width="13.85546875" style="9" customWidth="1"/>
    <col min="12" max="12" width="15.85546875" style="9" customWidth="1"/>
    <col min="13" max="16384" width="8.5703125" style="9"/>
  </cols>
  <sheetData>
    <row r="1" spans="1:12" ht="117.75" customHeight="1">
      <c r="A1" s="130"/>
      <c r="B1" s="131"/>
      <c r="C1" s="131"/>
      <c r="D1" s="131"/>
      <c r="E1" s="131"/>
      <c r="F1" s="131"/>
      <c r="G1" s="132"/>
      <c r="H1" s="207"/>
      <c r="I1" s="207"/>
      <c r="J1" s="217" t="s">
        <v>208</v>
      </c>
      <c r="K1" s="217"/>
      <c r="L1" s="217"/>
    </row>
    <row r="2" spans="1:12" ht="57.75" customHeight="1">
      <c r="A2" s="226" t="s">
        <v>203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</row>
    <row r="3" spans="1:12">
      <c r="A3" s="130"/>
      <c r="B3" s="131"/>
      <c r="C3" s="131"/>
      <c r="D3" s="131"/>
      <c r="E3" s="131"/>
      <c r="F3" s="131"/>
      <c r="G3" s="131"/>
      <c r="H3" s="133"/>
      <c r="I3" s="133"/>
      <c r="J3" s="134"/>
      <c r="K3" s="133"/>
      <c r="L3" s="133" t="s">
        <v>187</v>
      </c>
    </row>
    <row r="4" spans="1:12">
      <c r="A4" s="225" t="s">
        <v>12</v>
      </c>
      <c r="B4" s="225" t="s">
        <v>21</v>
      </c>
      <c r="C4" s="225" t="s">
        <v>13</v>
      </c>
      <c r="D4" s="225" t="s">
        <v>189</v>
      </c>
      <c r="E4" s="225" t="s">
        <v>190</v>
      </c>
      <c r="F4" s="225"/>
      <c r="G4" s="225"/>
      <c r="H4" s="225"/>
      <c r="I4" s="225" t="s">
        <v>191</v>
      </c>
      <c r="J4" s="225" t="s">
        <v>65</v>
      </c>
      <c r="K4" s="225"/>
      <c r="L4" s="225"/>
    </row>
    <row r="5" spans="1:12">
      <c r="A5" s="225" t="s">
        <v>192</v>
      </c>
      <c r="B5" s="225" t="s">
        <v>192</v>
      </c>
      <c r="C5" s="225" t="s">
        <v>192</v>
      </c>
      <c r="D5" s="225" t="s">
        <v>192</v>
      </c>
      <c r="E5" s="225" t="s">
        <v>192</v>
      </c>
      <c r="F5" s="225"/>
      <c r="G5" s="225"/>
      <c r="H5" s="225"/>
      <c r="I5" s="225" t="s">
        <v>192</v>
      </c>
      <c r="J5" s="211" t="s">
        <v>138</v>
      </c>
      <c r="K5" s="211" t="s">
        <v>175</v>
      </c>
      <c r="L5" s="211" t="s">
        <v>199</v>
      </c>
    </row>
    <row r="6" spans="1:12">
      <c r="A6" s="135">
        <v>1</v>
      </c>
      <c r="B6" s="6">
        <v>2</v>
      </c>
      <c r="C6" s="6">
        <v>3</v>
      </c>
      <c r="D6" s="6">
        <v>4</v>
      </c>
      <c r="E6" s="6">
        <v>5</v>
      </c>
      <c r="F6" s="136">
        <v>6</v>
      </c>
      <c r="G6" s="6">
        <v>7</v>
      </c>
      <c r="H6" s="92">
        <v>8</v>
      </c>
      <c r="I6" s="92">
        <v>9</v>
      </c>
      <c r="J6" s="92">
        <v>10</v>
      </c>
      <c r="K6" s="92">
        <v>11</v>
      </c>
      <c r="L6" s="92">
        <v>12</v>
      </c>
    </row>
    <row r="7" spans="1:12" s="37" customFormat="1">
      <c r="A7" s="137" t="s">
        <v>22</v>
      </c>
      <c r="B7" s="97"/>
      <c r="C7" s="97"/>
      <c r="D7" s="97"/>
      <c r="E7" s="97"/>
      <c r="F7" s="138"/>
      <c r="G7" s="139"/>
      <c r="H7" s="140"/>
      <c r="I7" s="140"/>
      <c r="J7" s="141">
        <f>J8</f>
        <v>1244.4399999999998</v>
      </c>
      <c r="K7" s="141">
        <f>K8</f>
        <v>1012.1</v>
      </c>
      <c r="L7" s="141">
        <f t="shared" ref="L7" si="0">L8</f>
        <v>1050.3</v>
      </c>
    </row>
    <row r="8" spans="1:12" ht="31.5">
      <c r="A8" s="137" t="s">
        <v>158</v>
      </c>
      <c r="B8" s="97">
        <v>910</v>
      </c>
      <c r="C8" s="142"/>
      <c r="D8" s="142"/>
      <c r="E8" s="6"/>
      <c r="F8" s="6"/>
      <c r="G8" s="6"/>
      <c r="H8" s="6"/>
      <c r="I8" s="143"/>
      <c r="J8" s="141">
        <f>J9+J38+J47+J54+J70+J77</f>
        <v>1244.4399999999998</v>
      </c>
      <c r="K8" s="141">
        <f>K9+K38+K47+K54+K70+K77+K89</f>
        <v>1012.1</v>
      </c>
      <c r="L8" s="141">
        <f>L9+L38+L47+L54+L70+L77+L89</f>
        <v>1050.3</v>
      </c>
    </row>
    <row r="9" spans="1:12">
      <c r="A9" s="137" t="s">
        <v>15</v>
      </c>
      <c r="B9" s="97">
        <v>910</v>
      </c>
      <c r="C9" s="97" t="s">
        <v>16</v>
      </c>
      <c r="D9" s="97"/>
      <c r="E9" s="104"/>
      <c r="F9" s="104"/>
      <c r="G9" s="104"/>
      <c r="H9" s="104"/>
      <c r="I9" s="138"/>
      <c r="J9" s="141">
        <f>J10+J16+J32</f>
        <v>649.34</v>
      </c>
      <c r="K9" s="141">
        <f>K10+K16+K32</f>
        <v>453.40000000000003</v>
      </c>
      <c r="L9" s="141">
        <f>L10+L16+L32</f>
        <v>468.4</v>
      </c>
    </row>
    <row r="10" spans="1:12" ht="31.5">
      <c r="A10" s="144" t="s">
        <v>32</v>
      </c>
      <c r="B10" s="97">
        <v>910</v>
      </c>
      <c r="C10" s="104" t="s">
        <v>16</v>
      </c>
      <c r="D10" s="104" t="s">
        <v>27</v>
      </c>
      <c r="E10" s="104"/>
      <c r="F10" s="104"/>
      <c r="G10" s="104"/>
      <c r="H10" s="104"/>
      <c r="I10" s="105"/>
      <c r="J10" s="145">
        <f>J11</f>
        <v>252.14</v>
      </c>
      <c r="K10" s="145">
        <f t="shared" ref="K10:L14" si="1">K11</f>
        <v>123.8</v>
      </c>
      <c r="L10" s="145">
        <f t="shared" si="1"/>
        <v>123.5</v>
      </c>
    </row>
    <row r="11" spans="1:12">
      <c r="A11" s="99" t="s">
        <v>136</v>
      </c>
      <c r="B11" s="97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3"/>
      <c r="J11" s="146">
        <f>J12</f>
        <v>252.14</v>
      </c>
      <c r="K11" s="146">
        <f t="shared" si="1"/>
        <v>123.8</v>
      </c>
      <c r="L11" s="146">
        <f t="shared" si="1"/>
        <v>123.5</v>
      </c>
    </row>
    <row r="12" spans="1:12">
      <c r="A12" s="98" t="s">
        <v>134</v>
      </c>
      <c r="B12" s="97">
        <v>910</v>
      </c>
      <c r="C12" s="6" t="s">
        <v>16</v>
      </c>
      <c r="D12" s="6" t="s">
        <v>27</v>
      </c>
      <c r="E12" s="6">
        <v>65</v>
      </c>
      <c r="F12" s="6">
        <v>1</v>
      </c>
      <c r="G12" s="104"/>
      <c r="H12" s="104"/>
      <c r="I12" s="105"/>
      <c r="J12" s="146">
        <f>J13</f>
        <v>252.14</v>
      </c>
      <c r="K12" s="146">
        <f t="shared" si="1"/>
        <v>123.8</v>
      </c>
      <c r="L12" s="146">
        <f t="shared" si="1"/>
        <v>123.5</v>
      </c>
    </row>
    <row r="13" spans="1:12">
      <c r="A13" s="106" t="s">
        <v>111</v>
      </c>
      <c r="B13" s="97">
        <v>910</v>
      </c>
      <c r="C13" s="92" t="s">
        <v>16</v>
      </c>
      <c r="D13" s="92" t="s">
        <v>27</v>
      </c>
      <c r="E13" s="92" t="s">
        <v>33</v>
      </c>
      <c r="F13" s="92" t="s">
        <v>23</v>
      </c>
      <c r="G13" s="92" t="s">
        <v>36</v>
      </c>
      <c r="H13" s="92" t="s">
        <v>37</v>
      </c>
      <c r="I13" s="105"/>
      <c r="J13" s="146">
        <f>J14</f>
        <v>252.14</v>
      </c>
      <c r="K13" s="146">
        <f t="shared" si="1"/>
        <v>123.8</v>
      </c>
      <c r="L13" s="146">
        <f t="shared" si="1"/>
        <v>123.5</v>
      </c>
    </row>
    <row r="14" spans="1:12" ht="47.25">
      <c r="A14" s="106" t="s">
        <v>103</v>
      </c>
      <c r="B14" s="97">
        <v>910</v>
      </c>
      <c r="C14" s="92" t="s">
        <v>16</v>
      </c>
      <c r="D14" s="92" t="s">
        <v>27</v>
      </c>
      <c r="E14" s="92" t="s">
        <v>33</v>
      </c>
      <c r="F14" s="92" t="s">
        <v>23</v>
      </c>
      <c r="G14" s="92" t="s">
        <v>36</v>
      </c>
      <c r="H14" s="92" t="s">
        <v>37</v>
      </c>
      <c r="I14" s="93" t="s">
        <v>105</v>
      </c>
      <c r="J14" s="146">
        <f>J15</f>
        <v>252.14</v>
      </c>
      <c r="K14" s="146">
        <f t="shared" si="1"/>
        <v>123.8</v>
      </c>
      <c r="L14" s="146">
        <f t="shared" si="1"/>
        <v>123.5</v>
      </c>
    </row>
    <row r="15" spans="1:12" ht="21" customHeight="1">
      <c r="A15" s="106" t="s">
        <v>104</v>
      </c>
      <c r="B15" s="97">
        <v>910</v>
      </c>
      <c r="C15" s="92" t="s">
        <v>16</v>
      </c>
      <c r="D15" s="92" t="s">
        <v>27</v>
      </c>
      <c r="E15" s="92" t="s">
        <v>33</v>
      </c>
      <c r="F15" s="92" t="s">
        <v>23</v>
      </c>
      <c r="G15" s="92" t="s">
        <v>36</v>
      </c>
      <c r="H15" s="92" t="s">
        <v>37</v>
      </c>
      <c r="I15" s="93" t="s">
        <v>106</v>
      </c>
      <c r="J15" s="146">
        <v>252.14</v>
      </c>
      <c r="K15" s="146">
        <v>123.8</v>
      </c>
      <c r="L15" s="146">
        <v>123.5</v>
      </c>
    </row>
    <row r="16" spans="1:12" ht="47.25">
      <c r="A16" s="147" t="s">
        <v>66</v>
      </c>
      <c r="B16" s="97">
        <v>910</v>
      </c>
      <c r="C16" s="104" t="s">
        <v>16</v>
      </c>
      <c r="D16" s="104" t="s">
        <v>17</v>
      </c>
      <c r="E16" s="104"/>
      <c r="F16" s="104"/>
      <c r="G16" s="104"/>
      <c r="H16" s="104"/>
      <c r="I16" s="105"/>
      <c r="J16" s="145">
        <f>J17+J27</f>
        <v>396.20000000000005</v>
      </c>
      <c r="K16" s="145">
        <f>K17+K27</f>
        <v>328.6</v>
      </c>
      <c r="L16" s="145">
        <f>L17+L27</f>
        <v>343.9</v>
      </c>
    </row>
    <row r="17" spans="1:12">
      <c r="A17" s="99" t="s">
        <v>136</v>
      </c>
      <c r="B17" s="97">
        <v>910</v>
      </c>
      <c r="C17" s="6" t="s">
        <v>16</v>
      </c>
      <c r="D17" s="6" t="s">
        <v>17</v>
      </c>
      <c r="E17" s="6" t="s">
        <v>33</v>
      </c>
      <c r="F17" s="6"/>
      <c r="G17" s="6"/>
      <c r="H17" s="6"/>
      <c r="I17" s="93"/>
      <c r="J17" s="146">
        <f>J18</f>
        <v>396.1</v>
      </c>
      <c r="K17" s="146">
        <f>K18</f>
        <v>328.5</v>
      </c>
      <c r="L17" s="146">
        <f>L18</f>
        <v>343.79999999999995</v>
      </c>
    </row>
    <row r="18" spans="1:12" ht="18.600000000000001" customHeight="1">
      <c r="A18" s="99" t="s">
        <v>137</v>
      </c>
      <c r="B18" s="97">
        <v>910</v>
      </c>
      <c r="C18" s="92" t="s">
        <v>16</v>
      </c>
      <c r="D18" s="92" t="s">
        <v>17</v>
      </c>
      <c r="E18" s="92" t="s">
        <v>33</v>
      </c>
      <c r="F18" s="92" t="s">
        <v>24</v>
      </c>
      <c r="G18" s="104"/>
      <c r="H18" s="104"/>
      <c r="I18" s="105"/>
      <c r="J18" s="146">
        <f>J20+J22</f>
        <v>396.1</v>
      </c>
      <c r="K18" s="146">
        <f t="shared" ref="K18:L18" si="2">K20+K22</f>
        <v>328.5</v>
      </c>
      <c r="L18" s="146">
        <f t="shared" si="2"/>
        <v>343.79999999999995</v>
      </c>
    </row>
    <row r="19" spans="1:12">
      <c r="A19" s="106" t="s">
        <v>38</v>
      </c>
      <c r="B19" s="97">
        <v>910</v>
      </c>
      <c r="C19" s="92" t="s">
        <v>16</v>
      </c>
      <c r="D19" s="92" t="s">
        <v>17</v>
      </c>
      <c r="E19" s="92" t="s">
        <v>33</v>
      </c>
      <c r="F19" s="92" t="s">
        <v>24</v>
      </c>
      <c r="G19" s="92" t="s">
        <v>36</v>
      </c>
      <c r="H19" s="92" t="s">
        <v>39</v>
      </c>
      <c r="I19" s="105"/>
      <c r="J19" s="146">
        <f t="shared" ref="J19:L20" si="3">J20</f>
        <v>256.10000000000002</v>
      </c>
      <c r="K19" s="146">
        <f t="shared" si="3"/>
        <v>243.6</v>
      </c>
      <c r="L19" s="146">
        <f t="shared" si="3"/>
        <v>250.7</v>
      </c>
    </row>
    <row r="20" spans="1:12" ht="47.25" customHeight="1">
      <c r="A20" s="106" t="s">
        <v>103</v>
      </c>
      <c r="B20" s="97">
        <v>910</v>
      </c>
      <c r="C20" s="92" t="s">
        <v>16</v>
      </c>
      <c r="D20" s="92" t="s">
        <v>17</v>
      </c>
      <c r="E20" s="92" t="s">
        <v>33</v>
      </c>
      <c r="F20" s="92" t="s">
        <v>24</v>
      </c>
      <c r="G20" s="92" t="s">
        <v>36</v>
      </c>
      <c r="H20" s="92" t="s">
        <v>39</v>
      </c>
      <c r="I20" s="93" t="s">
        <v>105</v>
      </c>
      <c r="J20" s="146">
        <f t="shared" si="3"/>
        <v>256.10000000000002</v>
      </c>
      <c r="K20" s="146">
        <f t="shared" si="3"/>
        <v>243.6</v>
      </c>
      <c r="L20" s="146">
        <f t="shared" si="3"/>
        <v>250.7</v>
      </c>
    </row>
    <row r="21" spans="1:12">
      <c r="A21" s="106" t="s">
        <v>104</v>
      </c>
      <c r="B21" s="97">
        <v>910</v>
      </c>
      <c r="C21" s="92" t="s">
        <v>16</v>
      </c>
      <c r="D21" s="92" t="s">
        <v>17</v>
      </c>
      <c r="E21" s="92" t="s">
        <v>33</v>
      </c>
      <c r="F21" s="92" t="s">
        <v>24</v>
      </c>
      <c r="G21" s="92" t="s">
        <v>36</v>
      </c>
      <c r="H21" s="92" t="s">
        <v>39</v>
      </c>
      <c r="I21" s="93" t="s">
        <v>106</v>
      </c>
      <c r="J21" s="146">
        <v>256.10000000000002</v>
      </c>
      <c r="K21" s="146">
        <v>243.6</v>
      </c>
      <c r="L21" s="146">
        <v>250.7</v>
      </c>
    </row>
    <row r="22" spans="1:12">
      <c r="A22" s="98" t="s">
        <v>170</v>
      </c>
      <c r="B22" s="97">
        <v>910</v>
      </c>
      <c r="C22" s="92" t="s">
        <v>16</v>
      </c>
      <c r="D22" s="92" t="s">
        <v>17</v>
      </c>
      <c r="E22" s="92" t="s">
        <v>33</v>
      </c>
      <c r="F22" s="92" t="s">
        <v>24</v>
      </c>
      <c r="G22" s="92" t="s">
        <v>36</v>
      </c>
      <c r="H22" s="92" t="s">
        <v>40</v>
      </c>
      <c r="I22" s="93"/>
      <c r="J22" s="146">
        <f>J25+J23</f>
        <v>140</v>
      </c>
      <c r="K22" s="146">
        <f t="shared" ref="K22:L22" si="4">K25+K23</f>
        <v>84.9</v>
      </c>
      <c r="L22" s="146">
        <f t="shared" si="4"/>
        <v>93.1</v>
      </c>
    </row>
    <row r="23" spans="1:12" ht="22.5" customHeight="1">
      <c r="A23" s="98" t="s">
        <v>99</v>
      </c>
      <c r="B23" s="97">
        <v>910</v>
      </c>
      <c r="C23" s="92" t="s">
        <v>16</v>
      </c>
      <c r="D23" s="92" t="s">
        <v>17</v>
      </c>
      <c r="E23" s="92" t="s">
        <v>33</v>
      </c>
      <c r="F23" s="92" t="s">
        <v>24</v>
      </c>
      <c r="G23" s="92" t="s">
        <v>36</v>
      </c>
      <c r="H23" s="92" t="s">
        <v>40</v>
      </c>
      <c r="I23" s="93" t="s">
        <v>101</v>
      </c>
      <c r="J23" s="146">
        <f>J24</f>
        <v>112.4</v>
      </c>
      <c r="K23" s="146">
        <f t="shared" ref="K23:L23" si="5">K24</f>
        <v>62.5</v>
      </c>
      <c r="L23" s="146">
        <f t="shared" si="5"/>
        <v>70.7</v>
      </c>
    </row>
    <row r="24" spans="1:12" ht="31.5">
      <c r="A24" s="98" t="s">
        <v>100</v>
      </c>
      <c r="B24" s="97">
        <v>910</v>
      </c>
      <c r="C24" s="92" t="s">
        <v>16</v>
      </c>
      <c r="D24" s="92" t="s">
        <v>17</v>
      </c>
      <c r="E24" s="92" t="s">
        <v>33</v>
      </c>
      <c r="F24" s="92" t="s">
        <v>24</v>
      </c>
      <c r="G24" s="92" t="s">
        <v>36</v>
      </c>
      <c r="H24" s="92" t="s">
        <v>40</v>
      </c>
      <c r="I24" s="6" t="s">
        <v>102</v>
      </c>
      <c r="J24" s="146">
        <v>112.4</v>
      </c>
      <c r="K24" s="146">
        <v>62.5</v>
      </c>
      <c r="L24" s="146">
        <v>70.7</v>
      </c>
    </row>
    <row r="25" spans="1:12" s="37" customFormat="1">
      <c r="A25" s="96" t="s">
        <v>107</v>
      </c>
      <c r="B25" s="97">
        <v>910</v>
      </c>
      <c r="C25" s="6" t="s">
        <v>16</v>
      </c>
      <c r="D25" s="6" t="s">
        <v>17</v>
      </c>
      <c r="E25" s="92" t="s">
        <v>33</v>
      </c>
      <c r="F25" s="92" t="s">
        <v>24</v>
      </c>
      <c r="G25" s="92" t="s">
        <v>36</v>
      </c>
      <c r="H25" s="92" t="s">
        <v>40</v>
      </c>
      <c r="I25" s="136" t="s">
        <v>108</v>
      </c>
      <c r="J25" s="42">
        <f>J26</f>
        <v>27.6</v>
      </c>
      <c r="K25" s="42">
        <f>K26</f>
        <v>22.4</v>
      </c>
      <c r="L25" s="42">
        <f>L26</f>
        <v>22.4</v>
      </c>
    </row>
    <row r="26" spans="1:12" s="37" customFormat="1">
      <c r="A26" s="96" t="s">
        <v>109</v>
      </c>
      <c r="B26" s="97">
        <v>910</v>
      </c>
      <c r="C26" s="6" t="s">
        <v>16</v>
      </c>
      <c r="D26" s="6" t="s">
        <v>17</v>
      </c>
      <c r="E26" s="6" t="s">
        <v>33</v>
      </c>
      <c r="F26" s="92" t="s">
        <v>24</v>
      </c>
      <c r="G26" s="92" t="s">
        <v>36</v>
      </c>
      <c r="H26" s="92" t="s">
        <v>40</v>
      </c>
      <c r="I26" s="136" t="s">
        <v>110</v>
      </c>
      <c r="J26" s="42">
        <v>27.6</v>
      </c>
      <c r="K26" s="42">
        <v>22.4</v>
      </c>
      <c r="L26" s="42">
        <v>22.4</v>
      </c>
    </row>
    <row r="27" spans="1:12" s="24" customFormat="1" ht="31.5">
      <c r="A27" s="99" t="s">
        <v>164</v>
      </c>
      <c r="B27" s="97">
        <v>910</v>
      </c>
      <c r="C27" s="6" t="s">
        <v>16</v>
      </c>
      <c r="D27" s="6" t="s">
        <v>17</v>
      </c>
      <c r="E27" s="93">
        <v>89</v>
      </c>
      <c r="F27" s="92"/>
      <c r="G27" s="92"/>
      <c r="H27" s="92"/>
      <c r="I27" s="148"/>
      <c r="J27" s="146">
        <f>J28</f>
        <v>0.1</v>
      </c>
      <c r="K27" s="146">
        <f t="shared" ref="K27:L30" si="6">K28</f>
        <v>0.1</v>
      </c>
      <c r="L27" s="146">
        <f t="shared" si="6"/>
        <v>0.1</v>
      </c>
    </row>
    <row r="28" spans="1:12" s="24" customFormat="1" ht="47.25">
      <c r="A28" s="99" t="s">
        <v>165</v>
      </c>
      <c r="B28" s="97">
        <v>910</v>
      </c>
      <c r="C28" s="6" t="s">
        <v>16</v>
      </c>
      <c r="D28" s="6" t="s">
        <v>17</v>
      </c>
      <c r="E28" s="93">
        <v>89</v>
      </c>
      <c r="F28" s="92" t="s">
        <v>23</v>
      </c>
      <c r="G28" s="92"/>
      <c r="H28" s="92"/>
      <c r="I28" s="148"/>
      <c r="J28" s="146">
        <f>J29</f>
        <v>0.1</v>
      </c>
      <c r="K28" s="146">
        <f t="shared" si="6"/>
        <v>0.1</v>
      </c>
      <c r="L28" s="146">
        <f t="shared" si="6"/>
        <v>0.1</v>
      </c>
    </row>
    <row r="29" spans="1:12" s="24" customFormat="1" ht="70.5" customHeight="1">
      <c r="A29" s="149" t="s">
        <v>135</v>
      </c>
      <c r="B29" s="97">
        <v>910</v>
      </c>
      <c r="C29" s="6" t="s">
        <v>16</v>
      </c>
      <c r="D29" s="6" t="s">
        <v>17</v>
      </c>
      <c r="E29" s="93">
        <v>89</v>
      </c>
      <c r="F29" s="92" t="s">
        <v>23</v>
      </c>
      <c r="G29" s="92" t="s">
        <v>36</v>
      </c>
      <c r="H29" s="92" t="s">
        <v>42</v>
      </c>
      <c r="I29" s="148"/>
      <c r="J29" s="146">
        <f>J30</f>
        <v>0.1</v>
      </c>
      <c r="K29" s="146">
        <f t="shared" si="6"/>
        <v>0.1</v>
      </c>
      <c r="L29" s="146">
        <f t="shared" si="6"/>
        <v>0.1</v>
      </c>
    </row>
    <row r="30" spans="1:12" s="24" customFormat="1" ht="18" customHeight="1">
      <c r="A30" s="98" t="s">
        <v>99</v>
      </c>
      <c r="B30" s="97">
        <v>910</v>
      </c>
      <c r="C30" s="6" t="s">
        <v>16</v>
      </c>
      <c r="D30" s="6" t="s">
        <v>17</v>
      </c>
      <c r="E30" s="93" t="s">
        <v>47</v>
      </c>
      <c r="F30" s="92" t="s">
        <v>23</v>
      </c>
      <c r="G30" s="92" t="s">
        <v>36</v>
      </c>
      <c r="H30" s="92" t="s">
        <v>42</v>
      </c>
      <c r="I30" s="148" t="s">
        <v>101</v>
      </c>
      <c r="J30" s="146">
        <f>J31</f>
        <v>0.1</v>
      </c>
      <c r="K30" s="146">
        <f t="shared" si="6"/>
        <v>0.1</v>
      </c>
      <c r="L30" s="146">
        <f t="shared" si="6"/>
        <v>0.1</v>
      </c>
    </row>
    <row r="31" spans="1:12" s="24" customFormat="1" ht="34.5" customHeight="1">
      <c r="A31" s="98" t="s">
        <v>100</v>
      </c>
      <c r="B31" s="97">
        <v>910</v>
      </c>
      <c r="C31" s="6" t="s">
        <v>16</v>
      </c>
      <c r="D31" s="6" t="s">
        <v>17</v>
      </c>
      <c r="E31" s="93" t="s">
        <v>47</v>
      </c>
      <c r="F31" s="92" t="s">
        <v>23</v>
      </c>
      <c r="G31" s="92" t="s">
        <v>36</v>
      </c>
      <c r="H31" s="92" t="s">
        <v>42</v>
      </c>
      <c r="I31" s="148" t="s">
        <v>102</v>
      </c>
      <c r="J31" s="146">
        <v>0.1</v>
      </c>
      <c r="K31" s="146">
        <v>0.1</v>
      </c>
      <c r="L31" s="146">
        <v>0.1</v>
      </c>
    </row>
    <row r="32" spans="1:12">
      <c r="A32" s="144" t="s">
        <v>43</v>
      </c>
      <c r="B32" s="97">
        <v>910</v>
      </c>
      <c r="C32" s="120" t="s">
        <v>16</v>
      </c>
      <c r="D32" s="120" t="s">
        <v>44</v>
      </c>
      <c r="E32" s="120"/>
      <c r="F32" s="150"/>
      <c r="G32" s="150"/>
      <c r="H32" s="151"/>
      <c r="I32" s="151"/>
      <c r="J32" s="145">
        <f>J33</f>
        <v>1</v>
      </c>
      <c r="K32" s="145">
        <f t="shared" ref="K32:L36" si="7">K33</f>
        <v>1</v>
      </c>
      <c r="L32" s="145">
        <f t="shared" si="7"/>
        <v>1</v>
      </c>
    </row>
    <row r="33" spans="1:12" ht="31.5">
      <c r="A33" s="152" t="s">
        <v>164</v>
      </c>
      <c r="B33" s="97">
        <v>910</v>
      </c>
      <c r="C33" s="92" t="s">
        <v>16</v>
      </c>
      <c r="D33" s="92" t="s">
        <v>44</v>
      </c>
      <c r="E33" s="93">
        <v>89</v>
      </c>
      <c r="F33" s="92"/>
      <c r="G33" s="92"/>
      <c r="H33" s="100"/>
      <c r="I33" s="100"/>
      <c r="J33" s="146">
        <f>J34</f>
        <v>1</v>
      </c>
      <c r="K33" s="146">
        <f t="shared" si="7"/>
        <v>1</v>
      </c>
      <c r="L33" s="146">
        <f t="shared" si="7"/>
        <v>1</v>
      </c>
    </row>
    <row r="34" spans="1:12" ht="47.25">
      <c r="A34" s="153" t="s">
        <v>165</v>
      </c>
      <c r="B34" s="97">
        <v>910</v>
      </c>
      <c r="C34" s="92" t="s">
        <v>16</v>
      </c>
      <c r="D34" s="92" t="s">
        <v>44</v>
      </c>
      <c r="E34" s="93">
        <v>89</v>
      </c>
      <c r="F34" s="92" t="s">
        <v>23</v>
      </c>
      <c r="G34" s="92"/>
      <c r="H34" s="100"/>
      <c r="I34" s="100"/>
      <c r="J34" s="146">
        <f>J35</f>
        <v>1</v>
      </c>
      <c r="K34" s="146">
        <f t="shared" si="7"/>
        <v>1</v>
      </c>
      <c r="L34" s="146">
        <f t="shared" si="7"/>
        <v>1</v>
      </c>
    </row>
    <row r="35" spans="1:12" ht="31.5">
      <c r="A35" s="98" t="s">
        <v>166</v>
      </c>
      <c r="B35" s="97">
        <v>910</v>
      </c>
      <c r="C35" s="92" t="s">
        <v>16</v>
      </c>
      <c r="D35" s="92" t="s">
        <v>44</v>
      </c>
      <c r="E35" s="93">
        <v>89</v>
      </c>
      <c r="F35" s="92" t="s">
        <v>23</v>
      </c>
      <c r="G35" s="92" t="s">
        <v>36</v>
      </c>
      <c r="H35" s="92" t="s">
        <v>45</v>
      </c>
      <c r="I35" s="100"/>
      <c r="J35" s="146">
        <f>J36</f>
        <v>1</v>
      </c>
      <c r="K35" s="146">
        <f t="shared" si="7"/>
        <v>1</v>
      </c>
      <c r="L35" s="146">
        <f t="shared" si="7"/>
        <v>1</v>
      </c>
    </row>
    <row r="36" spans="1:12">
      <c r="A36" s="96" t="s">
        <v>107</v>
      </c>
      <c r="B36" s="97">
        <v>910</v>
      </c>
      <c r="C36" s="92" t="s">
        <v>16</v>
      </c>
      <c r="D36" s="92" t="s">
        <v>44</v>
      </c>
      <c r="E36" s="93">
        <v>89</v>
      </c>
      <c r="F36" s="92" t="s">
        <v>23</v>
      </c>
      <c r="G36" s="92" t="s">
        <v>36</v>
      </c>
      <c r="H36" s="92" t="s">
        <v>45</v>
      </c>
      <c r="I36" s="100" t="s">
        <v>108</v>
      </c>
      <c r="J36" s="146">
        <f>J37</f>
        <v>1</v>
      </c>
      <c r="K36" s="146">
        <f t="shared" si="7"/>
        <v>1</v>
      </c>
      <c r="L36" s="146">
        <f t="shared" si="7"/>
        <v>1</v>
      </c>
    </row>
    <row r="37" spans="1:12" ht="17.25" customHeight="1">
      <c r="A37" s="98" t="s">
        <v>46</v>
      </c>
      <c r="B37" s="97">
        <v>910</v>
      </c>
      <c r="C37" s="92" t="s">
        <v>16</v>
      </c>
      <c r="D37" s="92" t="s">
        <v>44</v>
      </c>
      <c r="E37" s="92" t="s">
        <v>47</v>
      </c>
      <c r="F37" s="92" t="s">
        <v>23</v>
      </c>
      <c r="G37" s="92" t="s">
        <v>36</v>
      </c>
      <c r="H37" s="92" t="s">
        <v>45</v>
      </c>
      <c r="I37" s="100" t="s">
        <v>48</v>
      </c>
      <c r="J37" s="146">
        <v>1</v>
      </c>
      <c r="K37" s="146">
        <v>1</v>
      </c>
      <c r="L37" s="146">
        <v>1</v>
      </c>
    </row>
    <row r="38" spans="1:12">
      <c r="A38" s="144" t="s">
        <v>49</v>
      </c>
      <c r="B38" s="97">
        <v>910</v>
      </c>
      <c r="C38" s="120" t="s">
        <v>27</v>
      </c>
      <c r="D38" s="120"/>
      <c r="E38" s="151"/>
      <c r="F38" s="120"/>
      <c r="G38" s="120"/>
      <c r="H38" s="120"/>
      <c r="I38" s="154"/>
      <c r="J38" s="145">
        <f>J39</f>
        <v>89.8</v>
      </c>
      <c r="K38" s="145">
        <f>K39</f>
        <v>92.8</v>
      </c>
      <c r="L38" s="145">
        <f>L39</f>
        <v>96</v>
      </c>
    </row>
    <row r="39" spans="1:12">
      <c r="A39" s="147" t="s">
        <v>50</v>
      </c>
      <c r="B39" s="97">
        <v>910</v>
      </c>
      <c r="C39" s="155" t="s">
        <v>27</v>
      </c>
      <c r="D39" s="155" t="s">
        <v>28</v>
      </c>
      <c r="E39" s="105"/>
      <c r="F39" s="104"/>
      <c r="G39" s="104"/>
      <c r="H39" s="104"/>
      <c r="I39" s="156"/>
      <c r="J39" s="145">
        <f>J42</f>
        <v>89.8</v>
      </c>
      <c r="K39" s="145">
        <f>K42</f>
        <v>92.8</v>
      </c>
      <c r="L39" s="145">
        <f>L42</f>
        <v>96</v>
      </c>
    </row>
    <row r="40" spans="1:12" ht="31.5">
      <c r="A40" s="152" t="s">
        <v>164</v>
      </c>
      <c r="B40" s="97">
        <v>910</v>
      </c>
      <c r="C40" s="136" t="s">
        <v>27</v>
      </c>
      <c r="D40" s="136" t="s">
        <v>28</v>
      </c>
      <c r="E40" s="6">
        <v>89</v>
      </c>
      <c r="F40" s="6"/>
      <c r="G40" s="6"/>
      <c r="H40" s="6"/>
      <c r="I40" s="91"/>
      <c r="J40" s="146">
        <f t="shared" ref="J40:L41" si="8">J41</f>
        <v>89.8</v>
      </c>
      <c r="K40" s="146">
        <f t="shared" si="8"/>
        <v>92.8</v>
      </c>
      <c r="L40" s="146">
        <f t="shared" si="8"/>
        <v>96</v>
      </c>
    </row>
    <row r="41" spans="1:12" ht="47.25">
      <c r="A41" s="153" t="s">
        <v>165</v>
      </c>
      <c r="B41" s="97">
        <v>910</v>
      </c>
      <c r="C41" s="136" t="s">
        <v>27</v>
      </c>
      <c r="D41" s="136" t="s">
        <v>28</v>
      </c>
      <c r="E41" s="6">
        <v>89</v>
      </c>
      <c r="F41" s="6">
        <v>1</v>
      </c>
      <c r="G41" s="6"/>
      <c r="H41" s="6"/>
      <c r="I41" s="91"/>
      <c r="J41" s="146">
        <f t="shared" si="8"/>
        <v>89.8</v>
      </c>
      <c r="K41" s="146">
        <f t="shared" si="8"/>
        <v>92.8</v>
      </c>
      <c r="L41" s="146">
        <f t="shared" si="8"/>
        <v>96</v>
      </c>
    </row>
    <row r="42" spans="1:12" ht="31.5">
      <c r="A42" s="157" t="s">
        <v>176</v>
      </c>
      <c r="B42" s="97">
        <v>910</v>
      </c>
      <c r="C42" s="136" t="s">
        <v>27</v>
      </c>
      <c r="D42" s="136" t="s">
        <v>28</v>
      </c>
      <c r="E42" s="158">
        <v>89</v>
      </c>
      <c r="F42" s="6">
        <v>1</v>
      </c>
      <c r="G42" s="6" t="s">
        <v>36</v>
      </c>
      <c r="H42" s="6">
        <v>51180</v>
      </c>
      <c r="I42" s="91"/>
      <c r="J42" s="40">
        <f>J43+J45</f>
        <v>89.8</v>
      </c>
      <c r="K42" s="40">
        <f>K43+K45</f>
        <v>92.8</v>
      </c>
      <c r="L42" s="40">
        <f>L43+L45</f>
        <v>96</v>
      </c>
    </row>
    <row r="43" spans="1:12" ht="47.25">
      <c r="A43" s="106" t="s">
        <v>103</v>
      </c>
      <c r="B43" s="97">
        <v>910</v>
      </c>
      <c r="C43" s="136" t="s">
        <v>27</v>
      </c>
      <c r="D43" s="136" t="s">
        <v>28</v>
      </c>
      <c r="E43" s="158">
        <v>89</v>
      </c>
      <c r="F43" s="6">
        <v>1</v>
      </c>
      <c r="G43" s="6" t="s">
        <v>36</v>
      </c>
      <c r="H43" s="6" t="s">
        <v>51</v>
      </c>
      <c r="I43" s="91" t="s">
        <v>105</v>
      </c>
      <c r="J43" s="40">
        <f>J44</f>
        <v>85.8</v>
      </c>
      <c r="K43" s="40">
        <f>K44</f>
        <v>88.8</v>
      </c>
      <c r="L43" s="40">
        <f>L44</f>
        <v>92</v>
      </c>
    </row>
    <row r="44" spans="1:12">
      <c r="A44" s="106" t="s">
        <v>104</v>
      </c>
      <c r="B44" s="97">
        <v>910</v>
      </c>
      <c r="C44" s="136" t="s">
        <v>27</v>
      </c>
      <c r="D44" s="136" t="s">
        <v>28</v>
      </c>
      <c r="E44" s="158">
        <v>89</v>
      </c>
      <c r="F44" s="6">
        <v>1</v>
      </c>
      <c r="G44" s="6" t="s">
        <v>36</v>
      </c>
      <c r="H44" s="6" t="s">
        <v>51</v>
      </c>
      <c r="I44" s="91" t="s">
        <v>106</v>
      </c>
      <c r="J44" s="40">
        <v>85.8</v>
      </c>
      <c r="K44" s="40">
        <v>88.8</v>
      </c>
      <c r="L44" s="40">
        <v>92</v>
      </c>
    </row>
    <row r="45" spans="1:12" ht="18.75" customHeight="1">
      <c r="A45" s="98" t="s">
        <v>99</v>
      </c>
      <c r="B45" s="97">
        <v>910</v>
      </c>
      <c r="C45" s="136" t="s">
        <v>27</v>
      </c>
      <c r="D45" s="136" t="s">
        <v>28</v>
      </c>
      <c r="E45" s="158">
        <v>89</v>
      </c>
      <c r="F45" s="6">
        <v>1</v>
      </c>
      <c r="G45" s="6" t="s">
        <v>36</v>
      </c>
      <c r="H45" s="6">
        <v>51180</v>
      </c>
      <c r="I45" s="91" t="s">
        <v>101</v>
      </c>
      <c r="J45" s="40">
        <f t="shared" ref="J45:L45" si="9">J46</f>
        <v>4</v>
      </c>
      <c r="K45" s="40">
        <f t="shared" si="9"/>
        <v>4</v>
      </c>
      <c r="L45" s="40">
        <f t="shared" si="9"/>
        <v>4</v>
      </c>
    </row>
    <row r="46" spans="1:12" ht="31.5">
      <c r="A46" s="98" t="s">
        <v>100</v>
      </c>
      <c r="B46" s="97">
        <v>910</v>
      </c>
      <c r="C46" s="136" t="s">
        <v>27</v>
      </c>
      <c r="D46" s="136" t="s">
        <v>28</v>
      </c>
      <c r="E46" s="158">
        <v>89</v>
      </c>
      <c r="F46" s="6">
        <v>1</v>
      </c>
      <c r="G46" s="6" t="s">
        <v>36</v>
      </c>
      <c r="H46" s="6">
        <v>51180</v>
      </c>
      <c r="I46" s="91" t="s">
        <v>102</v>
      </c>
      <c r="J46" s="40">
        <v>4</v>
      </c>
      <c r="K46" s="40">
        <v>4</v>
      </c>
      <c r="L46" s="40">
        <v>4</v>
      </c>
    </row>
    <row r="47" spans="1:12">
      <c r="A47" s="147" t="s">
        <v>52</v>
      </c>
      <c r="B47" s="97">
        <v>910</v>
      </c>
      <c r="C47" s="155" t="s">
        <v>17</v>
      </c>
      <c r="D47" s="155"/>
      <c r="E47" s="104"/>
      <c r="F47" s="104"/>
      <c r="G47" s="104"/>
      <c r="H47" s="104"/>
      <c r="I47" s="104"/>
      <c r="J47" s="159">
        <f t="shared" ref="J47:L52" si="10">J48</f>
        <v>266.7</v>
      </c>
      <c r="K47" s="159">
        <f t="shared" si="10"/>
        <v>265.60000000000002</v>
      </c>
      <c r="L47" s="159">
        <f t="shared" si="10"/>
        <v>281.8</v>
      </c>
    </row>
    <row r="48" spans="1:12">
      <c r="A48" s="147" t="s">
        <v>53</v>
      </c>
      <c r="B48" s="97">
        <v>910</v>
      </c>
      <c r="C48" s="104" t="s">
        <v>17</v>
      </c>
      <c r="D48" s="104" t="s">
        <v>29</v>
      </c>
      <c r="E48" s="160"/>
      <c r="F48" s="160"/>
      <c r="G48" s="160"/>
      <c r="H48" s="160"/>
      <c r="I48" s="104"/>
      <c r="J48" s="40">
        <f t="shared" si="10"/>
        <v>266.7</v>
      </c>
      <c r="K48" s="40">
        <f t="shared" si="10"/>
        <v>265.60000000000002</v>
      </c>
      <c r="L48" s="40">
        <f t="shared" si="10"/>
        <v>281.8</v>
      </c>
    </row>
    <row r="49" spans="1:12" ht="31.5">
      <c r="A49" s="152" t="s">
        <v>164</v>
      </c>
      <c r="B49" s="97">
        <v>910</v>
      </c>
      <c r="C49" s="92" t="s">
        <v>17</v>
      </c>
      <c r="D49" s="92" t="s">
        <v>29</v>
      </c>
      <c r="E49" s="92" t="s">
        <v>47</v>
      </c>
      <c r="F49" s="92"/>
      <c r="G49" s="92"/>
      <c r="H49" s="92"/>
      <c r="I49" s="6"/>
      <c r="J49" s="40">
        <f>J51</f>
        <v>266.7</v>
      </c>
      <c r="K49" s="40">
        <f>K51</f>
        <v>265.60000000000002</v>
      </c>
      <c r="L49" s="40">
        <f>L51</f>
        <v>281.8</v>
      </c>
    </row>
    <row r="50" spans="1:12" ht="47.25">
      <c r="A50" s="153" t="s">
        <v>165</v>
      </c>
      <c r="B50" s="97">
        <v>910</v>
      </c>
      <c r="C50" s="92" t="s">
        <v>17</v>
      </c>
      <c r="D50" s="92" t="s">
        <v>29</v>
      </c>
      <c r="E50" s="92" t="s">
        <v>47</v>
      </c>
      <c r="F50" s="92" t="s">
        <v>23</v>
      </c>
      <c r="G50" s="92"/>
      <c r="H50" s="92"/>
      <c r="I50" s="6"/>
      <c r="J50" s="40"/>
      <c r="K50" s="40"/>
      <c r="L50" s="40"/>
    </row>
    <row r="51" spans="1:12" ht="141.75">
      <c r="A51" s="198" t="s">
        <v>181</v>
      </c>
      <c r="B51" s="97">
        <v>910</v>
      </c>
      <c r="C51" s="92" t="s">
        <v>17</v>
      </c>
      <c r="D51" s="92" t="s">
        <v>29</v>
      </c>
      <c r="E51" s="92" t="s">
        <v>47</v>
      </c>
      <c r="F51" s="92" t="s">
        <v>23</v>
      </c>
      <c r="G51" s="92" t="s">
        <v>36</v>
      </c>
      <c r="H51" s="92" t="s">
        <v>54</v>
      </c>
      <c r="I51" s="6"/>
      <c r="J51" s="40">
        <f t="shared" si="10"/>
        <v>266.7</v>
      </c>
      <c r="K51" s="40">
        <f t="shared" si="10"/>
        <v>265.60000000000002</v>
      </c>
      <c r="L51" s="40">
        <f t="shared" si="10"/>
        <v>281.8</v>
      </c>
    </row>
    <row r="52" spans="1:12" ht="18.75" customHeight="1">
      <c r="A52" s="98" t="s">
        <v>99</v>
      </c>
      <c r="B52" s="97">
        <v>910</v>
      </c>
      <c r="C52" s="92" t="s">
        <v>17</v>
      </c>
      <c r="D52" s="92" t="s">
        <v>29</v>
      </c>
      <c r="E52" s="92" t="s">
        <v>47</v>
      </c>
      <c r="F52" s="92" t="s">
        <v>23</v>
      </c>
      <c r="G52" s="92" t="s">
        <v>36</v>
      </c>
      <c r="H52" s="92" t="s">
        <v>54</v>
      </c>
      <c r="I52" s="6" t="s">
        <v>101</v>
      </c>
      <c r="J52" s="40">
        <f t="shared" si="10"/>
        <v>266.7</v>
      </c>
      <c r="K52" s="40">
        <f t="shared" si="10"/>
        <v>265.60000000000002</v>
      </c>
      <c r="L52" s="40">
        <f t="shared" si="10"/>
        <v>281.8</v>
      </c>
    </row>
    <row r="53" spans="1:12" ht="33.75" customHeight="1">
      <c r="A53" s="98" t="s">
        <v>100</v>
      </c>
      <c r="B53" s="97">
        <v>910</v>
      </c>
      <c r="C53" s="92" t="s">
        <v>17</v>
      </c>
      <c r="D53" s="92" t="s">
        <v>29</v>
      </c>
      <c r="E53" s="92" t="s">
        <v>47</v>
      </c>
      <c r="F53" s="92" t="s">
        <v>23</v>
      </c>
      <c r="G53" s="92" t="s">
        <v>36</v>
      </c>
      <c r="H53" s="92" t="s">
        <v>54</v>
      </c>
      <c r="I53" s="6" t="s">
        <v>102</v>
      </c>
      <c r="J53" s="40">
        <v>266.7</v>
      </c>
      <c r="K53" s="40">
        <v>265.60000000000002</v>
      </c>
      <c r="L53" s="40">
        <v>281.8</v>
      </c>
    </row>
    <row r="54" spans="1:12">
      <c r="A54" s="147" t="s">
        <v>20</v>
      </c>
      <c r="B54" s="97">
        <v>910</v>
      </c>
      <c r="C54" s="104" t="s">
        <v>19</v>
      </c>
      <c r="D54" s="104"/>
      <c r="E54" s="104"/>
      <c r="F54" s="104"/>
      <c r="G54" s="104"/>
      <c r="H54" s="41"/>
      <c r="I54" s="41"/>
      <c r="J54" s="141">
        <f>J55+J61</f>
        <v>168</v>
      </c>
      <c r="K54" s="141">
        <f>K55+K61</f>
        <v>129.69999999999999</v>
      </c>
      <c r="L54" s="141">
        <f>L55+L61</f>
        <v>133.5</v>
      </c>
    </row>
    <row r="55" spans="1:12">
      <c r="A55" s="147" t="s">
        <v>55</v>
      </c>
      <c r="B55" s="97">
        <v>910</v>
      </c>
      <c r="C55" s="104" t="s">
        <v>19</v>
      </c>
      <c r="D55" s="104" t="s">
        <v>27</v>
      </c>
      <c r="E55" s="104"/>
      <c r="F55" s="104"/>
      <c r="G55" s="104"/>
      <c r="H55" s="140"/>
      <c r="I55" s="140"/>
      <c r="J55" s="141">
        <f>J56</f>
        <v>34.4</v>
      </c>
      <c r="K55" s="141">
        <f t="shared" ref="K55:L55" si="11">K56</f>
        <v>34.4</v>
      </c>
      <c r="L55" s="141">
        <f t="shared" si="11"/>
        <v>34.4</v>
      </c>
    </row>
    <row r="56" spans="1:12" ht="31.5">
      <c r="A56" s="152" t="s">
        <v>164</v>
      </c>
      <c r="B56" s="97">
        <v>910</v>
      </c>
      <c r="C56" s="6" t="s">
        <v>19</v>
      </c>
      <c r="D56" s="6" t="s">
        <v>27</v>
      </c>
      <c r="E56" s="6" t="s">
        <v>47</v>
      </c>
      <c r="F56" s="6"/>
      <c r="G56" s="6"/>
      <c r="H56" s="41"/>
      <c r="I56" s="41"/>
      <c r="J56" s="42">
        <f>J57</f>
        <v>34.4</v>
      </c>
      <c r="K56" s="42">
        <f t="shared" ref="K56:L56" si="12">K57</f>
        <v>34.4</v>
      </c>
      <c r="L56" s="42">
        <f t="shared" si="12"/>
        <v>34.4</v>
      </c>
    </row>
    <row r="57" spans="1:12" ht="47.25">
      <c r="A57" s="153" t="s">
        <v>165</v>
      </c>
      <c r="B57" s="97">
        <v>910</v>
      </c>
      <c r="C57" s="6" t="s">
        <v>19</v>
      </c>
      <c r="D57" s="6" t="s">
        <v>27</v>
      </c>
      <c r="E57" s="6" t="s">
        <v>47</v>
      </c>
      <c r="F57" s="6" t="s">
        <v>23</v>
      </c>
      <c r="G57" s="6"/>
      <c r="H57" s="41"/>
      <c r="I57" s="41"/>
      <c r="J57" s="42">
        <f>J58</f>
        <v>34.4</v>
      </c>
      <c r="K57" s="42">
        <f t="shared" ref="K57:L57" si="13">K58</f>
        <v>34.4</v>
      </c>
      <c r="L57" s="42">
        <f t="shared" si="13"/>
        <v>34.4</v>
      </c>
    </row>
    <row r="58" spans="1:12" ht="49.15" customHeight="1">
      <c r="A58" s="122" t="s">
        <v>180</v>
      </c>
      <c r="B58" s="97">
        <v>910</v>
      </c>
      <c r="C58" s="6" t="s">
        <v>19</v>
      </c>
      <c r="D58" s="6" t="s">
        <v>27</v>
      </c>
      <c r="E58" s="6">
        <v>89</v>
      </c>
      <c r="F58" s="6">
        <v>1</v>
      </c>
      <c r="G58" s="6" t="s">
        <v>36</v>
      </c>
      <c r="H58" s="6" t="s">
        <v>56</v>
      </c>
      <c r="I58" s="91"/>
      <c r="J58" s="42">
        <f t="shared" ref="J58:L59" si="14">J59</f>
        <v>34.4</v>
      </c>
      <c r="K58" s="42">
        <f t="shared" si="14"/>
        <v>34.4</v>
      </c>
      <c r="L58" s="42">
        <f t="shared" si="14"/>
        <v>34.4</v>
      </c>
    </row>
    <row r="59" spans="1:12" ht="19.5" customHeight="1">
      <c r="A59" s="98" t="s">
        <v>99</v>
      </c>
      <c r="B59" s="97">
        <v>910</v>
      </c>
      <c r="C59" s="6" t="s">
        <v>19</v>
      </c>
      <c r="D59" s="6" t="s">
        <v>27</v>
      </c>
      <c r="E59" s="6">
        <v>89</v>
      </c>
      <c r="F59" s="6">
        <v>1</v>
      </c>
      <c r="G59" s="6" t="s">
        <v>36</v>
      </c>
      <c r="H59" s="6" t="s">
        <v>56</v>
      </c>
      <c r="I59" s="91" t="s">
        <v>101</v>
      </c>
      <c r="J59" s="42">
        <f t="shared" si="14"/>
        <v>34.4</v>
      </c>
      <c r="K59" s="42">
        <f t="shared" si="14"/>
        <v>34.4</v>
      </c>
      <c r="L59" s="42">
        <f t="shared" si="14"/>
        <v>34.4</v>
      </c>
    </row>
    <row r="60" spans="1:12" ht="31.5">
      <c r="A60" s="98" t="s">
        <v>100</v>
      </c>
      <c r="B60" s="97">
        <v>910</v>
      </c>
      <c r="C60" s="6" t="s">
        <v>19</v>
      </c>
      <c r="D60" s="6" t="s">
        <v>27</v>
      </c>
      <c r="E60" s="6">
        <v>89</v>
      </c>
      <c r="F60" s="6">
        <v>1</v>
      </c>
      <c r="G60" s="6" t="s">
        <v>36</v>
      </c>
      <c r="H60" s="6" t="s">
        <v>56</v>
      </c>
      <c r="I60" s="91" t="s">
        <v>102</v>
      </c>
      <c r="J60" s="42">
        <v>34.4</v>
      </c>
      <c r="K60" s="42">
        <v>34.4</v>
      </c>
      <c r="L60" s="42">
        <v>34.4</v>
      </c>
    </row>
    <row r="61" spans="1:12">
      <c r="A61" s="147" t="s">
        <v>57</v>
      </c>
      <c r="B61" s="97">
        <v>910</v>
      </c>
      <c r="C61" s="104" t="s">
        <v>19</v>
      </c>
      <c r="D61" s="104" t="s">
        <v>28</v>
      </c>
      <c r="E61" s="104"/>
      <c r="F61" s="104"/>
      <c r="G61" s="150"/>
      <c r="H61" s="140"/>
      <c r="I61" s="140"/>
      <c r="J61" s="141">
        <f>J62</f>
        <v>133.6</v>
      </c>
      <c r="K61" s="141">
        <f t="shared" ref="K61:L61" si="15">K62</f>
        <v>95.3</v>
      </c>
      <c r="L61" s="141">
        <f t="shared" si="15"/>
        <v>99.1</v>
      </c>
    </row>
    <row r="62" spans="1:12" ht="31.5">
      <c r="A62" s="152" t="s">
        <v>164</v>
      </c>
      <c r="B62" s="97">
        <v>910</v>
      </c>
      <c r="C62" s="6" t="s">
        <v>19</v>
      </c>
      <c r="D62" s="6" t="s">
        <v>28</v>
      </c>
      <c r="E62" s="6" t="s">
        <v>47</v>
      </c>
      <c r="F62" s="6"/>
      <c r="G62" s="150"/>
      <c r="H62" s="41"/>
      <c r="I62" s="41"/>
      <c r="J62" s="42">
        <f>J64+J67</f>
        <v>133.6</v>
      </c>
      <c r="K62" s="42">
        <f>K64+K67</f>
        <v>95.3</v>
      </c>
      <c r="L62" s="42">
        <f>L64+L67</f>
        <v>99.1</v>
      </c>
    </row>
    <row r="63" spans="1:12" ht="47.25">
      <c r="A63" s="153" t="s">
        <v>165</v>
      </c>
      <c r="B63" s="97">
        <v>910</v>
      </c>
      <c r="C63" s="6" t="s">
        <v>19</v>
      </c>
      <c r="D63" s="6" t="s">
        <v>28</v>
      </c>
      <c r="E63" s="6" t="s">
        <v>47</v>
      </c>
      <c r="F63" s="123">
        <v>1</v>
      </c>
      <c r="G63" s="150"/>
      <c r="H63" s="41"/>
      <c r="I63" s="41"/>
      <c r="J63" s="42">
        <f>J64+J67</f>
        <v>133.6</v>
      </c>
      <c r="K63" s="42">
        <f>K64+K67</f>
        <v>95.3</v>
      </c>
      <c r="L63" s="42">
        <f>L64+L67</f>
        <v>99.1</v>
      </c>
    </row>
    <row r="64" spans="1:12">
      <c r="A64" s="98" t="s">
        <v>58</v>
      </c>
      <c r="B64" s="97">
        <v>910</v>
      </c>
      <c r="C64" s="6" t="s">
        <v>19</v>
      </c>
      <c r="D64" s="6" t="s">
        <v>28</v>
      </c>
      <c r="E64" s="6" t="s">
        <v>47</v>
      </c>
      <c r="F64" s="123">
        <v>1</v>
      </c>
      <c r="G64" s="92" t="s">
        <v>36</v>
      </c>
      <c r="H64" s="123">
        <v>43010</v>
      </c>
      <c r="I64" s="41"/>
      <c r="J64" s="42">
        <f>J65</f>
        <v>50</v>
      </c>
      <c r="K64" s="42">
        <f t="shared" ref="K64:L64" si="16">K65</f>
        <v>50</v>
      </c>
      <c r="L64" s="42">
        <f t="shared" si="16"/>
        <v>50</v>
      </c>
    </row>
    <row r="65" spans="1:12" ht="17.25" customHeight="1">
      <c r="A65" s="98" t="s">
        <v>99</v>
      </c>
      <c r="B65" s="97">
        <v>910</v>
      </c>
      <c r="C65" s="6" t="s">
        <v>19</v>
      </c>
      <c r="D65" s="6" t="s">
        <v>28</v>
      </c>
      <c r="E65" s="6" t="s">
        <v>47</v>
      </c>
      <c r="F65" s="123">
        <v>1</v>
      </c>
      <c r="G65" s="92" t="s">
        <v>36</v>
      </c>
      <c r="H65" s="123">
        <v>43010</v>
      </c>
      <c r="I65" s="123">
        <v>200</v>
      </c>
      <c r="J65" s="42">
        <f>J66</f>
        <v>50</v>
      </c>
      <c r="K65" s="42">
        <f>K66</f>
        <v>50</v>
      </c>
      <c r="L65" s="42">
        <f>L66</f>
        <v>50</v>
      </c>
    </row>
    <row r="66" spans="1:12" ht="31.5">
      <c r="A66" s="98" t="s">
        <v>100</v>
      </c>
      <c r="B66" s="97">
        <v>910</v>
      </c>
      <c r="C66" s="6" t="s">
        <v>19</v>
      </c>
      <c r="D66" s="6" t="s">
        <v>28</v>
      </c>
      <c r="E66" s="6" t="s">
        <v>47</v>
      </c>
      <c r="F66" s="123">
        <v>1</v>
      </c>
      <c r="G66" s="92" t="s">
        <v>36</v>
      </c>
      <c r="H66" s="123">
        <v>43010</v>
      </c>
      <c r="I66" s="123">
        <v>240</v>
      </c>
      <c r="J66" s="42">
        <v>50</v>
      </c>
      <c r="K66" s="42">
        <v>50</v>
      </c>
      <c r="L66" s="42">
        <v>50</v>
      </c>
    </row>
    <row r="67" spans="1:12" ht="19.5" customHeight="1">
      <c r="A67" s="98" t="s">
        <v>139</v>
      </c>
      <c r="B67" s="97">
        <v>910</v>
      </c>
      <c r="C67" s="6" t="s">
        <v>19</v>
      </c>
      <c r="D67" s="6" t="s">
        <v>28</v>
      </c>
      <c r="E67" s="6" t="s">
        <v>47</v>
      </c>
      <c r="F67" s="123">
        <v>1</v>
      </c>
      <c r="G67" s="92" t="s">
        <v>36</v>
      </c>
      <c r="H67" s="123">
        <v>43040</v>
      </c>
      <c r="I67" s="41"/>
      <c r="J67" s="42">
        <f>J68</f>
        <v>83.6</v>
      </c>
      <c r="K67" s="42">
        <f t="shared" ref="K67:L68" si="17">K68</f>
        <v>45.3</v>
      </c>
      <c r="L67" s="42">
        <f t="shared" si="17"/>
        <v>49.1</v>
      </c>
    </row>
    <row r="68" spans="1:12" ht="16.5" customHeight="1">
      <c r="A68" s="98" t="s">
        <v>99</v>
      </c>
      <c r="B68" s="97">
        <v>910</v>
      </c>
      <c r="C68" s="6" t="s">
        <v>19</v>
      </c>
      <c r="D68" s="6" t="s">
        <v>28</v>
      </c>
      <c r="E68" s="6" t="s">
        <v>47</v>
      </c>
      <c r="F68" s="123">
        <v>1</v>
      </c>
      <c r="G68" s="92" t="s">
        <v>36</v>
      </c>
      <c r="H68" s="123">
        <v>43040</v>
      </c>
      <c r="I68" s="123">
        <v>200</v>
      </c>
      <c r="J68" s="42">
        <f>J69</f>
        <v>83.6</v>
      </c>
      <c r="K68" s="42">
        <f t="shared" si="17"/>
        <v>45.3</v>
      </c>
      <c r="L68" s="42">
        <f t="shared" si="17"/>
        <v>49.1</v>
      </c>
    </row>
    <row r="69" spans="1:12" ht="38.25" customHeight="1">
      <c r="A69" s="98" t="s">
        <v>100</v>
      </c>
      <c r="B69" s="97">
        <v>910</v>
      </c>
      <c r="C69" s="6" t="s">
        <v>19</v>
      </c>
      <c r="D69" s="6" t="s">
        <v>28</v>
      </c>
      <c r="E69" s="6" t="s">
        <v>47</v>
      </c>
      <c r="F69" s="123">
        <v>1</v>
      </c>
      <c r="G69" s="92" t="s">
        <v>36</v>
      </c>
      <c r="H69" s="123">
        <v>43040</v>
      </c>
      <c r="I69" s="123">
        <v>240</v>
      </c>
      <c r="J69" s="42">
        <v>83.6</v>
      </c>
      <c r="K69" s="42">
        <v>45.3</v>
      </c>
      <c r="L69" s="42">
        <v>49.1</v>
      </c>
    </row>
    <row r="70" spans="1:12">
      <c r="A70" s="147" t="s">
        <v>59</v>
      </c>
      <c r="B70" s="97">
        <v>910</v>
      </c>
      <c r="C70" s="104" t="s">
        <v>30</v>
      </c>
      <c r="D70" s="104"/>
      <c r="E70" s="105"/>
      <c r="F70" s="104"/>
      <c r="G70" s="104"/>
      <c r="H70" s="104"/>
      <c r="I70" s="156"/>
      <c r="J70" s="145">
        <f t="shared" ref="J70:L75" si="18">J71</f>
        <v>69.599999999999994</v>
      </c>
      <c r="K70" s="145">
        <f t="shared" si="18"/>
        <v>46.599999999999994</v>
      </c>
      <c r="L70" s="145">
        <f t="shared" si="18"/>
        <v>21.899999999999991</v>
      </c>
    </row>
    <row r="71" spans="1:12">
      <c r="A71" s="161" t="s">
        <v>26</v>
      </c>
      <c r="B71" s="97">
        <v>910</v>
      </c>
      <c r="C71" s="104" t="s">
        <v>30</v>
      </c>
      <c r="D71" s="104" t="s">
        <v>16</v>
      </c>
      <c r="E71" s="156"/>
      <c r="F71" s="104"/>
      <c r="G71" s="104"/>
      <c r="H71" s="104"/>
      <c r="I71" s="156"/>
      <c r="J71" s="145">
        <f t="shared" si="18"/>
        <v>69.599999999999994</v>
      </c>
      <c r="K71" s="145">
        <f t="shared" si="18"/>
        <v>46.599999999999994</v>
      </c>
      <c r="L71" s="145">
        <f t="shared" si="18"/>
        <v>21.899999999999991</v>
      </c>
    </row>
    <row r="72" spans="1:12" ht="31.5">
      <c r="A72" s="152" t="s">
        <v>164</v>
      </c>
      <c r="B72" s="97">
        <v>910</v>
      </c>
      <c r="C72" s="6" t="s">
        <v>30</v>
      </c>
      <c r="D72" s="6" t="s">
        <v>16</v>
      </c>
      <c r="E72" s="6">
        <v>89</v>
      </c>
      <c r="F72" s="6"/>
      <c r="G72" s="6"/>
      <c r="H72" s="6"/>
      <c r="I72" s="91"/>
      <c r="J72" s="146">
        <f t="shared" si="18"/>
        <v>69.599999999999994</v>
      </c>
      <c r="K72" s="146">
        <f t="shared" si="18"/>
        <v>46.599999999999994</v>
      </c>
      <c r="L72" s="146">
        <f t="shared" si="18"/>
        <v>21.899999999999991</v>
      </c>
    </row>
    <row r="73" spans="1:12" ht="47.25">
      <c r="A73" s="153" t="s">
        <v>165</v>
      </c>
      <c r="B73" s="97">
        <v>910</v>
      </c>
      <c r="C73" s="6" t="s">
        <v>30</v>
      </c>
      <c r="D73" s="6" t="s">
        <v>16</v>
      </c>
      <c r="E73" s="6">
        <v>89</v>
      </c>
      <c r="F73" s="6">
        <v>1</v>
      </c>
      <c r="G73" s="6"/>
      <c r="H73" s="6"/>
      <c r="I73" s="91"/>
      <c r="J73" s="146">
        <f t="shared" si="18"/>
        <v>69.599999999999994</v>
      </c>
      <c r="K73" s="146">
        <f t="shared" si="18"/>
        <v>46.599999999999994</v>
      </c>
      <c r="L73" s="146">
        <f t="shared" si="18"/>
        <v>21.899999999999991</v>
      </c>
    </row>
    <row r="74" spans="1:12">
      <c r="A74" s="99" t="s">
        <v>94</v>
      </c>
      <c r="B74" s="97">
        <v>910</v>
      </c>
      <c r="C74" s="162" t="s">
        <v>30</v>
      </c>
      <c r="D74" s="162" t="s">
        <v>16</v>
      </c>
      <c r="E74" s="128">
        <v>89</v>
      </c>
      <c r="F74" s="92">
        <v>1</v>
      </c>
      <c r="G74" s="92" t="s">
        <v>36</v>
      </c>
      <c r="H74" s="92" t="s">
        <v>61</v>
      </c>
      <c r="I74" s="128"/>
      <c r="J74" s="146">
        <f t="shared" si="18"/>
        <v>69.599999999999994</v>
      </c>
      <c r="K74" s="146">
        <f t="shared" si="18"/>
        <v>46.599999999999994</v>
      </c>
      <c r="L74" s="146">
        <f t="shared" si="18"/>
        <v>21.899999999999991</v>
      </c>
    </row>
    <row r="75" spans="1:12">
      <c r="A75" s="99" t="s">
        <v>95</v>
      </c>
      <c r="B75" s="97">
        <v>910</v>
      </c>
      <c r="C75" s="162" t="s">
        <v>30</v>
      </c>
      <c r="D75" s="162" t="s">
        <v>16</v>
      </c>
      <c r="E75" s="128">
        <v>89</v>
      </c>
      <c r="F75" s="92">
        <v>1</v>
      </c>
      <c r="G75" s="92" t="s">
        <v>36</v>
      </c>
      <c r="H75" s="92" t="s">
        <v>61</v>
      </c>
      <c r="I75" s="128" t="s">
        <v>97</v>
      </c>
      <c r="J75" s="146">
        <f t="shared" si="18"/>
        <v>69.599999999999994</v>
      </c>
      <c r="K75" s="146">
        <f t="shared" si="18"/>
        <v>46.599999999999994</v>
      </c>
      <c r="L75" s="146">
        <f t="shared" si="18"/>
        <v>21.899999999999991</v>
      </c>
    </row>
    <row r="76" spans="1:12">
      <c r="A76" s="99" t="s">
        <v>96</v>
      </c>
      <c r="B76" s="97">
        <v>910</v>
      </c>
      <c r="C76" s="162" t="s">
        <v>30</v>
      </c>
      <c r="D76" s="162" t="s">
        <v>16</v>
      </c>
      <c r="E76" s="128">
        <v>89</v>
      </c>
      <c r="F76" s="92">
        <v>1</v>
      </c>
      <c r="G76" s="92" t="s">
        <v>36</v>
      </c>
      <c r="H76" s="92" t="s">
        <v>61</v>
      </c>
      <c r="I76" s="128" t="s">
        <v>98</v>
      </c>
      <c r="J76" s="146">
        <v>69.599999999999994</v>
      </c>
      <c r="K76" s="146">
        <f>69.6-K90</f>
        <v>46.599999999999994</v>
      </c>
      <c r="L76" s="146">
        <f>69.6-L90</f>
        <v>21.899999999999991</v>
      </c>
    </row>
    <row r="77" spans="1:12">
      <c r="A77" s="144" t="s">
        <v>18</v>
      </c>
      <c r="B77" s="97">
        <v>910</v>
      </c>
      <c r="C77" s="163" t="s">
        <v>31</v>
      </c>
      <c r="D77" s="163"/>
      <c r="E77" s="154"/>
      <c r="F77" s="120"/>
      <c r="G77" s="120"/>
      <c r="H77" s="120"/>
      <c r="I77" s="154"/>
      <c r="J77" s="145">
        <f t="shared" ref="J77:L82" si="19">J78</f>
        <v>1</v>
      </c>
      <c r="K77" s="145">
        <f t="shared" si="19"/>
        <v>1</v>
      </c>
      <c r="L77" s="145">
        <f t="shared" si="19"/>
        <v>1</v>
      </c>
    </row>
    <row r="78" spans="1:12">
      <c r="A78" s="144" t="s">
        <v>62</v>
      </c>
      <c r="B78" s="97">
        <v>910</v>
      </c>
      <c r="C78" s="120">
        <v>13</v>
      </c>
      <c r="D78" s="120" t="s">
        <v>16</v>
      </c>
      <c r="E78" s="151"/>
      <c r="F78" s="120"/>
      <c r="G78" s="120"/>
      <c r="H78" s="120"/>
      <c r="I78" s="154"/>
      <c r="J78" s="145">
        <f t="shared" si="19"/>
        <v>1</v>
      </c>
      <c r="K78" s="145">
        <f t="shared" si="19"/>
        <v>1</v>
      </c>
      <c r="L78" s="145">
        <f t="shared" si="19"/>
        <v>1</v>
      </c>
    </row>
    <row r="79" spans="1:12" ht="31.5">
      <c r="A79" s="152" t="s">
        <v>164</v>
      </c>
      <c r="B79" s="97">
        <v>910</v>
      </c>
      <c r="C79" s="92" t="s">
        <v>31</v>
      </c>
      <c r="D79" s="92" t="s">
        <v>16</v>
      </c>
      <c r="E79" s="6">
        <v>89</v>
      </c>
      <c r="F79" s="6"/>
      <c r="G79" s="92"/>
      <c r="H79" s="92"/>
      <c r="I79" s="128"/>
      <c r="J79" s="146">
        <f t="shared" si="19"/>
        <v>1</v>
      </c>
      <c r="K79" s="146">
        <f t="shared" si="19"/>
        <v>1</v>
      </c>
      <c r="L79" s="146">
        <f t="shared" si="19"/>
        <v>1</v>
      </c>
    </row>
    <row r="80" spans="1:12" ht="47.25">
      <c r="A80" s="153" t="s">
        <v>165</v>
      </c>
      <c r="B80" s="97">
        <v>910</v>
      </c>
      <c r="C80" s="92" t="s">
        <v>31</v>
      </c>
      <c r="D80" s="92" t="s">
        <v>16</v>
      </c>
      <c r="E80" s="6">
        <v>89</v>
      </c>
      <c r="F80" s="6">
        <v>1</v>
      </c>
      <c r="G80" s="92"/>
      <c r="H80" s="92"/>
      <c r="I80" s="128"/>
      <c r="J80" s="146">
        <f t="shared" si="19"/>
        <v>1</v>
      </c>
      <c r="K80" s="146">
        <f t="shared" si="19"/>
        <v>1</v>
      </c>
      <c r="L80" s="146">
        <f t="shared" si="19"/>
        <v>1</v>
      </c>
    </row>
    <row r="81" spans="1:12">
      <c r="A81" s="98" t="s">
        <v>63</v>
      </c>
      <c r="B81" s="97">
        <v>910</v>
      </c>
      <c r="C81" s="92">
        <v>13</v>
      </c>
      <c r="D81" s="92" t="s">
        <v>16</v>
      </c>
      <c r="E81" s="100">
        <v>89</v>
      </c>
      <c r="F81" s="92">
        <v>1</v>
      </c>
      <c r="G81" s="92" t="s">
        <v>36</v>
      </c>
      <c r="H81" s="92">
        <v>41240</v>
      </c>
      <c r="I81" s="128"/>
      <c r="J81" s="164">
        <f t="shared" si="19"/>
        <v>1</v>
      </c>
      <c r="K81" s="164">
        <f t="shared" si="19"/>
        <v>1</v>
      </c>
      <c r="L81" s="164">
        <f t="shared" si="19"/>
        <v>1</v>
      </c>
    </row>
    <row r="82" spans="1:12">
      <c r="A82" s="98" t="s">
        <v>92</v>
      </c>
      <c r="B82" s="97">
        <v>910</v>
      </c>
      <c r="C82" s="92">
        <v>13</v>
      </c>
      <c r="D82" s="92" t="s">
        <v>16</v>
      </c>
      <c r="E82" s="100">
        <v>89</v>
      </c>
      <c r="F82" s="92">
        <v>1</v>
      </c>
      <c r="G82" s="92" t="s">
        <v>36</v>
      </c>
      <c r="H82" s="92" t="s">
        <v>68</v>
      </c>
      <c r="I82" s="128" t="s">
        <v>93</v>
      </c>
      <c r="J82" s="164">
        <f t="shared" si="19"/>
        <v>1</v>
      </c>
      <c r="K82" s="164">
        <f t="shared" si="19"/>
        <v>1</v>
      </c>
      <c r="L82" s="164">
        <f t="shared" si="19"/>
        <v>1</v>
      </c>
    </row>
    <row r="83" spans="1:12">
      <c r="A83" s="96" t="s">
        <v>64</v>
      </c>
      <c r="B83" s="97">
        <v>910</v>
      </c>
      <c r="C83" s="92">
        <v>13</v>
      </c>
      <c r="D83" s="92" t="s">
        <v>16</v>
      </c>
      <c r="E83" s="100">
        <v>89</v>
      </c>
      <c r="F83" s="92">
        <v>1</v>
      </c>
      <c r="G83" s="92" t="s">
        <v>36</v>
      </c>
      <c r="H83" s="92">
        <v>41240</v>
      </c>
      <c r="I83" s="128">
        <v>730</v>
      </c>
      <c r="J83" s="164">
        <v>1</v>
      </c>
      <c r="K83" s="164">
        <v>1</v>
      </c>
      <c r="L83" s="164">
        <v>1</v>
      </c>
    </row>
    <row r="84" spans="1:12">
      <c r="A84" s="96" t="s">
        <v>172</v>
      </c>
      <c r="B84" s="97">
        <v>910</v>
      </c>
      <c r="C84" s="92" t="s">
        <v>173</v>
      </c>
      <c r="D84" s="92"/>
      <c r="E84" s="100"/>
      <c r="F84" s="92"/>
      <c r="G84" s="92"/>
      <c r="H84" s="92"/>
      <c r="I84" s="128"/>
      <c r="J84" s="42"/>
      <c r="K84" s="164">
        <f t="shared" ref="K84:L89" si="20">K85</f>
        <v>23</v>
      </c>
      <c r="L84" s="164">
        <f t="shared" si="20"/>
        <v>47.7</v>
      </c>
    </row>
    <row r="85" spans="1:12">
      <c r="A85" s="96" t="s">
        <v>172</v>
      </c>
      <c r="B85" s="97">
        <v>910</v>
      </c>
      <c r="C85" s="92" t="s">
        <v>173</v>
      </c>
      <c r="D85" s="92">
        <v>99</v>
      </c>
      <c r="E85" s="100"/>
      <c r="F85" s="92"/>
      <c r="G85" s="92"/>
      <c r="H85" s="92"/>
      <c r="I85" s="128"/>
      <c r="J85" s="42"/>
      <c r="K85" s="164">
        <f t="shared" si="20"/>
        <v>23</v>
      </c>
      <c r="L85" s="164">
        <f t="shared" si="20"/>
        <v>47.7</v>
      </c>
    </row>
    <row r="86" spans="1:12" ht="31.5">
      <c r="A86" s="99" t="s">
        <v>164</v>
      </c>
      <c r="B86" s="97">
        <v>910</v>
      </c>
      <c r="C86" s="92" t="s">
        <v>173</v>
      </c>
      <c r="D86" s="92">
        <v>99</v>
      </c>
      <c r="E86" s="92" t="s">
        <v>47</v>
      </c>
      <c r="F86" s="92" t="s">
        <v>34</v>
      </c>
      <c r="G86" s="92"/>
      <c r="H86" s="92"/>
      <c r="I86" s="128"/>
      <c r="J86" s="42"/>
      <c r="K86" s="164">
        <f t="shared" si="20"/>
        <v>23</v>
      </c>
      <c r="L86" s="164">
        <f t="shared" si="20"/>
        <v>47.7</v>
      </c>
    </row>
    <row r="87" spans="1:12" ht="47.25">
      <c r="A87" s="99" t="s">
        <v>165</v>
      </c>
      <c r="B87" s="97">
        <v>910</v>
      </c>
      <c r="C87" s="92" t="s">
        <v>173</v>
      </c>
      <c r="D87" s="92">
        <v>99</v>
      </c>
      <c r="E87" s="92" t="s">
        <v>47</v>
      </c>
      <c r="F87" s="92" t="s">
        <v>23</v>
      </c>
      <c r="G87" s="92"/>
      <c r="H87" s="92"/>
      <c r="I87" s="128"/>
      <c r="J87" s="42"/>
      <c r="K87" s="164">
        <f t="shared" si="20"/>
        <v>23</v>
      </c>
      <c r="L87" s="164">
        <f t="shared" si="20"/>
        <v>47.7</v>
      </c>
    </row>
    <row r="88" spans="1:12">
      <c r="A88" s="96" t="s">
        <v>172</v>
      </c>
      <c r="B88" s="97">
        <v>910</v>
      </c>
      <c r="C88" s="92" t="s">
        <v>173</v>
      </c>
      <c r="D88" s="92">
        <v>99</v>
      </c>
      <c r="E88" s="92" t="s">
        <v>47</v>
      </c>
      <c r="F88" s="92" t="s">
        <v>23</v>
      </c>
      <c r="G88" s="92" t="s">
        <v>36</v>
      </c>
      <c r="H88" s="92" t="s">
        <v>174</v>
      </c>
      <c r="I88" s="92"/>
      <c r="J88" s="41"/>
      <c r="K88" s="164">
        <f>K89</f>
        <v>23</v>
      </c>
      <c r="L88" s="164">
        <f t="shared" si="20"/>
        <v>47.7</v>
      </c>
    </row>
    <row r="89" spans="1:12">
      <c r="A89" s="96" t="s">
        <v>107</v>
      </c>
      <c r="B89" s="97">
        <v>910</v>
      </c>
      <c r="C89" s="92" t="s">
        <v>173</v>
      </c>
      <c r="D89" s="92">
        <v>99</v>
      </c>
      <c r="E89" s="92" t="s">
        <v>47</v>
      </c>
      <c r="F89" s="92" t="s">
        <v>23</v>
      </c>
      <c r="G89" s="92" t="s">
        <v>36</v>
      </c>
      <c r="H89" s="92" t="s">
        <v>174</v>
      </c>
      <c r="I89" s="92" t="s">
        <v>108</v>
      </c>
      <c r="J89" s="41"/>
      <c r="K89" s="165">
        <f t="shared" si="20"/>
        <v>23</v>
      </c>
      <c r="L89" s="41">
        <f t="shared" si="20"/>
        <v>47.7</v>
      </c>
    </row>
    <row r="90" spans="1:12">
      <c r="A90" s="96" t="s">
        <v>46</v>
      </c>
      <c r="B90" s="97">
        <v>910</v>
      </c>
      <c r="C90" s="92" t="s">
        <v>173</v>
      </c>
      <c r="D90" s="92" t="s">
        <v>173</v>
      </c>
      <c r="E90" s="92" t="s">
        <v>47</v>
      </c>
      <c r="F90" s="92" t="s">
        <v>23</v>
      </c>
      <c r="G90" s="92" t="s">
        <v>36</v>
      </c>
      <c r="H90" s="92" t="s">
        <v>174</v>
      </c>
      <c r="I90" s="92" t="s">
        <v>48</v>
      </c>
      <c r="J90" s="41"/>
      <c r="K90" s="165">
        <v>23</v>
      </c>
      <c r="L90" s="41">
        <v>47.7</v>
      </c>
    </row>
  </sheetData>
  <autoFilter ref="A6:L9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 G62:G63 F61:G61 F62">
    <cfRule type="expression" dxfId="53" priority="75" stopIfTrue="1">
      <formula>$C32=""</formula>
    </cfRule>
    <cfRule type="expression" dxfId="52" priority="76" stopIfTrue="1">
      <formula>$D32&lt;&gt;""</formula>
    </cfRule>
  </conditionalFormatting>
  <conditionalFormatting sqref="A32">
    <cfRule type="expression" dxfId="51" priority="72" stopIfTrue="1">
      <formula>$F32=""</formula>
    </cfRule>
    <cfRule type="expression" dxfId="50" priority="73" stopIfTrue="1">
      <formula>#REF!&lt;&gt;""</formula>
    </cfRule>
    <cfRule type="expression" dxfId="49" priority="74" stopIfTrue="1">
      <formula>AND($G32="",$F32&lt;&gt;"")</formula>
    </cfRule>
  </conditionalFormatting>
  <conditionalFormatting sqref="F32">
    <cfRule type="expression" dxfId="48" priority="70" stopIfTrue="1">
      <formula>$C32=""</formula>
    </cfRule>
    <cfRule type="expression" dxfId="47" priority="71" stopIfTrue="1">
      <formula>$D32&lt;&gt;""</formula>
    </cfRule>
  </conditionalFormatting>
  <conditionalFormatting sqref="A64 A67">
    <cfRule type="expression" dxfId="46" priority="52" stopIfTrue="1">
      <formula>$F64=""</formula>
    </cfRule>
    <cfRule type="expression" dxfId="45" priority="54" stopIfTrue="1">
      <formula>AND($G64="",$F64&lt;&gt;"")</formula>
    </cfRule>
  </conditionalFormatting>
  <conditionalFormatting sqref="A67">
    <cfRule type="expression" dxfId="44" priority="36" stopIfTrue="1">
      <formula>$F67=""</formula>
    </cfRule>
    <cfRule type="expression" dxfId="43" priority="38" stopIfTrue="1">
      <formula>AND($G67="",$F67&lt;&gt;"")</formula>
    </cfRule>
  </conditionalFormatting>
  <conditionalFormatting sqref="A32">
    <cfRule type="expression" dxfId="42" priority="29" stopIfTrue="1">
      <formula>$F32=""</formula>
    </cfRule>
    <cfRule type="expression" dxfId="41" priority="30" stopIfTrue="1">
      <formula>#REF!&lt;&gt;""</formula>
    </cfRule>
    <cfRule type="expression" dxfId="40" priority="31" stopIfTrue="1">
      <formula>AND($G32="",$F32&lt;&gt;"")</formula>
    </cfRule>
  </conditionalFormatting>
  <conditionalFormatting sqref="G32">
    <cfRule type="expression" dxfId="39" priority="27" stopIfTrue="1">
      <formula>$C32=""</formula>
    </cfRule>
    <cfRule type="expression" dxfId="38" priority="28" stopIfTrue="1">
      <formula>$D32&lt;&gt;""</formula>
    </cfRule>
  </conditionalFormatting>
  <conditionalFormatting sqref="F32">
    <cfRule type="expression" dxfId="37" priority="25" stopIfTrue="1">
      <formula>$C32=""</formula>
    </cfRule>
    <cfRule type="expression" dxfId="36" priority="26" stopIfTrue="1">
      <formula>$D32&lt;&gt;""</formula>
    </cfRule>
  </conditionalFormatting>
  <conditionalFormatting sqref="A29">
    <cfRule type="expression" dxfId="35" priority="1" stopIfTrue="1">
      <formula>$F29=""</formula>
    </cfRule>
    <cfRule type="expression" dxfId="34" priority="2" stopIfTrue="1">
      <formula>#REF!&lt;&gt;""</formula>
    </cfRule>
    <cfRule type="expression" dxfId="33" priority="3" stopIfTrue="1">
      <formula>AND($G29="",$F29&lt;&gt;"")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A64 A67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87"/>
  <sheetViews>
    <sheetView view="pageBreakPreview" topLeftCell="A4" zoomScaleNormal="75" zoomScaleSheetLayoutView="100" workbookViewId="0">
      <selection activeCell="I11" sqref="I11:K11"/>
    </sheetView>
  </sheetViews>
  <sheetFormatPr defaultColWidth="8.5703125" defaultRowHeight="15.75"/>
  <cols>
    <col min="1" max="1" width="73.5703125" style="3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6" customWidth="1"/>
    <col min="11" max="11" width="13.5703125" style="16" customWidth="1"/>
    <col min="12" max="12" width="61.85546875" style="31" customWidth="1"/>
    <col min="13" max="13" width="11" style="16" customWidth="1"/>
    <col min="14" max="16384" width="8.5703125" style="16"/>
  </cols>
  <sheetData>
    <row r="1" spans="1:12" ht="127.5" customHeight="1">
      <c r="A1" s="130"/>
      <c r="B1" s="166"/>
      <c r="C1" s="132"/>
      <c r="D1" s="132"/>
      <c r="E1" s="132"/>
      <c r="F1" s="132"/>
      <c r="G1" s="132"/>
      <c r="H1" s="209"/>
      <c r="I1" s="217" t="s">
        <v>209</v>
      </c>
      <c r="J1" s="217"/>
      <c r="K1" s="217"/>
    </row>
    <row r="2" spans="1:12" ht="77.25" customHeight="1">
      <c r="A2" s="226" t="s">
        <v>204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2" ht="16.5" customHeight="1">
      <c r="A3" s="208"/>
      <c r="B3" s="208"/>
      <c r="C3" s="208"/>
      <c r="D3" s="208"/>
      <c r="E3" s="208"/>
      <c r="F3" s="208"/>
      <c r="G3" s="208"/>
      <c r="H3" s="208"/>
      <c r="I3" s="208"/>
      <c r="J3" s="208"/>
      <c r="K3" s="210" t="s">
        <v>188</v>
      </c>
    </row>
    <row r="4" spans="1:12" ht="18.75" customHeight="1">
      <c r="A4" s="225" t="s">
        <v>12</v>
      </c>
      <c r="B4" s="225" t="s">
        <v>13</v>
      </c>
      <c r="C4" s="225" t="s">
        <v>189</v>
      </c>
      <c r="D4" s="225" t="s">
        <v>190</v>
      </c>
      <c r="E4" s="225"/>
      <c r="F4" s="225"/>
      <c r="G4" s="225"/>
      <c r="H4" s="225" t="s">
        <v>191</v>
      </c>
      <c r="I4" s="225" t="s">
        <v>65</v>
      </c>
      <c r="J4" s="225"/>
      <c r="K4" s="225"/>
    </row>
    <row r="5" spans="1:12" ht="19.5" customHeight="1">
      <c r="A5" s="225" t="s">
        <v>192</v>
      </c>
      <c r="B5" s="225" t="s">
        <v>192</v>
      </c>
      <c r="C5" s="225" t="s">
        <v>192</v>
      </c>
      <c r="D5" s="225" t="s">
        <v>192</v>
      </c>
      <c r="E5" s="225"/>
      <c r="F5" s="225"/>
      <c r="G5" s="225"/>
      <c r="H5" s="225" t="s">
        <v>192</v>
      </c>
      <c r="I5" s="211" t="s">
        <v>138</v>
      </c>
      <c r="J5" s="211" t="s">
        <v>175</v>
      </c>
      <c r="K5" s="211" t="s">
        <v>199</v>
      </c>
    </row>
    <row r="6" spans="1:12" ht="14.25" customHeight="1">
      <c r="A6" s="112">
        <v>1</v>
      </c>
      <c r="B6" s="112">
        <v>2</v>
      </c>
      <c r="C6" s="112">
        <v>3</v>
      </c>
      <c r="D6" s="112">
        <v>4</v>
      </c>
      <c r="E6" s="112">
        <v>5</v>
      </c>
      <c r="F6" s="112">
        <v>6</v>
      </c>
      <c r="G6" s="112">
        <v>7</v>
      </c>
      <c r="H6" s="112">
        <v>8</v>
      </c>
      <c r="I6" s="168">
        <v>9</v>
      </c>
      <c r="J6" s="168">
        <v>10</v>
      </c>
      <c r="K6" s="168">
        <v>11</v>
      </c>
    </row>
    <row r="7" spans="1:12" ht="18" customHeight="1">
      <c r="A7" s="169" t="s">
        <v>22</v>
      </c>
      <c r="B7" s="170"/>
      <c r="C7" s="170"/>
      <c r="D7" s="170"/>
      <c r="E7" s="170"/>
      <c r="F7" s="170"/>
      <c r="G7" s="170"/>
      <c r="H7" s="170"/>
      <c r="I7" s="171">
        <f>I8+I37+I46+I53+I67+I74</f>
        <v>1244.4399999999998</v>
      </c>
      <c r="J7" s="171">
        <f>J8+J37+J46+J53+J67+J74+J86</f>
        <v>1012.1</v>
      </c>
      <c r="K7" s="171">
        <f>K8+K37+K46+K53+K67+K74+K86</f>
        <v>1050.3</v>
      </c>
    </row>
    <row r="8" spans="1:12" ht="18" customHeight="1">
      <c r="A8" s="137" t="s">
        <v>15</v>
      </c>
      <c r="B8" s="97" t="s">
        <v>16</v>
      </c>
      <c r="C8" s="97"/>
      <c r="D8" s="104"/>
      <c r="E8" s="104"/>
      <c r="F8" s="104"/>
      <c r="G8" s="104"/>
      <c r="H8" s="138"/>
      <c r="I8" s="145">
        <f>I9+I15+I31</f>
        <v>649.34</v>
      </c>
      <c r="J8" s="145">
        <f>J9+J15+J31</f>
        <v>453.40000000000003</v>
      </c>
      <c r="K8" s="145">
        <f>K9+K15+K31</f>
        <v>468.4</v>
      </c>
    </row>
    <row r="9" spans="1:12" s="33" customFormat="1" ht="31.5">
      <c r="A9" s="144" t="s">
        <v>32</v>
      </c>
      <c r="B9" s="104" t="s">
        <v>16</v>
      </c>
      <c r="C9" s="104" t="s">
        <v>27</v>
      </c>
      <c r="D9" s="104"/>
      <c r="E9" s="104"/>
      <c r="F9" s="104"/>
      <c r="G9" s="104"/>
      <c r="H9" s="105"/>
      <c r="I9" s="145">
        <f t="shared" ref="I9:K13" si="0">I10</f>
        <v>252.14</v>
      </c>
      <c r="J9" s="145">
        <f t="shared" si="0"/>
        <v>123.8</v>
      </c>
      <c r="K9" s="145">
        <f t="shared" si="0"/>
        <v>123.5</v>
      </c>
      <c r="L9" s="32"/>
    </row>
    <row r="10" spans="1:12" s="35" customFormat="1">
      <c r="A10" s="99" t="s">
        <v>136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3"/>
      <c r="I10" s="146">
        <f t="shared" si="0"/>
        <v>252.14</v>
      </c>
      <c r="J10" s="146">
        <f t="shared" si="0"/>
        <v>123.8</v>
      </c>
      <c r="K10" s="146">
        <f t="shared" si="0"/>
        <v>123.5</v>
      </c>
      <c r="L10" s="34"/>
    </row>
    <row r="11" spans="1:12" s="35" customFormat="1">
      <c r="A11" s="98" t="s">
        <v>134</v>
      </c>
      <c r="B11" s="6" t="s">
        <v>16</v>
      </c>
      <c r="C11" s="6" t="s">
        <v>27</v>
      </c>
      <c r="D11" s="6">
        <v>65</v>
      </c>
      <c r="E11" s="6">
        <v>1</v>
      </c>
      <c r="F11" s="104"/>
      <c r="G11" s="104"/>
      <c r="H11" s="105"/>
      <c r="I11" s="146">
        <f>I12</f>
        <v>252.14</v>
      </c>
      <c r="J11" s="146">
        <f t="shared" si="0"/>
        <v>123.8</v>
      </c>
      <c r="K11" s="146">
        <f t="shared" si="0"/>
        <v>123.5</v>
      </c>
      <c r="L11" s="34"/>
    </row>
    <row r="12" spans="1:12" s="35" customFormat="1">
      <c r="A12" s="106" t="s">
        <v>111</v>
      </c>
      <c r="B12" s="92" t="s">
        <v>16</v>
      </c>
      <c r="C12" s="92" t="s">
        <v>27</v>
      </c>
      <c r="D12" s="92" t="s">
        <v>33</v>
      </c>
      <c r="E12" s="92" t="s">
        <v>23</v>
      </c>
      <c r="F12" s="92" t="s">
        <v>36</v>
      </c>
      <c r="G12" s="92" t="s">
        <v>37</v>
      </c>
      <c r="H12" s="105"/>
      <c r="I12" s="146">
        <f t="shared" si="0"/>
        <v>252.14</v>
      </c>
      <c r="J12" s="146">
        <f t="shared" si="0"/>
        <v>123.8</v>
      </c>
      <c r="K12" s="146">
        <f t="shared" si="0"/>
        <v>123.5</v>
      </c>
      <c r="L12" s="34"/>
    </row>
    <row r="13" spans="1:12" s="35" customFormat="1" ht="63">
      <c r="A13" s="106" t="s">
        <v>103</v>
      </c>
      <c r="B13" s="92" t="s">
        <v>16</v>
      </c>
      <c r="C13" s="92" t="s">
        <v>27</v>
      </c>
      <c r="D13" s="92" t="s">
        <v>33</v>
      </c>
      <c r="E13" s="92" t="s">
        <v>23</v>
      </c>
      <c r="F13" s="92" t="s">
        <v>36</v>
      </c>
      <c r="G13" s="92" t="s">
        <v>37</v>
      </c>
      <c r="H13" s="93" t="s">
        <v>105</v>
      </c>
      <c r="I13" s="146">
        <f t="shared" si="0"/>
        <v>252.14</v>
      </c>
      <c r="J13" s="146">
        <f t="shared" si="0"/>
        <v>123.8</v>
      </c>
      <c r="K13" s="146">
        <f t="shared" si="0"/>
        <v>123.5</v>
      </c>
      <c r="L13" s="34"/>
    </row>
    <row r="14" spans="1:12" ht="36" customHeight="1">
      <c r="A14" s="106" t="s">
        <v>104</v>
      </c>
      <c r="B14" s="92" t="s">
        <v>16</v>
      </c>
      <c r="C14" s="92" t="s">
        <v>27</v>
      </c>
      <c r="D14" s="92" t="s">
        <v>33</v>
      </c>
      <c r="E14" s="92" t="s">
        <v>23</v>
      </c>
      <c r="F14" s="92" t="s">
        <v>36</v>
      </c>
      <c r="G14" s="92" t="s">
        <v>37</v>
      </c>
      <c r="H14" s="93" t="s">
        <v>106</v>
      </c>
      <c r="I14" s="146">
        <f>'Прил 2'!J15</f>
        <v>252.14</v>
      </c>
      <c r="J14" s="146">
        <f>'Прил 2'!K15</f>
        <v>123.8</v>
      </c>
      <c r="K14" s="146">
        <f>'Прил 2'!L15</f>
        <v>123.5</v>
      </c>
    </row>
    <row r="15" spans="1:12" ht="47.25">
      <c r="A15" s="147" t="s">
        <v>66</v>
      </c>
      <c r="B15" s="104" t="s">
        <v>16</v>
      </c>
      <c r="C15" s="104" t="s">
        <v>17</v>
      </c>
      <c r="D15" s="104"/>
      <c r="E15" s="104"/>
      <c r="F15" s="104"/>
      <c r="G15" s="104"/>
      <c r="H15" s="105"/>
      <c r="I15" s="145">
        <f>I16+I26</f>
        <v>396.20000000000005</v>
      </c>
      <c r="J15" s="145">
        <f>J16+J26</f>
        <v>328.6</v>
      </c>
      <c r="K15" s="145">
        <f>K16+K26</f>
        <v>343.9</v>
      </c>
    </row>
    <row r="16" spans="1:12">
      <c r="A16" s="99" t="s">
        <v>136</v>
      </c>
      <c r="B16" s="6" t="s">
        <v>16</v>
      </c>
      <c r="C16" s="6" t="s">
        <v>17</v>
      </c>
      <c r="D16" s="6" t="s">
        <v>33</v>
      </c>
      <c r="E16" s="6"/>
      <c r="F16" s="6"/>
      <c r="G16" s="6"/>
      <c r="H16" s="93"/>
      <c r="I16" s="146">
        <f>I17</f>
        <v>396.1</v>
      </c>
      <c r="J16" s="146">
        <f>J17</f>
        <v>328.5</v>
      </c>
      <c r="K16" s="146">
        <f>K17</f>
        <v>343.79999999999995</v>
      </c>
      <c r="L16" s="34"/>
    </row>
    <row r="17" spans="1:12" ht="31.5">
      <c r="A17" s="99" t="s">
        <v>137</v>
      </c>
      <c r="B17" s="92" t="s">
        <v>16</v>
      </c>
      <c r="C17" s="92" t="s">
        <v>17</v>
      </c>
      <c r="D17" s="92" t="s">
        <v>33</v>
      </c>
      <c r="E17" s="92" t="s">
        <v>24</v>
      </c>
      <c r="F17" s="104"/>
      <c r="G17" s="104"/>
      <c r="H17" s="105"/>
      <c r="I17" s="146">
        <f>I18+I21</f>
        <v>396.1</v>
      </c>
      <c r="J17" s="146">
        <f t="shared" ref="J17:K17" si="1">J18+J21</f>
        <v>328.5</v>
      </c>
      <c r="K17" s="146">
        <f t="shared" si="1"/>
        <v>343.79999999999995</v>
      </c>
      <c r="L17" s="34"/>
    </row>
    <row r="18" spans="1:12" ht="33" customHeight="1">
      <c r="A18" s="106" t="s">
        <v>38</v>
      </c>
      <c r="B18" s="92" t="s">
        <v>16</v>
      </c>
      <c r="C18" s="92" t="s">
        <v>17</v>
      </c>
      <c r="D18" s="92" t="s">
        <v>33</v>
      </c>
      <c r="E18" s="92" t="s">
        <v>24</v>
      </c>
      <c r="F18" s="92" t="s">
        <v>36</v>
      </c>
      <c r="G18" s="92" t="s">
        <v>39</v>
      </c>
      <c r="H18" s="105"/>
      <c r="I18" s="146">
        <f t="shared" ref="I18:K19" si="2">I19</f>
        <v>256.10000000000002</v>
      </c>
      <c r="J18" s="146">
        <f t="shared" si="2"/>
        <v>243.6</v>
      </c>
      <c r="K18" s="146">
        <f t="shared" si="2"/>
        <v>250.7</v>
      </c>
    </row>
    <row r="19" spans="1:12" ht="63">
      <c r="A19" s="106" t="s">
        <v>103</v>
      </c>
      <c r="B19" s="92" t="s">
        <v>16</v>
      </c>
      <c r="C19" s="92" t="s">
        <v>17</v>
      </c>
      <c r="D19" s="92" t="s">
        <v>33</v>
      </c>
      <c r="E19" s="92" t="s">
        <v>24</v>
      </c>
      <c r="F19" s="92" t="s">
        <v>36</v>
      </c>
      <c r="G19" s="92" t="s">
        <v>39</v>
      </c>
      <c r="H19" s="93" t="s">
        <v>105</v>
      </c>
      <c r="I19" s="146">
        <f t="shared" si="2"/>
        <v>256.10000000000002</v>
      </c>
      <c r="J19" s="146">
        <f t="shared" si="2"/>
        <v>243.6</v>
      </c>
      <c r="K19" s="146">
        <f t="shared" si="2"/>
        <v>250.7</v>
      </c>
    </row>
    <row r="20" spans="1:12" ht="31.5">
      <c r="A20" s="106" t="s">
        <v>104</v>
      </c>
      <c r="B20" s="92" t="s">
        <v>16</v>
      </c>
      <c r="C20" s="92" t="s">
        <v>17</v>
      </c>
      <c r="D20" s="92" t="s">
        <v>33</v>
      </c>
      <c r="E20" s="92" t="s">
        <v>24</v>
      </c>
      <c r="F20" s="92" t="s">
        <v>36</v>
      </c>
      <c r="G20" s="92" t="s">
        <v>39</v>
      </c>
      <c r="H20" s="93" t="s">
        <v>106</v>
      </c>
      <c r="I20" s="146">
        <f>'Прил 2'!J21</f>
        <v>256.10000000000002</v>
      </c>
      <c r="J20" s="146">
        <f>'Прил 2'!K21</f>
        <v>243.6</v>
      </c>
      <c r="K20" s="146">
        <f>'Прил 2'!L21</f>
        <v>250.7</v>
      </c>
    </row>
    <row r="21" spans="1:12">
      <c r="A21" s="98" t="s">
        <v>170</v>
      </c>
      <c r="B21" s="6" t="s">
        <v>16</v>
      </c>
      <c r="C21" s="6" t="s">
        <v>17</v>
      </c>
      <c r="D21" s="92" t="s">
        <v>33</v>
      </c>
      <c r="E21" s="92" t="s">
        <v>24</v>
      </c>
      <c r="F21" s="92" t="s">
        <v>36</v>
      </c>
      <c r="G21" s="92" t="s">
        <v>40</v>
      </c>
      <c r="H21" s="93"/>
      <c r="I21" s="146">
        <f>I24+I22</f>
        <v>140</v>
      </c>
      <c r="J21" s="146">
        <f t="shared" ref="J21:K21" si="3">J24+J22</f>
        <v>84.9</v>
      </c>
      <c r="K21" s="146">
        <f t="shared" si="3"/>
        <v>93.1</v>
      </c>
    </row>
    <row r="22" spans="1:12" ht="31.5">
      <c r="A22" s="98" t="s">
        <v>99</v>
      </c>
      <c r="B22" s="92" t="s">
        <v>16</v>
      </c>
      <c r="C22" s="92" t="s">
        <v>17</v>
      </c>
      <c r="D22" s="92" t="s">
        <v>33</v>
      </c>
      <c r="E22" s="92" t="s">
        <v>24</v>
      </c>
      <c r="F22" s="92" t="s">
        <v>36</v>
      </c>
      <c r="G22" s="92" t="s">
        <v>40</v>
      </c>
      <c r="H22" s="93" t="s">
        <v>101</v>
      </c>
      <c r="I22" s="146">
        <f>I23</f>
        <v>112.4</v>
      </c>
      <c r="J22" s="146">
        <f t="shared" ref="J22:K22" si="4">J23</f>
        <v>62.5</v>
      </c>
      <c r="K22" s="146">
        <f t="shared" si="4"/>
        <v>70.7</v>
      </c>
    </row>
    <row r="23" spans="1:12" ht="31.5">
      <c r="A23" s="98" t="s">
        <v>100</v>
      </c>
      <c r="B23" s="92" t="s">
        <v>16</v>
      </c>
      <c r="C23" s="92" t="s">
        <v>17</v>
      </c>
      <c r="D23" s="92" t="s">
        <v>33</v>
      </c>
      <c r="E23" s="92" t="s">
        <v>24</v>
      </c>
      <c r="F23" s="92" t="s">
        <v>36</v>
      </c>
      <c r="G23" s="92" t="s">
        <v>40</v>
      </c>
      <c r="H23" s="6" t="s">
        <v>102</v>
      </c>
      <c r="I23" s="146">
        <f>'Прил 2'!J24</f>
        <v>112.4</v>
      </c>
      <c r="J23" s="146">
        <f>'Прил 2'!K24</f>
        <v>62.5</v>
      </c>
      <c r="K23" s="146">
        <f>'Прил 2'!L24</f>
        <v>70.7</v>
      </c>
    </row>
    <row r="24" spans="1:12" s="9" customFormat="1">
      <c r="A24" s="96" t="s">
        <v>107</v>
      </c>
      <c r="B24" s="6" t="s">
        <v>16</v>
      </c>
      <c r="C24" s="6" t="s">
        <v>17</v>
      </c>
      <c r="D24" s="92" t="s">
        <v>33</v>
      </c>
      <c r="E24" s="92" t="s">
        <v>24</v>
      </c>
      <c r="F24" s="92" t="s">
        <v>36</v>
      </c>
      <c r="G24" s="92" t="s">
        <v>40</v>
      </c>
      <c r="H24" s="136" t="s">
        <v>108</v>
      </c>
      <c r="I24" s="164">
        <f>I25</f>
        <v>27.6</v>
      </c>
      <c r="J24" s="164">
        <f>J25</f>
        <v>22.4</v>
      </c>
      <c r="K24" s="164">
        <f>K25</f>
        <v>22.4</v>
      </c>
      <c r="L24" s="31" t="s">
        <v>25</v>
      </c>
    </row>
    <row r="25" spans="1:12" s="9" customFormat="1">
      <c r="A25" s="96" t="s">
        <v>109</v>
      </c>
      <c r="B25" s="6" t="s">
        <v>16</v>
      </c>
      <c r="C25" s="6" t="s">
        <v>17</v>
      </c>
      <c r="D25" s="6" t="s">
        <v>33</v>
      </c>
      <c r="E25" s="92" t="s">
        <v>24</v>
      </c>
      <c r="F25" s="92" t="s">
        <v>36</v>
      </c>
      <c r="G25" s="92" t="s">
        <v>40</v>
      </c>
      <c r="H25" s="136" t="s">
        <v>110</v>
      </c>
      <c r="I25" s="164">
        <f>'Прил 2'!J26</f>
        <v>27.6</v>
      </c>
      <c r="J25" s="164">
        <f>'Прил 2'!K26</f>
        <v>22.4</v>
      </c>
      <c r="K25" s="164">
        <f>'Прил 2'!L26</f>
        <v>22.4</v>
      </c>
      <c r="L25" s="31"/>
    </row>
    <row r="26" spans="1:12" s="2" customFormat="1" ht="47.25">
      <c r="A26" s="99" t="s">
        <v>164</v>
      </c>
      <c r="B26" s="6" t="s">
        <v>16</v>
      </c>
      <c r="C26" s="6" t="s">
        <v>17</v>
      </c>
      <c r="D26" s="93">
        <v>89</v>
      </c>
      <c r="E26" s="92"/>
      <c r="F26" s="92"/>
      <c r="G26" s="92"/>
      <c r="H26" s="148"/>
      <c r="I26" s="164">
        <f>I27</f>
        <v>0.1</v>
      </c>
      <c r="J26" s="164">
        <f t="shared" ref="J26:K29" si="5">J27</f>
        <v>0.1</v>
      </c>
      <c r="K26" s="164">
        <f t="shared" si="5"/>
        <v>0.1</v>
      </c>
      <c r="L26" s="36"/>
    </row>
    <row r="27" spans="1:12" s="2" customFormat="1" ht="47.25">
      <c r="A27" s="99" t="s">
        <v>165</v>
      </c>
      <c r="B27" s="6" t="s">
        <v>16</v>
      </c>
      <c r="C27" s="6" t="s">
        <v>17</v>
      </c>
      <c r="D27" s="93">
        <v>89</v>
      </c>
      <c r="E27" s="92" t="s">
        <v>23</v>
      </c>
      <c r="F27" s="92"/>
      <c r="G27" s="92"/>
      <c r="H27" s="148"/>
      <c r="I27" s="40">
        <f>I28</f>
        <v>0.1</v>
      </c>
      <c r="J27" s="40">
        <f t="shared" si="5"/>
        <v>0.1</v>
      </c>
      <c r="K27" s="40">
        <f t="shared" si="5"/>
        <v>0.1</v>
      </c>
      <c r="L27" s="36"/>
    </row>
    <row r="28" spans="1:12" ht="94.5">
      <c r="A28" s="149" t="s">
        <v>135</v>
      </c>
      <c r="B28" s="6" t="s">
        <v>16</v>
      </c>
      <c r="C28" s="6" t="s">
        <v>17</v>
      </c>
      <c r="D28" s="93">
        <v>89</v>
      </c>
      <c r="E28" s="92" t="s">
        <v>23</v>
      </c>
      <c r="F28" s="92" t="s">
        <v>36</v>
      </c>
      <c r="G28" s="92" t="s">
        <v>42</v>
      </c>
      <c r="H28" s="148"/>
      <c r="I28" s="40">
        <f>I29</f>
        <v>0.1</v>
      </c>
      <c r="J28" s="40">
        <f t="shared" si="5"/>
        <v>0.1</v>
      </c>
      <c r="K28" s="40">
        <f t="shared" si="5"/>
        <v>0.1</v>
      </c>
    </row>
    <row r="29" spans="1:12" ht="31.5">
      <c r="A29" s="98" t="s">
        <v>99</v>
      </c>
      <c r="B29" s="6" t="s">
        <v>16</v>
      </c>
      <c r="C29" s="6" t="s">
        <v>17</v>
      </c>
      <c r="D29" s="93" t="s">
        <v>47</v>
      </c>
      <c r="E29" s="6" t="s">
        <v>23</v>
      </c>
      <c r="F29" s="92" t="s">
        <v>36</v>
      </c>
      <c r="G29" s="92" t="s">
        <v>42</v>
      </c>
      <c r="H29" s="148" t="s">
        <v>101</v>
      </c>
      <c r="I29" s="40">
        <f>I30</f>
        <v>0.1</v>
      </c>
      <c r="J29" s="40">
        <f t="shared" si="5"/>
        <v>0.1</v>
      </c>
      <c r="K29" s="40">
        <f t="shared" si="5"/>
        <v>0.1</v>
      </c>
    </row>
    <row r="30" spans="1:12" ht="31.5">
      <c r="A30" s="98" t="s">
        <v>100</v>
      </c>
      <c r="B30" s="6" t="s">
        <v>16</v>
      </c>
      <c r="C30" s="6" t="s">
        <v>17</v>
      </c>
      <c r="D30" s="93" t="s">
        <v>47</v>
      </c>
      <c r="E30" s="92" t="s">
        <v>23</v>
      </c>
      <c r="F30" s="92" t="s">
        <v>36</v>
      </c>
      <c r="G30" s="92" t="s">
        <v>42</v>
      </c>
      <c r="H30" s="148" t="s">
        <v>102</v>
      </c>
      <c r="I30" s="40">
        <f>'Прил 2'!J31</f>
        <v>0.1</v>
      </c>
      <c r="J30" s="40">
        <f>'Прил 2'!K31</f>
        <v>0.1</v>
      </c>
      <c r="K30" s="40">
        <f>'Прил 2'!L31</f>
        <v>0.1</v>
      </c>
    </row>
    <row r="31" spans="1:12">
      <c r="A31" s="144" t="s">
        <v>43</v>
      </c>
      <c r="B31" s="120" t="s">
        <v>16</v>
      </c>
      <c r="C31" s="120" t="s">
        <v>44</v>
      </c>
      <c r="D31" s="120"/>
      <c r="E31" s="150"/>
      <c r="F31" s="150"/>
      <c r="G31" s="151"/>
      <c r="H31" s="151"/>
      <c r="I31" s="159">
        <f>I32</f>
        <v>1</v>
      </c>
      <c r="J31" s="159">
        <f t="shared" ref="J31:K35" si="6">J32</f>
        <v>1</v>
      </c>
      <c r="K31" s="159">
        <f t="shared" si="6"/>
        <v>1</v>
      </c>
    </row>
    <row r="32" spans="1:12" ht="47.25">
      <c r="A32" s="99" t="s">
        <v>164</v>
      </c>
      <c r="B32" s="92" t="s">
        <v>16</v>
      </c>
      <c r="C32" s="92" t="s">
        <v>44</v>
      </c>
      <c r="D32" s="93">
        <v>89</v>
      </c>
      <c r="E32" s="92"/>
      <c r="F32" s="92"/>
      <c r="G32" s="100"/>
      <c r="H32" s="100"/>
      <c r="I32" s="40">
        <f>I33</f>
        <v>1</v>
      </c>
      <c r="J32" s="40">
        <f t="shared" si="6"/>
        <v>1</v>
      </c>
      <c r="K32" s="40">
        <f t="shared" si="6"/>
        <v>1</v>
      </c>
      <c r="L32" s="36"/>
    </row>
    <row r="33" spans="1:12" s="9" customFormat="1" ht="47.25">
      <c r="A33" s="99" t="s">
        <v>165</v>
      </c>
      <c r="B33" s="92" t="s">
        <v>16</v>
      </c>
      <c r="C33" s="92" t="s">
        <v>44</v>
      </c>
      <c r="D33" s="93">
        <v>89</v>
      </c>
      <c r="E33" s="92" t="s">
        <v>23</v>
      </c>
      <c r="F33" s="92"/>
      <c r="G33" s="100"/>
      <c r="H33" s="100"/>
      <c r="I33" s="40">
        <f>I34</f>
        <v>1</v>
      </c>
      <c r="J33" s="40">
        <f t="shared" si="6"/>
        <v>1</v>
      </c>
      <c r="K33" s="40">
        <f t="shared" si="6"/>
        <v>1</v>
      </c>
      <c r="L33" s="36"/>
    </row>
    <row r="34" spans="1:12" s="9" customFormat="1" ht="31.5">
      <c r="A34" s="98" t="s">
        <v>166</v>
      </c>
      <c r="B34" s="92" t="s">
        <v>16</v>
      </c>
      <c r="C34" s="92" t="s">
        <v>44</v>
      </c>
      <c r="D34" s="93">
        <v>89</v>
      </c>
      <c r="E34" s="92" t="s">
        <v>23</v>
      </c>
      <c r="F34" s="92" t="s">
        <v>36</v>
      </c>
      <c r="G34" s="92" t="s">
        <v>45</v>
      </c>
      <c r="H34" s="100"/>
      <c r="I34" s="40">
        <f>I35</f>
        <v>1</v>
      </c>
      <c r="J34" s="40">
        <f t="shared" si="6"/>
        <v>1</v>
      </c>
      <c r="K34" s="40">
        <f t="shared" si="6"/>
        <v>1</v>
      </c>
      <c r="L34" s="31"/>
    </row>
    <row r="35" spans="1:12" s="37" customFormat="1">
      <c r="A35" s="96" t="s">
        <v>107</v>
      </c>
      <c r="B35" s="92" t="s">
        <v>16</v>
      </c>
      <c r="C35" s="92" t="s">
        <v>44</v>
      </c>
      <c r="D35" s="93">
        <v>89</v>
      </c>
      <c r="E35" s="92" t="s">
        <v>23</v>
      </c>
      <c r="F35" s="92" t="s">
        <v>36</v>
      </c>
      <c r="G35" s="92" t="s">
        <v>45</v>
      </c>
      <c r="H35" s="100" t="s">
        <v>108</v>
      </c>
      <c r="I35" s="40">
        <f>I36</f>
        <v>1</v>
      </c>
      <c r="J35" s="40">
        <f t="shared" si="6"/>
        <v>1</v>
      </c>
      <c r="K35" s="40">
        <f t="shared" si="6"/>
        <v>1</v>
      </c>
      <c r="L35" s="31"/>
    </row>
    <row r="36" spans="1:12" s="9" customFormat="1" ht="18.75" customHeight="1">
      <c r="A36" s="98" t="s">
        <v>46</v>
      </c>
      <c r="B36" s="92" t="s">
        <v>16</v>
      </c>
      <c r="C36" s="92" t="s">
        <v>44</v>
      </c>
      <c r="D36" s="92" t="s">
        <v>47</v>
      </c>
      <c r="E36" s="92" t="s">
        <v>23</v>
      </c>
      <c r="F36" s="92" t="s">
        <v>36</v>
      </c>
      <c r="G36" s="92" t="s">
        <v>45</v>
      </c>
      <c r="H36" s="100" t="s">
        <v>48</v>
      </c>
      <c r="I36" s="40">
        <f>'Прил 2'!J37</f>
        <v>1</v>
      </c>
      <c r="J36" s="40">
        <f>'Прил 2'!K37</f>
        <v>1</v>
      </c>
      <c r="K36" s="40">
        <f>'Прил 2'!L37</f>
        <v>1</v>
      </c>
      <c r="L36" s="31"/>
    </row>
    <row r="37" spans="1:12">
      <c r="A37" s="144" t="s">
        <v>49</v>
      </c>
      <c r="B37" s="120" t="s">
        <v>27</v>
      </c>
      <c r="C37" s="120"/>
      <c r="D37" s="151"/>
      <c r="E37" s="120"/>
      <c r="F37" s="120"/>
      <c r="G37" s="120"/>
      <c r="H37" s="154"/>
      <c r="I37" s="141">
        <f>I38</f>
        <v>89.8</v>
      </c>
      <c r="J37" s="141">
        <f t="shared" ref="J37:K40" si="7">J38</f>
        <v>92.8</v>
      </c>
      <c r="K37" s="141">
        <f t="shared" si="7"/>
        <v>96</v>
      </c>
    </row>
    <row r="38" spans="1:12">
      <c r="A38" s="147" t="s">
        <v>50</v>
      </c>
      <c r="B38" s="155" t="s">
        <v>27</v>
      </c>
      <c r="C38" s="155" t="s">
        <v>28</v>
      </c>
      <c r="D38" s="105"/>
      <c r="E38" s="104"/>
      <c r="F38" s="104"/>
      <c r="G38" s="104"/>
      <c r="H38" s="156"/>
      <c r="I38" s="141">
        <f>I39</f>
        <v>89.8</v>
      </c>
      <c r="J38" s="141">
        <f t="shared" si="7"/>
        <v>92.8</v>
      </c>
      <c r="K38" s="141">
        <f t="shared" si="7"/>
        <v>96</v>
      </c>
    </row>
    <row r="39" spans="1:12" ht="47.25">
      <c r="A39" s="99" t="s">
        <v>164</v>
      </c>
      <c r="B39" s="136" t="s">
        <v>27</v>
      </c>
      <c r="C39" s="136" t="s">
        <v>28</v>
      </c>
      <c r="D39" s="6">
        <v>89</v>
      </c>
      <c r="E39" s="6"/>
      <c r="F39" s="6"/>
      <c r="G39" s="6"/>
      <c r="H39" s="91"/>
      <c r="I39" s="42">
        <f>I40</f>
        <v>89.8</v>
      </c>
      <c r="J39" s="42">
        <f t="shared" si="7"/>
        <v>92.8</v>
      </c>
      <c r="K39" s="42">
        <f t="shared" si="7"/>
        <v>96</v>
      </c>
      <c r="L39" s="36"/>
    </row>
    <row r="40" spans="1:12" ht="47.25">
      <c r="A40" s="99" t="s">
        <v>165</v>
      </c>
      <c r="B40" s="136" t="s">
        <v>27</v>
      </c>
      <c r="C40" s="136" t="s">
        <v>28</v>
      </c>
      <c r="D40" s="6">
        <v>89</v>
      </c>
      <c r="E40" s="6">
        <v>1</v>
      </c>
      <c r="F40" s="6"/>
      <c r="G40" s="6"/>
      <c r="H40" s="91"/>
      <c r="I40" s="42">
        <f>I41</f>
        <v>89.8</v>
      </c>
      <c r="J40" s="42">
        <f t="shared" si="7"/>
        <v>92.8</v>
      </c>
      <c r="K40" s="42">
        <f t="shared" si="7"/>
        <v>96</v>
      </c>
      <c r="L40" s="36"/>
    </row>
    <row r="41" spans="1:12" ht="47.25">
      <c r="A41" s="157" t="s">
        <v>176</v>
      </c>
      <c r="B41" s="136" t="s">
        <v>27</v>
      </c>
      <c r="C41" s="136" t="s">
        <v>28</v>
      </c>
      <c r="D41" s="158">
        <v>89</v>
      </c>
      <c r="E41" s="6">
        <v>1</v>
      </c>
      <c r="F41" s="6" t="s">
        <v>36</v>
      </c>
      <c r="G41" s="6">
        <v>51180</v>
      </c>
      <c r="H41" s="91"/>
      <c r="I41" s="42">
        <f>I42+I44</f>
        <v>89.8</v>
      </c>
      <c r="J41" s="42">
        <f>J42+J44</f>
        <v>92.8</v>
      </c>
      <c r="K41" s="42">
        <f>K42+K44</f>
        <v>96</v>
      </c>
    </row>
    <row r="42" spans="1:12" ht="63">
      <c r="A42" s="106" t="s">
        <v>103</v>
      </c>
      <c r="B42" s="136" t="s">
        <v>27</v>
      </c>
      <c r="C42" s="136" t="s">
        <v>28</v>
      </c>
      <c r="D42" s="158">
        <v>89</v>
      </c>
      <c r="E42" s="6">
        <v>1</v>
      </c>
      <c r="F42" s="6" t="s">
        <v>36</v>
      </c>
      <c r="G42" s="6" t="s">
        <v>51</v>
      </c>
      <c r="H42" s="91" t="s">
        <v>105</v>
      </c>
      <c r="I42" s="42">
        <f>I43</f>
        <v>85.8</v>
      </c>
      <c r="J42" s="42">
        <f>J43</f>
        <v>88.8</v>
      </c>
      <c r="K42" s="42">
        <f>K43</f>
        <v>92</v>
      </c>
    </row>
    <row r="43" spans="1:12" ht="31.5">
      <c r="A43" s="106" t="s">
        <v>104</v>
      </c>
      <c r="B43" s="136" t="s">
        <v>27</v>
      </c>
      <c r="C43" s="136" t="s">
        <v>28</v>
      </c>
      <c r="D43" s="158">
        <v>89</v>
      </c>
      <c r="E43" s="6">
        <v>1</v>
      </c>
      <c r="F43" s="6" t="s">
        <v>36</v>
      </c>
      <c r="G43" s="6" t="s">
        <v>51</v>
      </c>
      <c r="H43" s="91" t="s">
        <v>106</v>
      </c>
      <c r="I43" s="42">
        <v>85.8</v>
      </c>
      <c r="J43" s="42">
        <v>88.8</v>
      </c>
      <c r="K43" s="42">
        <v>92</v>
      </c>
    </row>
    <row r="44" spans="1:12" ht="31.5">
      <c r="A44" s="98" t="s">
        <v>99</v>
      </c>
      <c r="B44" s="136" t="s">
        <v>27</v>
      </c>
      <c r="C44" s="136" t="s">
        <v>28</v>
      </c>
      <c r="D44" s="158">
        <v>89</v>
      </c>
      <c r="E44" s="6">
        <v>1</v>
      </c>
      <c r="F44" s="6" t="s">
        <v>36</v>
      </c>
      <c r="G44" s="6">
        <v>51180</v>
      </c>
      <c r="H44" s="91" t="s">
        <v>101</v>
      </c>
      <c r="I44" s="42">
        <f t="shared" ref="I44:K44" si="8">I45</f>
        <v>4</v>
      </c>
      <c r="J44" s="42">
        <f t="shared" si="8"/>
        <v>4</v>
      </c>
      <c r="K44" s="42">
        <f t="shared" si="8"/>
        <v>4</v>
      </c>
    </row>
    <row r="45" spans="1:12" ht="31.5">
      <c r="A45" s="98" t="s">
        <v>100</v>
      </c>
      <c r="B45" s="136" t="s">
        <v>27</v>
      </c>
      <c r="C45" s="136" t="s">
        <v>28</v>
      </c>
      <c r="D45" s="158">
        <v>89</v>
      </c>
      <c r="E45" s="6">
        <v>1</v>
      </c>
      <c r="F45" s="6" t="s">
        <v>36</v>
      </c>
      <c r="G45" s="6">
        <v>51180</v>
      </c>
      <c r="H45" s="91" t="s">
        <v>102</v>
      </c>
      <c r="I45" s="42">
        <v>4</v>
      </c>
      <c r="J45" s="42">
        <f>'Прил 2'!K46</f>
        <v>4</v>
      </c>
      <c r="K45" s="42">
        <f>'Прил 2'!L46</f>
        <v>4</v>
      </c>
    </row>
    <row r="46" spans="1:12">
      <c r="A46" s="147" t="s">
        <v>52</v>
      </c>
      <c r="B46" s="155" t="s">
        <v>17</v>
      </c>
      <c r="C46" s="155"/>
      <c r="D46" s="104"/>
      <c r="E46" s="104"/>
      <c r="F46" s="104"/>
      <c r="G46" s="104"/>
      <c r="H46" s="104"/>
      <c r="I46" s="141">
        <f t="shared" ref="I46:K51" si="9">I47</f>
        <v>266.7</v>
      </c>
      <c r="J46" s="141">
        <f t="shared" si="9"/>
        <v>265.60000000000002</v>
      </c>
      <c r="K46" s="141">
        <f t="shared" si="9"/>
        <v>281.8</v>
      </c>
    </row>
    <row r="47" spans="1:12">
      <c r="A47" s="147" t="s">
        <v>53</v>
      </c>
      <c r="B47" s="104" t="s">
        <v>17</v>
      </c>
      <c r="C47" s="104" t="s">
        <v>29</v>
      </c>
      <c r="D47" s="160"/>
      <c r="E47" s="160"/>
      <c r="F47" s="160"/>
      <c r="G47" s="160"/>
      <c r="H47" s="104"/>
      <c r="I47" s="141">
        <f t="shared" si="9"/>
        <v>266.7</v>
      </c>
      <c r="J47" s="141">
        <f t="shared" si="9"/>
        <v>265.60000000000002</v>
      </c>
      <c r="K47" s="141">
        <f t="shared" si="9"/>
        <v>281.8</v>
      </c>
    </row>
    <row r="48" spans="1:12" ht="47.25">
      <c r="A48" s="99" t="s">
        <v>164</v>
      </c>
      <c r="B48" s="92" t="s">
        <v>17</v>
      </c>
      <c r="C48" s="92" t="s">
        <v>29</v>
      </c>
      <c r="D48" s="92" t="s">
        <v>47</v>
      </c>
      <c r="E48" s="92"/>
      <c r="F48" s="92"/>
      <c r="G48" s="92"/>
      <c r="H48" s="6"/>
      <c r="I48" s="42">
        <f t="shared" ref="I48:K49" si="10">I49</f>
        <v>266.7</v>
      </c>
      <c r="J48" s="42">
        <f t="shared" si="10"/>
        <v>265.60000000000002</v>
      </c>
      <c r="K48" s="42">
        <f t="shared" si="10"/>
        <v>281.8</v>
      </c>
      <c r="L48" s="38"/>
    </row>
    <row r="49" spans="1:12" ht="47.25">
      <c r="A49" s="99" t="s">
        <v>165</v>
      </c>
      <c r="B49" s="92" t="s">
        <v>17</v>
      </c>
      <c r="C49" s="92" t="s">
        <v>29</v>
      </c>
      <c r="D49" s="92" t="s">
        <v>47</v>
      </c>
      <c r="E49" s="92" t="s">
        <v>23</v>
      </c>
      <c r="F49" s="92"/>
      <c r="G49" s="92"/>
      <c r="H49" s="6"/>
      <c r="I49" s="42">
        <f t="shared" si="10"/>
        <v>266.7</v>
      </c>
      <c r="J49" s="42">
        <f t="shared" si="10"/>
        <v>265.60000000000002</v>
      </c>
      <c r="K49" s="42">
        <f t="shared" si="10"/>
        <v>281.8</v>
      </c>
      <c r="L49" s="38"/>
    </row>
    <row r="50" spans="1:12" ht="176.25" customHeight="1">
      <c r="A50" s="198" t="s">
        <v>181</v>
      </c>
      <c r="B50" s="92" t="s">
        <v>17</v>
      </c>
      <c r="C50" s="92" t="s">
        <v>29</v>
      </c>
      <c r="D50" s="92" t="s">
        <v>47</v>
      </c>
      <c r="E50" s="92" t="s">
        <v>23</v>
      </c>
      <c r="F50" s="92" t="s">
        <v>36</v>
      </c>
      <c r="G50" s="92" t="s">
        <v>54</v>
      </c>
      <c r="H50" s="6"/>
      <c r="I50" s="42">
        <f t="shared" si="9"/>
        <v>266.7</v>
      </c>
      <c r="J50" s="42">
        <f t="shared" si="9"/>
        <v>265.60000000000002</v>
      </c>
      <c r="K50" s="42">
        <f t="shared" si="9"/>
        <v>281.8</v>
      </c>
      <c r="L50" s="38"/>
    </row>
    <row r="51" spans="1:12" ht="31.5">
      <c r="A51" s="98" t="s">
        <v>99</v>
      </c>
      <c r="B51" s="92" t="s">
        <v>17</v>
      </c>
      <c r="C51" s="92" t="s">
        <v>29</v>
      </c>
      <c r="D51" s="92" t="s">
        <v>47</v>
      </c>
      <c r="E51" s="92" t="s">
        <v>23</v>
      </c>
      <c r="F51" s="92" t="s">
        <v>36</v>
      </c>
      <c r="G51" s="92" t="s">
        <v>54</v>
      </c>
      <c r="H51" s="6" t="s">
        <v>101</v>
      </c>
      <c r="I51" s="42">
        <f t="shared" si="9"/>
        <v>266.7</v>
      </c>
      <c r="J51" s="42">
        <f t="shared" si="9"/>
        <v>265.60000000000002</v>
      </c>
      <c r="K51" s="42">
        <f t="shared" si="9"/>
        <v>281.8</v>
      </c>
    </row>
    <row r="52" spans="1:12" ht="31.5">
      <c r="A52" s="98" t="s">
        <v>100</v>
      </c>
      <c r="B52" s="92" t="s">
        <v>17</v>
      </c>
      <c r="C52" s="92" t="s">
        <v>29</v>
      </c>
      <c r="D52" s="92" t="s">
        <v>47</v>
      </c>
      <c r="E52" s="92" t="s">
        <v>23</v>
      </c>
      <c r="F52" s="92" t="s">
        <v>36</v>
      </c>
      <c r="G52" s="92" t="s">
        <v>54</v>
      </c>
      <c r="H52" s="6" t="s">
        <v>102</v>
      </c>
      <c r="I52" s="42">
        <f>'Прил 2'!J53</f>
        <v>266.7</v>
      </c>
      <c r="J52" s="42">
        <f>'Прил 2'!K53</f>
        <v>265.60000000000002</v>
      </c>
      <c r="K52" s="42">
        <f>'Прил 2'!L53</f>
        <v>281.8</v>
      </c>
    </row>
    <row r="53" spans="1:12">
      <c r="A53" s="147" t="s">
        <v>20</v>
      </c>
      <c r="B53" s="104" t="s">
        <v>19</v>
      </c>
      <c r="C53" s="104"/>
      <c r="D53" s="104"/>
      <c r="E53" s="104"/>
      <c r="F53" s="104"/>
      <c r="G53" s="41"/>
      <c r="H53" s="41"/>
      <c r="I53" s="141">
        <f>I54+I60</f>
        <v>168</v>
      </c>
      <c r="J53" s="141">
        <f t="shared" ref="J53:K53" si="11">J54+J60</f>
        <v>129.69999999999999</v>
      </c>
      <c r="K53" s="141">
        <f t="shared" si="11"/>
        <v>133.5</v>
      </c>
    </row>
    <row r="54" spans="1:12">
      <c r="A54" s="147" t="s">
        <v>55</v>
      </c>
      <c r="B54" s="104" t="s">
        <v>19</v>
      </c>
      <c r="C54" s="104" t="s">
        <v>27</v>
      </c>
      <c r="D54" s="104"/>
      <c r="E54" s="104"/>
      <c r="F54" s="104"/>
      <c r="G54" s="140"/>
      <c r="H54" s="140"/>
      <c r="I54" s="141">
        <f>I55</f>
        <v>34.4</v>
      </c>
      <c r="J54" s="141">
        <f t="shared" ref="J54:K56" si="12">J55</f>
        <v>34.4</v>
      </c>
      <c r="K54" s="141">
        <f t="shared" si="12"/>
        <v>34.4</v>
      </c>
    </row>
    <row r="55" spans="1:12" ht="47.25">
      <c r="A55" s="99" t="s">
        <v>164</v>
      </c>
      <c r="B55" s="6" t="s">
        <v>19</v>
      </c>
      <c r="C55" s="6" t="s">
        <v>27</v>
      </c>
      <c r="D55" s="6" t="s">
        <v>47</v>
      </c>
      <c r="E55" s="104"/>
      <c r="F55" s="104"/>
      <c r="G55" s="140"/>
      <c r="H55" s="140"/>
      <c r="I55" s="42">
        <f>I56</f>
        <v>34.4</v>
      </c>
      <c r="J55" s="42">
        <f t="shared" si="12"/>
        <v>34.4</v>
      </c>
      <c r="K55" s="42">
        <f t="shared" si="12"/>
        <v>34.4</v>
      </c>
      <c r="L55" s="36"/>
    </row>
    <row r="56" spans="1:12" ht="47.25">
      <c r="A56" s="99" t="s">
        <v>165</v>
      </c>
      <c r="B56" s="6" t="s">
        <v>19</v>
      </c>
      <c r="C56" s="6" t="s">
        <v>27</v>
      </c>
      <c r="D56" s="6" t="s">
        <v>47</v>
      </c>
      <c r="E56" s="6" t="s">
        <v>23</v>
      </c>
      <c r="F56" s="6"/>
      <c r="G56" s="41"/>
      <c r="H56" s="41"/>
      <c r="I56" s="42">
        <f>I57</f>
        <v>34.4</v>
      </c>
      <c r="J56" s="42">
        <f t="shared" si="12"/>
        <v>34.4</v>
      </c>
      <c r="K56" s="42">
        <f t="shared" si="12"/>
        <v>34.4</v>
      </c>
      <c r="L56" s="36"/>
    </row>
    <row r="57" spans="1:12" ht="84" customHeight="1">
      <c r="A57" s="122" t="s">
        <v>180</v>
      </c>
      <c r="B57" s="6" t="s">
        <v>19</v>
      </c>
      <c r="C57" s="6" t="s">
        <v>27</v>
      </c>
      <c r="D57" s="6">
        <v>89</v>
      </c>
      <c r="E57" s="6">
        <v>1</v>
      </c>
      <c r="F57" s="6" t="s">
        <v>36</v>
      </c>
      <c r="G57" s="6" t="s">
        <v>56</v>
      </c>
      <c r="H57" s="91"/>
      <c r="I57" s="42">
        <f>I58</f>
        <v>34.4</v>
      </c>
      <c r="J57" s="42">
        <f t="shared" ref="J57:K58" si="13">J58</f>
        <v>34.4</v>
      </c>
      <c r="K57" s="42">
        <f t="shared" si="13"/>
        <v>34.4</v>
      </c>
      <c r="L57" s="38"/>
    </row>
    <row r="58" spans="1:12" ht="31.5">
      <c r="A58" s="98" t="s">
        <v>99</v>
      </c>
      <c r="B58" s="6" t="s">
        <v>19</v>
      </c>
      <c r="C58" s="6" t="s">
        <v>27</v>
      </c>
      <c r="D58" s="6">
        <v>89</v>
      </c>
      <c r="E58" s="6">
        <v>1</v>
      </c>
      <c r="F58" s="6" t="s">
        <v>36</v>
      </c>
      <c r="G58" s="6" t="s">
        <v>56</v>
      </c>
      <c r="H58" s="91" t="s">
        <v>101</v>
      </c>
      <c r="I58" s="42">
        <f>I59</f>
        <v>34.4</v>
      </c>
      <c r="J58" s="42">
        <f t="shared" si="13"/>
        <v>34.4</v>
      </c>
      <c r="K58" s="42">
        <f t="shared" si="13"/>
        <v>34.4</v>
      </c>
    </row>
    <row r="59" spans="1:12" ht="31.5">
      <c r="A59" s="98" t="s">
        <v>100</v>
      </c>
      <c r="B59" s="6" t="s">
        <v>19</v>
      </c>
      <c r="C59" s="6" t="s">
        <v>27</v>
      </c>
      <c r="D59" s="6">
        <v>89</v>
      </c>
      <c r="E59" s="6">
        <v>1</v>
      </c>
      <c r="F59" s="6" t="s">
        <v>36</v>
      </c>
      <c r="G59" s="6" t="s">
        <v>56</v>
      </c>
      <c r="H59" s="91" t="s">
        <v>102</v>
      </c>
      <c r="I59" s="42">
        <f>'Прил 2'!J60</f>
        <v>34.4</v>
      </c>
      <c r="J59" s="42">
        <f>'Прил 2'!K60</f>
        <v>34.4</v>
      </c>
      <c r="K59" s="42">
        <f>'Прил 2'!L60</f>
        <v>34.4</v>
      </c>
    </row>
    <row r="60" spans="1:12">
      <c r="A60" s="147" t="s">
        <v>57</v>
      </c>
      <c r="B60" s="104" t="s">
        <v>19</v>
      </c>
      <c r="C60" s="104" t="s">
        <v>28</v>
      </c>
      <c r="D60" s="104"/>
      <c r="E60" s="104"/>
      <c r="F60" s="150"/>
      <c r="G60" s="140"/>
      <c r="H60" s="140"/>
      <c r="I60" s="141">
        <f>'Прил 3'!I61+'Прил 3'!I64</f>
        <v>133.6</v>
      </c>
      <c r="J60" s="141">
        <f>'Прил 3'!J61+'Прил 3'!J64</f>
        <v>95.3</v>
      </c>
      <c r="K60" s="141">
        <f>'Прил 3'!K61+'Прил 3'!K64</f>
        <v>99.1</v>
      </c>
    </row>
    <row r="61" spans="1:12">
      <c r="A61" s="98" t="s">
        <v>58</v>
      </c>
      <c r="B61" s="6" t="s">
        <v>19</v>
      </c>
      <c r="C61" s="6" t="s">
        <v>28</v>
      </c>
      <c r="D61" s="6" t="s">
        <v>47</v>
      </c>
      <c r="E61" s="6">
        <v>1</v>
      </c>
      <c r="F61" s="92" t="s">
        <v>36</v>
      </c>
      <c r="G61" s="123">
        <v>43010</v>
      </c>
      <c r="H61" s="41"/>
      <c r="I61" s="42">
        <f>I62</f>
        <v>50</v>
      </c>
      <c r="J61" s="42">
        <f t="shared" ref="J61:K62" si="14">J62</f>
        <v>50</v>
      </c>
      <c r="K61" s="42">
        <f t="shared" si="14"/>
        <v>50</v>
      </c>
    </row>
    <row r="62" spans="1:12" ht="31.5">
      <c r="A62" s="98" t="s">
        <v>99</v>
      </c>
      <c r="B62" s="6" t="s">
        <v>19</v>
      </c>
      <c r="C62" s="6" t="s">
        <v>28</v>
      </c>
      <c r="D62" s="6" t="s">
        <v>47</v>
      </c>
      <c r="E62" s="6">
        <v>1</v>
      </c>
      <c r="F62" s="92" t="s">
        <v>36</v>
      </c>
      <c r="G62" s="123">
        <v>43010</v>
      </c>
      <c r="H62" s="123">
        <v>200</v>
      </c>
      <c r="I62" s="42">
        <f>I63</f>
        <v>50</v>
      </c>
      <c r="J62" s="42">
        <f t="shared" si="14"/>
        <v>50</v>
      </c>
      <c r="K62" s="42">
        <f t="shared" si="14"/>
        <v>50</v>
      </c>
    </row>
    <row r="63" spans="1:12" ht="31.5">
      <c r="A63" s="98" t="s">
        <v>100</v>
      </c>
      <c r="B63" s="6" t="s">
        <v>19</v>
      </c>
      <c r="C63" s="6" t="s">
        <v>28</v>
      </c>
      <c r="D63" s="6" t="s">
        <v>47</v>
      </c>
      <c r="E63" s="6">
        <v>1</v>
      </c>
      <c r="F63" s="92" t="s">
        <v>36</v>
      </c>
      <c r="G63" s="123">
        <v>43010</v>
      </c>
      <c r="H63" s="123">
        <v>240</v>
      </c>
      <c r="I63" s="42">
        <f>'Прил 2'!J66</f>
        <v>50</v>
      </c>
      <c r="J63" s="42">
        <f>'Прил 2'!K66</f>
        <v>50</v>
      </c>
      <c r="K63" s="42">
        <f>'Прил 2'!L66</f>
        <v>50</v>
      </c>
    </row>
    <row r="64" spans="1:12">
      <c r="A64" s="98" t="s">
        <v>139</v>
      </c>
      <c r="B64" s="6" t="s">
        <v>19</v>
      </c>
      <c r="C64" s="6" t="s">
        <v>28</v>
      </c>
      <c r="D64" s="6" t="s">
        <v>47</v>
      </c>
      <c r="E64" s="6">
        <v>1</v>
      </c>
      <c r="F64" s="92" t="s">
        <v>36</v>
      </c>
      <c r="G64" s="123">
        <v>43040</v>
      </c>
      <c r="H64" s="41"/>
      <c r="I64" s="42">
        <f>I65</f>
        <v>83.6</v>
      </c>
      <c r="J64" s="42">
        <f t="shared" ref="J64:K65" si="15">J65</f>
        <v>45.3</v>
      </c>
      <c r="K64" s="42">
        <f t="shared" si="15"/>
        <v>49.1</v>
      </c>
    </row>
    <row r="65" spans="1:12" ht="31.5">
      <c r="A65" s="98" t="s">
        <v>99</v>
      </c>
      <c r="B65" s="6" t="s">
        <v>19</v>
      </c>
      <c r="C65" s="6" t="s">
        <v>28</v>
      </c>
      <c r="D65" s="6" t="s">
        <v>47</v>
      </c>
      <c r="E65" s="6">
        <v>1</v>
      </c>
      <c r="F65" s="92" t="s">
        <v>36</v>
      </c>
      <c r="G65" s="123">
        <v>43040</v>
      </c>
      <c r="H65" s="123">
        <v>200</v>
      </c>
      <c r="I65" s="42">
        <f>I66</f>
        <v>83.6</v>
      </c>
      <c r="J65" s="42">
        <f t="shared" si="15"/>
        <v>45.3</v>
      </c>
      <c r="K65" s="42">
        <f t="shared" si="15"/>
        <v>49.1</v>
      </c>
    </row>
    <row r="66" spans="1:12" ht="31.5">
      <c r="A66" s="98" t="s">
        <v>100</v>
      </c>
      <c r="B66" s="6" t="s">
        <v>19</v>
      </c>
      <c r="C66" s="6" t="s">
        <v>28</v>
      </c>
      <c r="D66" s="6" t="s">
        <v>47</v>
      </c>
      <c r="E66" s="6">
        <v>1</v>
      </c>
      <c r="F66" s="92" t="s">
        <v>36</v>
      </c>
      <c r="G66" s="123">
        <v>43040</v>
      </c>
      <c r="H66" s="123">
        <v>240</v>
      </c>
      <c r="I66" s="42">
        <f>'Прил 2'!J69</f>
        <v>83.6</v>
      </c>
      <c r="J66" s="42">
        <f>'Прил 2'!K69</f>
        <v>45.3</v>
      </c>
      <c r="K66" s="42">
        <f>'Прил 2'!L69</f>
        <v>49.1</v>
      </c>
    </row>
    <row r="67" spans="1:12">
      <c r="A67" s="147" t="s">
        <v>59</v>
      </c>
      <c r="B67" s="104" t="s">
        <v>30</v>
      </c>
      <c r="C67" s="104"/>
      <c r="D67" s="105"/>
      <c r="E67" s="104"/>
      <c r="F67" s="104"/>
      <c r="G67" s="104"/>
      <c r="H67" s="156"/>
      <c r="I67" s="141">
        <f t="shared" ref="I67:K72" si="16">I68</f>
        <v>69.599999999999994</v>
      </c>
      <c r="J67" s="141">
        <f t="shared" si="16"/>
        <v>46.599999999999994</v>
      </c>
      <c r="K67" s="141">
        <f t="shared" si="16"/>
        <v>21.899999999999991</v>
      </c>
    </row>
    <row r="68" spans="1:12">
      <c r="A68" s="161" t="s">
        <v>26</v>
      </c>
      <c r="B68" s="104" t="s">
        <v>30</v>
      </c>
      <c r="C68" s="104" t="s">
        <v>16</v>
      </c>
      <c r="D68" s="156"/>
      <c r="E68" s="104"/>
      <c r="F68" s="104"/>
      <c r="G68" s="104"/>
      <c r="H68" s="156"/>
      <c r="I68" s="141">
        <f>I69</f>
        <v>69.599999999999994</v>
      </c>
      <c r="J68" s="141">
        <f t="shared" si="16"/>
        <v>46.599999999999994</v>
      </c>
      <c r="K68" s="141">
        <f t="shared" si="16"/>
        <v>21.899999999999991</v>
      </c>
    </row>
    <row r="69" spans="1:12" ht="47.25">
      <c r="A69" s="99" t="s">
        <v>164</v>
      </c>
      <c r="B69" s="6" t="s">
        <v>30</v>
      </c>
      <c r="C69" s="6" t="s">
        <v>16</v>
      </c>
      <c r="D69" s="6">
        <v>89</v>
      </c>
      <c r="E69" s="6"/>
      <c r="F69" s="6"/>
      <c r="G69" s="6"/>
      <c r="H69" s="91"/>
      <c r="I69" s="42">
        <f>I70</f>
        <v>69.599999999999994</v>
      </c>
      <c r="J69" s="42">
        <f t="shared" si="16"/>
        <v>46.599999999999994</v>
      </c>
      <c r="K69" s="42">
        <f t="shared" si="16"/>
        <v>21.899999999999991</v>
      </c>
      <c r="L69" s="36"/>
    </row>
    <row r="70" spans="1:12" ht="47.25">
      <c r="A70" s="99" t="s">
        <v>165</v>
      </c>
      <c r="B70" s="6" t="s">
        <v>30</v>
      </c>
      <c r="C70" s="6" t="s">
        <v>16</v>
      </c>
      <c r="D70" s="6">
        <v>89</v>
      </c>
      <c r="E70" s="6">
        <v>1</v>
      </c>
      <c r="F70" s="6"/>
      <c r="G70" s="6"/>
      <c r="H70" s="91"/>
      <c r="I70" s="42">
        <f>I71</f>
        <v>69.599999999999994</v>
      </c>
      <c r="J70" s="42">
        <f t="shared" si="16"/>
        <v>46.599999999999994</v>
      </c>
      <c r="K70" s="42">
        <f t="shared" si="16"/>
        <v>21.899999999999991</v>
      </c>
      <c r="L70" s="36"/>
    </row>
    <row r="71" spans="1:12">
      <c r="A71" s="99" t="s">
        <v>94</v>
      </c>
      <c r="B71" s="162" t="s">
        <v>30</v>
      </c>
      <c r="C71" s="162" t="s">
        <v>16</v>
      </c>
      <c r="D71" s="128">
        <v>89</v>
      </c>
      <c r="E71" s="92">
        <v>1</v>
      </c>
      <c r="F71" s="92" t="s">
        <v>36</v>
      </c>
      <c r="G71" s="92" t="s">
        <v>61</v>
      </c>
      <c r="H71" s="128"/>
      <c r="I71" s="42">
        <f t="shared" si="16"/>
        <v>69.599999999999994</v>
      </c>
      <c r="J71" s="42">
        <f t="shared" si="16"/>
        <v>46.599999999999994</v>
      </c>
      <c r="K71" s="42">
        <f t="shared" si="16"/>
        <v>21.899999999999991</v>
      </c>
    </row>
    <row r="72" spans="1:12">
      <c r="A72" s="99" t="s">
        <v>95</v>
      </c>
      <c r="B72" s="162" t="s">
        <v>30</v>
      </c>
      <c r="C72" s="162" t="s">
        <v>16</v>
      </c>
      <c r="D72" s="128">
        <v>89</v>
      </c>
      <c r="E72" s="92">
        <v>1</v>
      </c>
      <c r="F72" s="92" t="s">
        <v>36</v>
      </c>
      <c r="G72" s="92" t="s">
        <v>61</v>
      </c>
      <c r="H72" s="128" t="s">
        <v>97</v>
      </c>
      <c r="I72" s="42">
        <f t="shared" si="16"/>
        <v>69.599999999999994</v>
      </c>
      <c r="J72" s="42">
        <f t="shared" si="16"/>
        <v>46.599999999999994</v>
      </c>
      <c r="K72" s="42">
        <f t="shared" si="16"/>
        <v>21.899999999999991</v>
      </c>
    </row>
    <row r="73" spans="1:12">
      <c r="A73" s="99" t="s">
        <v>96</v>
      </c>
      <c r="B73" s="162" t="s">
        <v>30</v>
      </c>
      <c r="C73" s="162" t="s">
        <v>16</v>
      </c>
      <c r="D73" s="128">
        <v>89</v>
      </c>
      <c r="E73" s="92">
        <v>1</v>
      </c>
      <c r="F73" s="92" t="s">
        <v>36</v>
      </c>
      <c r="G73" s="92" t="s">
        <v>61</v>
      </c>
      <c r="H73" s="128" t="s">
        <v>98</v>
      </c>
      <c r="I73" s="42">
        <f>'Прил 2'!J76</f>
        <v>69.599999999999994</v>
      </c>
      <c r="J73" s="42">
        <f>'Прил 2'!K76</f>
        <v>46.599999999999994</v>
      </c>
      <c r="K73" s="42">
        <f>'Прил 2'!L76</f>
        <v>21.899999999999991</v>
      </c>
    </row>
    <row r="74" spans="1:12">
      <c r="A74" s="144" t="s">
        <v>18</v>
      </c>
      <c r="B74" s="163" t="s">
        <v>31</v>
      </c>
      <c r="C74" s="163"/>
      <c r="D74" s="154"/>
      <c r="E74" s="120"/>
      <c r="F74" s="120"/>
      <c r="G74" s="120"/>
      <c r="H74" s="154"/>
      <c r="I74" s="141">
        <f t="shared" ref="I74:K79" si="17">I75</f>
        <v>1</v>
      </c>
      <c r="J74" s="141">
        <f t="shared" si="17"/>
        <v>1</v>
      </c>
      <c r="K74" s="141">
        <f t="shared" si="17"/>
        <v>1</v>
      </c>
    </row>
    <row r="75" spans="1:12" ht="31.5">
      <c r="A75" s="144" t="s">
        <v>62</v>
      </c>
      <c r="B75" s="120">
        <v>13</v>
      </c>
      <c r="C75" s="120" t="s">
        <v>16</v>
      </c>
      <c r="D75" s="151"/>
      <c r="E75" s="120"/>
      <c r="F75" s="120"/>
      <c r="G75" s="120"/>
      <c r="H75" s="154"/>
      <c r="I75" s="141">
        <f t="shared" si="17"/>
        <v>1</v>
      </c>
      <c r="J75" s="141">
        <f t="shared" si="17"/>
        <v>1</v>
      </c>
      <c r="K75" s="141">
        <f t="shared" si="17"/>
        <v>1</v>
      </c>
    </row>
    <row r="76" spans="1:12" ht="47.25">
      <c r="A76" s="99" t="s">
        <v>164</v>
      </c>
      <c r="B76" s="92" t="s">
        <v>31</v>
      </c>
      <c r="C76" s="92" t="s">
        <v>16</v>
      </c>
      <c r="D76" s="6">
        <v>89</v>
      </c>
      <c r="E76" s="6">
        <v>0</v>
      </c>
      <c r="F76" s="92"/>
      <c r="G76" s="92"/>
      <c r="H76" s="128"/>
      <c r="I76" s="42">
        <f t="shared" si="17"/>
        <v>1</v>
      </c>
      <c r="J76" s="42">
        <f t="shared" si="17"/>
        <v>1</v>
      </c>
      <c r="K76" s="42">
        <f t="shared" si="17"/>
        <v>1</v>
      </c>
    </row>
    <row r="77" spans="1:12" ht="47.25">
      <c r="A77" s="99" t="s">
        <v>165</v>
      </c>
      <c r="B77" s="92" t="s">
        <v>31</v>
      </c>
      <c r="C77" s="92" t="s">
        <v>16</v>
      </c>
      <c r="D77" s="6">
        <v>89</v>
      </c>
      <c r="E77" s="6">
        <v>1</v>
      </c>
      <c r="F77" s="92"/>
      <c r="G77" s="92"/>
      <c r="H77" s="128"/>
      <c r="I77" s="42">
        <f t="shared" si="17"/>
        <v>1</v>
      </c>
      <c r="J77" s="42">
        <f t="shared" si="17"/>
        <v>1</v>
      </c>
      <c r="K77" s="42">
        <f t="shared" si="17"/>
        <v>1</v>
      </c>
    </row>
    <row r="78" spans="1:12">
      <c r="A78" s="98" t="s">
        <v>63</v>
      </c>
      <c r="B78" s="92">
        <v>13</v>
      </c>
      <c r="C78" s="92" t="s">
        <v>16</v>
      </c>
      <c r="D78" s="100">
        <v>89</v>
      </c>
      <c r="E78" s="92">
        <v>1</v>
      </c>
      <c r="F78" s="92" t="s">
        <v>36</v>
      </c>
      <c r="G78" s="92">
        <v>41240</v>
      </c>
      <c r="H78" s="128"/>
      <c r="I78" s="42">
        <f t="shared" si="17"/>
        <v>1</v>
      </c>
      <c r="J78" s="42">
        <f t="shared" si="17"/>
        <v>1</v>
      </c>
      <c r="K78" s="42">
        <f t="shared" si="17"/>
        <v>1</v>
      </c>
    </row>
    <row r="79" spans="1:12">
      <c r="A79" s="98" t="s">
        <v>92</v>
      </c>
      <c r="B79" s="92">
        <v>13</v>
      </c>
      <c r="C79" s="92" t="s">
        <v>16</v>
      </c>
      <c r="D79" s="100">
        <v>89</v>
      </c>
      <c r="E79" s="92">
        <v>1</v>
      </c>
      <c r="F79" s="92" t="s">
        <v>36</v>
      </c>
      <c r="G79" s="92" t="s">
        <v>68</v>
      </c>
      <c r="H79" s="128" t="s">
        <v>93</v>
      </c>
      <c r="I79" s="42">
        <f t="shared" si="17"/>
        <v>1</v>
      </c>
      <c r="J79" s="42">
        <f t="shared" si="17"/>
        <v>1</v>
      </c>
      <c r="K79" s="42">
        <f t="shared" si="17"/>
        <v>1</v>
      </c>
    </row>
    <row r="80" spans="1:12">
      <c r="A80" s="96" t="s">
        <v>64</v>
      </c>
      <c r="B80" s="92">
        <v>13</v>
      </c>
      <c r="C80" s="92" t="s">
        <v>16</v>
      </c>
      <c r="D80" s="100">
        <v>89</v>
      </c>
      <c r="E80" s="92">
        <v>1</v>
      </c>
      <c r="F80" s="92" t="s">
        <v>36</v>
      </c>
      <c r="G80" s="92">
        <v>41240</v>
      </c>
      <c r="H80" s="128">
        <v>730</v>
      </c>
      <c r="I80" s="42">
        <f>'Прил 2'!J83</f>
        <v>1</v>
      </c>
      <c r="J80" s="42">
        <f>'Прил 2'!K83</f>
        <v>1</v>
      </c>
      <c r="K80" s="42">
        <f>'Прил 2'!L83</f>
        <v>1</v>
      </c>
    </row>
    <row r="81" spans="1:11">
      <c r="A81" s="96" t="s">
        <v>172</v>
      </c>
      <c r="B81" s="92" t="s">
        <v>173</v>
      </c>
      <c r="C81" s="92"/>
      <c r="D81" s="100"/>
      <c r="E81" s="92"/>
      <c r="F81" s="92"/>
      <c r="G81" s="92"/>
      <c r="H81" s="128"/>
      <c r="I81" s="42"/>
      <c r="J81" s="42">
        <f t="shared" ref="J81:K86" si="18">J82</f>
        <v>23</v>
      </c>
      <c r="K81" s="42">
        <f t="shared" si="18"/>
        <v>47.7</v>
      </c>
    </row>
    <row r="82" spans="1:11">
      <c r="A82" s="96" t="s">
        <v>172</v>
      </c>
      <c r="B82" s="92" t="s">
        <v>173</v>
      </c>
      <c r="C82" s="92">
        <v>99</v>
      </c>
      <c r="D82" s="100"/>
      <c r="E82" s="92"/>
      <c r="F82" s="92"/>
      <c r="G82" s="92"/>
      <c r="H82" s="128"/>
      <c r="I82" s="42"/>
      <c r="J82" s="42">
        <f t="shared" si="18"/>
        <v>23</v>
      </c>
      <c r="K82" s="42">
        <f t="shared" si="18"/>
        <v>47.7</v>
      </c>
    </row>
    <row r="83" spans="1:11" ht="47.25">
      <c r="A83" s="99" t="s">
        <v>164</v>
      </c>
      <c r="B83" s="92" t="s">
        <v>173</v>
      </c>
      <c r="C83" s="92">
        <v>99</v>
      </c>
      <c r="D83" s="92" t="s">
        <v>47</v>
      </c>
      <c r="E83" s="92" t="s">
        <v>34</v>
      </c>
      <c r="F83" s="92"/>
      <c r="G83" s="92"/>
      <c r="H83" s="128"/>
      <c r="I83" s="42"/>
      <c r="J83" s="42">
        <f t="shared" si="18"/>
        <v>23</v>
      </c>
      <c r="K83" s="42">
        <f t="shared" si="18"/>
        <v>47.7</v>
      </c>
    </row>
    <row r="84" spans="1:11" ht="47.25">
      <c r="A84" s="99" t="s">
        <v>165</v>
      </c>
      <c r="B84" s="92" t="s">
        <v>173</v>
      </c>
      <c r="C84" s="92">
        <v>99</v>
      </c>
      <c r="D84" s="92" t="s">
        <v>47</v>
      </c>
      <c r="E84" s="92" t="s">
        <v>23</v>
      </c>
      <c r="F84" s="92"/>
      <c r="G84" s="92"/>
      <c r="H84" s="128"/>
      <c r="I84" s="42"/>
      <c r="J84" s="42">
        <f t="shared" si="18"/>
        <v>23</v>
      </c>
      <c r="K84" s="42">
        <f t="shared" si="18"/>
        <v>47.7</v>
      </c>
    </row>
    <row r="85" spans="1:11">
      <c r="A85" s="96" t="s">
        <v>172</v>
      </c>
      <c r="B85" s="92" t="s">
        <v>173</v>
      </c>
      <c r="C85" s="92">
        <v>99</v>
      </c>
      <c r="D85" s="92" t="s">
        <v>47</v>
      </c>
      <c r="E85" s="92" t="s">
        <v>23</v>
      </c>
      <c r="F85" s="92" t="s">
        <v>36</v>
      </c>
      <c r="G85" s="92" t="s">
        <v>174</v>
      </c>
      <c r="H85" s="92"/>
      <c r="I85" s="42"/>
      <c r="J85" s="42">
        <f t="shared" si="18"/>
        <v>23</v>
      </c>
      <c r="K85" s="42">
        <f t="shared" si="18"/>
        <v>47.7</v>
      </c>
    </row>
    <row r="86" spans="1:11">
      <c r="A86" s="96" t="s">
        <v>107</v>
      </c>
      <c r="B86" s="92" t="s">
        <v>173</v>
      </c>
      <c r="C86" s="92">
        <v>99</v>
      </c>
      <c r="D86" s="92" t="s">
        <v>47</v>
      </c>
      <c r="E86" s="92" t="s">
        <v>23</v>
      </c>
      <c r="F86" s="92" t="s">
        <v>36</v>
      </c>
      <c r="G86" s="92" t="s">
        <v>174</v>
      </c>
      <c r="H86" s="92" t="s">
        <v>108</v>
      </c>
      <c r="I86" s="172"/>
      <c r="J86" s="165">
        <f t="shared" si="18"/>
        <v>23</v>
      </c>
      <c r="K86" s="41">
        <f t="shared" si="18"/>
        <v>47.7</v>
      </c>
    </row>
    <row r="87" spans="1:11">
      <c r="A87" s="96" t="s">
        <v>46</v>
      </c>
      <c r="B87" s="92" t="s">
        <v>173</v>
      </c>
      <c r="C87" s="92" t="s">
        <v>173</v>
      </c>
      <c r="D87" s="92" t="s">
        <v>47</v>
      </c>
      <c r="E87" s="92" t="s">
        <v>23</v>
      </c>
      <c r="F87" s="92" t="s">
        <v>36</v>
      </c>
      <c r="G87" s="92" t="s">
        <v>174</v>
      </c>
      <c r="H87" s="92" t="s">
        <v>48</v>
      </c>
      <c r="I87" s="172"/>
      <c r="J87" s="165">
        <f>'Прил 2'!K90</f>
        <v>23</v>
      </c>
      <c r="K87" s="41">
        <f>'Прил 2'!L90</f>
        <v>47.7</v>
      </c>
    </row>
  </sheetData>
  <autoFilter ref="A6:K87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2" priority="41" stopIfTrue="1">
      <formula>$F33=""</formula>
    </cfRule>
    <cfRule type="expression" dxfId="31" priority="42" stopIfTrue="1">
      <formula>#REF!&lt;&gt;""</formula>
    </cfRule>
    <cfRule type="expression" dxfId="30" priority="43" stopIfTrue="1">
      <formula>AND($G33="",$F33&lt;&gt;"")</formula>
    </cfRule>
  </conditionalFormatting>
  <conditionalFormatting sqref="B44">
    <cfRule type="expression" dxfId="29" priority="38" stopIfTrue="1">
      <formula>$F44=""</formula>
    </cfRule>
    <cfRule type="expression" dxfId="28" priority="40" stopIfTrue="1">
      <formula>AND($G44="",$F44&lt;&gt;"")</formula>
    </cfRule>
  </conditionalFormatting>
  <conditionalFormatting sqref="A31">
    <cfRule type="expression" dxfId="27" priority="35" stopIfTrue="1">
      <formula>$F31=""</formula>
    </cfRule>
    <cfRule type="expression" dxfId="26" priority="36" stopIfTrue="1">
      <formula>#REF!&lt;&gt;""</formula>
    </cfRule>
    <cfRule type="expression" dxfId="25" priority="37" stopIfTrue="1">
      <formula>AND($G31="",$F31&lt;&gt;"")</formula>
    </cfRule>
  </conditionalFormatting>
  <conditionalFormatting sqref="A61 A64">
    <cfRule type="expression" dxfId="24" priority="29" stopIfTrue="1">
      <formula>$F61=""</formula>
    </cfRule>
    <cfRule type="expression" dxfId="23" priority="31" stopIfTrue="1">
      <formula>AND($G61="",$F61&lt;&gt;"")</formula>
    </cfRule>
  </conditionalFormatting>
  <conditionalFormatting sqref="A64">
    <cfRule type="expression" dxfId="22" priority="26" stopIfTrue="1">
      <formula>$F64=""</formula>
    </cfRule>
    <cfRule type="expression" dxfId="21" priority="28" stopIfTrue="1">
      <formula>AND($G64="",$F64&lt;&gt;"")</formula>
    </cfRule>
  </conditionalFormatting>
  <conditionalFormatting sqref="A31">
    <cfRule type="expression" dxfId="20" priority="23" stopIfTrue="1">
      <formula>$F31=""</formula>
    </cfRule>
    <cfRule type="expression" dxfId="19" priority="24" stopIfTrue="1">
      <formula>#REF!&lt;&gt;""</formula>
    </cfRule>
    <cfRule type="expression" dxfId="18" priority="25" stopIfTrue="1">
      <formula>AND($G31="",$F31&lt;&gt;"")</formula>
    </cfRule>
  </conditionalFormatting>
  <conditionalFormatting sqref="A28">
    <cfRule type="expression" dxfId="17" priority="20" stopIfTrue="1">
      <formula>$F28=""</formula>
    </cfRule>
    <cfRule type="expression" dxfId="16" priority="21" stopIfTrue="1">
      <formula>#REF!&lt;&gt;""</formula>
    </cfRule>
    <cfRule type="expression" dxfId="15" priority="22" stopIfTrue="1">
      <formula>AND($G28="",$F28&lt;&gt;"")</formula>
    </cfRule>
  </conditionalFormatting>
  <conditionalFormatting sqref="F31 E60">
    <cfRule type="expression" dxfId="14" priority="18" stopIfTrue="1">
      <formula>$C31=""</formula>
    </cfRule>
    <cfRule type="expression" dxfId="13" priority="19" stopIfTrue="1">
      <formula>$D31&lt;&gt;""</formula>
    </cfRule>
  </conditionalFormatting>
  <conditionalFormatting sqref="E31">
    <cfRule type="expression" dxfId="12" priority="16" stopIfTrue="1">
      <formula>$C31=""</formula>
    </cfRule>
    <cfRule type="expression" dxfId="11" priority="17" stopIfTrue="1">
      <formula>$D31&lt;&gt;""</formula>
    </cfRule>
  </conditionalFormatting>
  <conditionalFormatting sqref="F60">
    <cfRule type="expression" dxfId="10" priority="9" stopIfTrue="1">
      <formula>$C60=""</formula>
    </cfRule>
    <cfRule type="expression" dxfId="9" priority="10" stopIfTrue="1">
      <formula>$D60&lt;&gt;""</formula>
    </cfRule>
  </conditionalFormatting>
  <conditionalFormatting sqref="F60">
    <cfRule type="expression" dxfId="8" priority="5" stopIfTrue="1">
      <formula>$C60=""</formula>
    </cfRule>
    <cfRule type="expression" dxfId="7" priority="6" stopIfTrue="1">
      <formula>$D60&lt;&gt;""</formula>
    </cfRule>
  </conditionalFormatting>
  <conditionalFormatting sqref="F31">
    <cfRule type="expression" dxfId="6" priority="3" stopIfTrue="1">
      <formula>$C31=""</formula>
    </cfRule>
    <cfRule type="expression" dxfId="5" priority="4" stopIfTrue="1">
      <formula>$D31&lt;&gt;""</formula>
    </cfRule>
  </conditionalFormatting>
  <conditionalFormatting sqref="E31">
    <cfRule type="expression" dxfId="4" priority="1" stopIfTrue="1">
      <formula>$C31=""</formula>
    </cfRule>
    <cfRule type="expression" dxfId="3" priority="2" stopIfTrue="1">
      <formula>$D31&lt;&gt;""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B44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A61 A64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00"/>
  <sheetViews>
    <sheetView view="pageBreakPreview" zoomScaleNormal="100" zoomScaleSheetLayoutView="100" workbookViewId="0">
      <selection activeCell="J9" sqref="J9:L9"/>
    </sheetView>
  </sheetViews>
  <sheetFormatPr defaultColWidth="9.140625" defaultRowHeight="15"/>
  <cols>
    <col min="1" max="1" width="54.85546875" style="47" customWidth="1"/>
    <col min="2" max="8" width="9.140625" style="16"/>
    <col min="9" max="9" width="9.140625" style="16" customWidth="1"/>
    <col min="10" max="10" width="11.85546875" style="16" customWidth="1"/>
    <col min="11" max="11" width="11.7109375" style="16" customWidth="1"/>
    <col min="12" max="12" width="14" style="16" customWidth="1"/>
    <col min="13" max="53" width="9.140625" style="1"/>
    <col min="54" max="16384" width="9.140625" style="16"/>
  </cols>
  <sheetData>
    <row r="1" spans="1:53" ht="132.75" customHeight="1">
      <c r="A1" s="173"/>
      <c r="B1" s="174"/>
      <c r="C1" s="175"/>
      <c r="D1" s="175"/>
      <c r="E1" s="175"/>
      <c r="F1" s="175"/>
      <c r="G1" s="175"/>
      <c r="H1" s="175"/>
      <c r="I1" s="10"/>
      <c r="J1" s="217" t="s">
        <v>193</v>
      </c>
      <c r="K1" s="217"/>
      <c r="L1" s="217"/>
    </row>
    <row r="2" spans="1:53" ht="85.5" customHeight="1">
      <c r="A2" s="227" t="s">
        <v>205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8"/>
      <c r="N2" s="228"/>
      <c r="O2" s="228"/>
      <c r="P2" s="228"/>
      <c r="Q2" s="228"/>
      <c r="R2" s="228"/>
      <c r="S2" s="228"/>
      <c r="T2" s="228"/>
    </row>
    <row r="3" spans="1:53" ht="15.75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167"/>
      <c r="L3" s="133" t="s">
        <v>188</v>
      </c>
    </row>
    <row r="4" spans="1:53" ht="15.75">
      <c r="A4" s="225" t="s">
        <v>12</v>
      </c>
      <c r="B4" s="225" t="s">
        <v>190</v>
      </c>
      <c r="C4" s="225"/>
      <c r="D4" s="225"/>
      <c r="E4" s="225"/>
      <c r="F4" s="225" t="s">
        <v>14</v>
      </c>
      <c r="G4" s="225" t="s">
        <v>13</v>
      </c>
      <c r="H4" s="225" t="s">
        <v>189</v>
      </c>
      <c r="I4" s="225" t="s">
        <v>21</v>
      </c>
      <c r="J4" s="225" t="s">
        <v>65</v>
      </c>
      <c r="K4" s="225"/>
      <c r="L4" s="225"/>
    </row>
    <row r="5" spans="1:53" ht="19.899999999999999" customHeight="1">
      <c r="A5" s="225" t="s">
        <v>192</v>
      </c>
      <c r="B5" s="225" t="s">
        <v>192</v>
      </c>
      <c r="C5" s="225"/>
      <c r="D5" s="225"/>
      <c r="E5" s="225"/>
      <c r="F5" s="225" t="s">
        <v>192</v>
      </c>
      <c r="G5" s="225" t="s">
        <v>192</v>
      </c>
      <c r="H5" s="225" t="s">
        <v>192</v>
      </c>
      <c r="I5" s="225" t="s">
        <v>192</v>
      </c>
      <c r="J5" s="211" t="s">
        <v>138</v>
      </c>
      <c r="K5" s="211" t="s">
        <v>175</v>
      </c>
      <c r="L5" s="211" t="s">
        <v>199</v>
      </c>
    </row>
    <row r="6" spans="1:53" s="43" customFormat="1" ht="15.75">
      <c r="A6" s="111">
        <v>1</v>
      </c>
      <c r="B6" s="112">
        <v>2</v>
      </c>
      <c r="C6" s="112">
        <v>3</v>
      </c>
      <c r="D6" s="112">
        <v>4</v>
      </c>
      <c r="E6" s="113">
        <v>5</v>
      </c>
      <c r="F6" s="112">
        <v>6</v>
      </c>
      <c r="G6" s="114">
        <v>7</v>
      </c>
      <c r="H6" s="112">
        <v>8</v>
      </c>
      <c r="I6" s="112">
        <v>9</v>
      </c>
      <c r="J6" s="115" t="s">
        <v>30</v>
      </c>
      <c r="K6" s="115" t="s">
        <v>44</v>
      </c>
      <c r="L6" s="116" t="s">
        <v>141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5" customFormat="1" ht="19.899999999999999" customHeight="1">
      <c r="A7" s="117" t="s">
        <v>22</v>
      </c>
      <c r="B7" s="118"/>
      <c r="C7" s="118"/>
      <c r="D7" s="118"/>
      <c r="E7" s="119"/>
      <c r="F7" s="120"/>
      <c r="G7" s="121"/>
      <c r="H7" s="118"/>
      <c r="I7" s="118"/>
      <c r="J7" s="178">
        <f>J8+J34</f>
        <v>1244.44</v>
      </c>
      <c r="K7" s="178">
        <f>K8+K34+K59</f>
        <v>1012.1000000000001</v>
      </c>
      <c r="L7" s="178">
        <f>L8+L34+L59</f>
        <v>1050.3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</row>
    <row r="8" spans="1:53" ht="23.25" customHeight="1">
      <c r="A8" s="99" t="s">
        <v>140</v>
      </c>
      <c r="B8" s="94" t="s">
        <v>33</v>
      </c>
      <c r="C8" s="6"/>
      <c r="D8" s="92"/>
      <c r="E8" s="100"/>
      <c r="F8" s="92"/>
      <c r="G8" s="101"/>
      <c r="H8" s="102"/>
      <c r="I8" s="125"/>
      <c r="J8" s="42">
        <f>J9+J16</f>
        <v>648.24</v>
      </c>
      <c r="K8" s="42">
        <f>K9+K16</f>
        <v>452.3</v>
      </c>
      <c r="L8" s="42">
        <f>L9+L16</f>
        <v>467.29999999999995</v>
      </c>
      <c r="M8" s="90"/>
      <c r="N8" s="90"/>
      <c r="O8" s="90"/>
    </row>
    <row r="9" spans="1:53" ht="15.75">
      <c r="A9" s="103" t="s">
        <v>134</v>
      </c>
      <c r="B9" s="94">
        <v>65</v>
      </c>
      <c r="C9" s="6">
        <v>1</v>
      </c>
      <c r="D9" s="104"/>
      <c r="E9" s="105"/>
      <c r="F9" s="104"/>
      <c r="G9" s="101"/>
      <c r="H9" s="102"/>
      <c r="I9" s="125"/>
      <c r="J9" s="42">
        <f>J10</f>
        <v>252.14</v>
      </c>
      <c r="K9" s="42">
        <f t="shared" ref="K9:L9" si="0">K10</f>
        <v>123.8</v>
      </c>
      <c r="L9" s="42">
        <f t="shared" si="0"/>
        <v>123.5</v>
      </c>
    </row>
    <row r="10" spans="1:53" ht="31.5">
      <c r="A10" s="103" t="s">
        <v>35</v>
      </c>
      <c r="B10" s="95" t="s">
        <v>33</v>
      </c>
      <c r="C10" s="92" t="s">
        <v>23</v>
      </c>
      <c r="D10" s="92" t="s">
        <v>36</v>
      </c>
      <c r="E10" s="100" t="s">
        <v>37</v>
      </c>
      <c r="F10" s="92"/>
      <c r="G10" s="95"/>
      <c r="H10" s="92"/>
      <c r="I10" s="92"/>
      <c r="J10" s="42">
        <f>J13</f>
        <v>252.14</v>
      </c>
      <c r="K10" s="42">
        <f>K13</f>
        <v>123.8</v>
      </c>
      <c r="L10" s="129">
        <f>L13</f>
        <v>123.5</v>
      </c>
    </row>
    <row r="11" spans="1:53" ht="78.75">
      <c r="A11" s="106" t="s">
        <v>103</v>
      </c>
      <c r="B11" s="94">
        <v>65</v>
      </c>
      <c r="C11" s="6">
        <v>1</v>
      </c>
      <c r="D11" s="92" t="s">
        <v>36</v>
      </c>
      <c r="E11" s="93">
        <v>41150</v>
      </c>
      <c r="F11" s="92" t="s">
        <v>105</v>
      </c>
      <c r="G11" s="92"/>
      <c r="H11" s="92"/>
      <c r="I11" s="92"/>
      <c r="J11" s="42">
        <f>J12</f>
        <v>252.14</v>
      </c>
      <c r="K11" s="42">
        <f t="shared" ref="K11:L11" si="1">K12</f>
        <v>123.8</v>
      </c>
      <c r="L11" s="42">
        <f t="shared" si="1"/>
        <v>123.5</v>
      </c>
    </row>
    <row r="12" spans="1:53" ht="31.5">
      <c r="A12" s="106" t="s">
        <v>104</v>
      </c>
      <c r="B12" s="94">
        <v>65</v>
      </c>
      <c r="C12" s="6">
        <v>1</v>
      </c>
      <c r="D12" s="92" t="s">
        <v>36</v>
      </c>
      <c r="E12" s="93">
        <v>41150</v>
      </c>
      <c r="F12" s="92" t="s">
        <v>106</v>
      </c>
      <c r="G12" s="92"/>
      <c r="H12" s="92"/>
      <c r="I12" s="92"/>
      <c r="J12" s="42">
        <f>J13</f>
        <v>252.14</v>
      </c>
      <c r="K12" s="42">
        <f t="shared" ref="K12:L12" si="2">K13</f>
        <v>123.8</v>
      </c>
      <c r="L12" s="42">
        <f t="shared" si="2"/>
        <v>123.5</v>
      </c>
    </row>
    <row r="13" spans="1:53" ht="15.75">
      <c r="A13" s="103" t="s">
        <v>15</v>
      </c>
      <c r="B13" s="94">
        <v>65</v>
      </c>
      <c r="C13" s="6">
        <v>1</v>
      </c>
      <c r="D13" s="92" t="s">
        <v>36</v>
      </c>
      <c r="E13" s="93">
        <v>41150</v>
      </c>
      <c r="F13" s="6" t="s">
        <v>106</v>
      </c>
      <c r="G13" s="107" t="s">
        <v>16</v>
      </c>
      <c r="H13" s="108"/>
      <c r="I13" s="92"/>
      <c r="J13" s="42">
        <f>J14</f>
        <v>252.14</v>
      </c>
      <c r="K13" s="42">
        <f t="shared" ref="K13:L14" si="3">K14</f>
        <v>123.8</v>
      </c>
      <c r="L13" s="129">
        <f t="shared" si="3"/>
        <v>123.5</v>
      </c>
    </row>
    <row r="14" spans="1:53" ht="47.25">
      <c r="A14" s="103" t="s">
        <v>32</v>
      </c>
      <c r="B14" s="94">
        <v>65</v>
      </c>
      <c r="C14" s="6">
        <v>1</v>
      </c>
      <c r="D14" s="92" t="s">
        <v>36</v>
      </c>
      <c r="E14" s="93">
        <v>41150</v>
      </c>
      <c r="F14" s="6" t="s">
        <v>106</v>
      </c>
      <c r="G14" s="109" t="s">
        <v>16</v>
      </c>
      <c r="H14" s="110" t="s">
        <v>27</v>
      </c>
      <c r="I14" s="92"/>
      <c r="J14" s="42">
        <f>J15</f>
        <v>252.14</v>
      </c>
      <c r="K14" s="42">
        <f t="shared" si="3"/>
        <v>123.8</v>
      </c>
      <c r="L14" s="129">
        <f t="shared" si="3"/>
        <v>123.5</v>
      </c>
    </row>
    <row r="15" spans="1:53" ht="47.25">
      <c r="A15" s="176" t="s">
        <v>158</v>
      </c>
      <c r="B15" s="94">
        <v>65</v>
      </c>
      <c r="C15" s="6">
        <v>1</v>
      </c>
      <c r="D15" s="92" t="s">
        <v>36</v>
      </c>
      <c r="E15" s="93" t="s">
        <v>37</v>
      </c>
      <c r="F15" s="6" t="s">
        <v>106</v>
      </c>
      <c r="G15" s="109" t="s">
        <v>16</v>
      </c>
      <c r="H15" s="110" t="s">
        <v>27</v>
      </c>
      <c r="I15" s="92">
        <v>910</v>
      </c>
      <c r="J15" s="42">
        <f>'Прил 2'!J15</f>
        <v>252.14</v>
      </c>
      <c r="K15" s="42">
        <f>'Прил 2'!K15</f>
        <v>123.8</v>
      </c>
      <c r="L15" s="42">
        <f>'Прил 2'!L15</f>
        <v>123.5</v>
      </c>
    </row>
    <row r="16" spans="1:53" ht="31.5">
      <c r="A16" s="103" t="s">
        <v>137</v>
      </c>
      <c r="B16" s="91" t="s">
        <v>33</v>
      </c>
      <c r="C16" s="6" t="s">
        <v>24</v>
      </c>
      <c r="D16" s="92"/>
      <c r="E16" s="93"/>
      <c r="F16" s="6"/>
      <c r="G16" s="94"/>
      <c r="H16" s="6"/>
      <c r="I16" s="92"/>
      <c r="J16" s="42">
        <f>J17+J23</f>
        <v>396.1</v>
      </c>
      <c r="K16" s="42">
        <f t="shared" ref="K16:L16" si="4">K17+K23</f>
        <v>328.5</v>
      </c>
      <c r="L16" s="42">
        <f t="shared" si="4"/>
        <v>343.79999999999995</v>
      </c>
    </row>
    <row r="17" spans="1:12" ht="30.75" customHeight="1">
      <c r="A17" s="103" t="s">
        <v>38</v>
      </c>
      <c r="B17" s="91" t="s">
        <v>33</v>
      </c>
      <c r="C17" s="6" t="s">
        <v>24</v>
      </c>
      <c r="D17" s="92" t="s">
        <v>36</v>
      </c>
      <c r="E17" s="93" t="s">
        <v>39</v>
      </c>
      <c r="F17" s="6"/>
      <c r="G17" s="94"/>
      <c r="H17" s="6"/>
      <c r="I17" s="95"/>
      <c r="J17" s="42">
        <f>J18</f>
        <v>256.10000000000002</v>
      </c>
      <c r="K17" s="42">
        <f>K20</f>
        <v>243.6</v>
      </c>
      <c r="L17" s="129">
        <f>L20</f>
        <v>250.7</v>
      </c>
    </row>
    <row r="18" spans="1:12" ht="84" customHeight="1">
      <c r="A18" s="106" t="s">
        <v>103</v>
      </c>
      <c r="B18" s="91" t="s">
        <v>33</v>
      </c>
      <c r="C18" s="6" t="s">
        <v>24</v>
      </c>
      <c r="D18" s="92" t="s">
        <v>36</v>
      </c>
      <c r="E18" s="93" t="s">
        <v>39</v>
      </c>
      <c r="F18" s="6" t="s">
        <v>105</v>
      </c>
      <c r="G18" s="94"/>
      <c r="H18" s="6"/>
      <c r="I18" s="95"/>
      <c r="J18" s="42">
        <f>J19</f>
        <v>256.10000000000002</v>
      </c>
      <c r="K18" s="42">
        <f t="shared" ref="K18:L18" si="5">K19</f>
        <v>243.6</v>
      </c>
      <c r="L18" s="42">
        <f t="shared" si="5"/>
        <v>250.7</v>
      </c>
    </row>
    <row r="19" spans="1:12" ht="30.75" customHeight="1">
      <c r="A19" s="106" t="s">
        <v>104</v>
      </c>
      <c r="B19" s="91" t="s">
        <v>33</v>
      </c>
      <c r="C19" s="6" t="s">
        <v>24</v>
      </c>
      <c r="D19" s="92" t="s">
        <v>36</v>
      </c>
      <c r="E19" s="93" t="s">
        <v>39</v>
      </c>
      <c r="F19" s="6" t="s">
        <v>106</v>
      </c>
      <c r="G19" s="94"/>
      <c r="H19" s="6"/>
      <c r="I19" s="95"/>
      <c r="J19" s="42">
        <f>J20</f>
        <v>256.10000000000002</v>
      </c>
      <c r="K19" s="42">
        <f t="shared" ref="K19:L19" si="6">K20</f>
        <v>243.6</v>
      </c>
      <c r="L19" s="42">
        <f t="shared" si="6"/>
        <v>250.7</v>
      </c>
    </row>
    <row r="20" spans="1:12" ht="15.75">
      <c r="A20" s="103" t="s">
        <v>15</v>
      </c>
      <c r="B20" s="91" t="s">
        <v>33</v>
      </c>
      <c r="C20" s="6" t="s">
        <v>24</v>
      </c>
      <c r="D20" s="92" t="s">
        <v>36</v>
      </c>
      <c r="E20" s="93" t="s">
        <v>39</v>
      </c>
      <c r="F20" s="6" t="s">
        <v>106</v>
      </c>
      <c r="G20" s="94" t="s">
        <v>16</v>
      </c>
      <c r="H20" s="6"/>
      <c r="I20" s="95"/>
      <c r="J20" s="42">
        <f>J21</f>
        <v>256.10000000000002</v>
      </c>
      <c r="K20" s="42">
        <f t="shared" ref="K20:L21" si="7">K21</f>
        <v>243.6</v>
      </c>
      <c r="L20" s="129">
        <f t="shared" si="7"/>
        <v>250.7</v>
      </c>
    </row>
    <row r="21" spans="1:12" ht="63" customHeight="1">
      <c r="A21" s="103" t="s">
        <v>66</v>
      </c>
      <c r="B21" s="91" t="s">
        <v>33</v>
      </c>
      <c r="C21" s="92" t="s">
        <v>24</v>
      </c>
      <c r="D21" s="92" t="s">
        <v>36</v>
      </c>
      <c r="E21" s="100">
        <v>41110</v>
      </c>
      <c r="F21" s="92" t="s">
        <v>106</v>
      </c>
      <c r="G21" s="95" t="s">
        <v>16</v>
      </c>
      <c r="H21" s="92" t="s">
        <v>17</v>
      </c>
      <c r="I21" s="95"/>
      <c r="J21" s="42">
        <f>J22</f>
        <v>256.10000000000002</v>
      </c>
      <c r="K21" s="42">
        <f t="shared" si="7"/>
        <v>243.6</v>
      </c>
      <c r="L21" s="129">
        <f t="shared" si="7"/>
        <v>250.7</v>
      </c>
    </row>
    <row r="22" spans="1:12" ht="47.25">
      <c r="A22" s="176" t="s">
        <v>158</v>
      </c>
      <c r="B22" s="91" t="s">
        <v>33</v>
      </c>
      <c r="C22" s="92" t="s">
        <v>24</v>
      </c>
      <c r="D22" s="92" t="s">
        <v>36</v>
      </c>
      <c r="E22" s="100" t="s">
        <v>39</v>
      </c>
      <c r="F22" s="92" t="s">
        <v>106</v>
      </c>
      <c r="G22" s="94" t="s">
        <v>16</v>
      </c>
      <c r="H22" s="6" t="s">
        <v>17</v>
      </c>
      <c r="I22" s="92">
        <v>910</v>
      </c>
      <c r="J22" s="42">
        <f>'Прил 2'!J21</f>
        <v>256.10000000000002</v>
      </c>
      <c r="K22" s="42">
        <f>'Прил 2'!K21</f>
        <v>243.6</v>
      </c>
      <c r="L22" s="42">
        <f>'Прил 2'!L21</f>
        <v>250.7</v>
      </c>
    </row>
    <row r="23" spans="1:12" ht="31.5">
      <c r="A23" s="98" t="s">
        <v>170</v>
      </c>
      <c r="B23" s="91" t="s">
        <v>33</v>
      </c>
      <c r="C23" s="92" t="s">
        <v>24</v>
      </c>
      <c r="D23" s="92" t="s">
        <v>36</v>
      </c>
      <c r="E23" s="100" t="s">
        <v>40</v>
      </c>
      <c r="F23" s="92"/>
      <c r="G23" s="94"/>
      <c r="H23" s="6"/>
      <c r="I23" s="95"/>
      <c r="J23" s="42">
        <f>J24+J29</f>
        <v>140</v>
      </c>
      <c r="K23" s="42">
        <f t="shared" ref="K23:L23" si="8">K24+K29</f>
        <v>84.9</v>
      </c>
      <c r="L23" s="42">
        <f t="shared" si="8"/>
        <v>93.1</v>
      </c>
    </row>
    <row r="24" spans="1:12" ht="47.25">
      <c r="A24" s="98" t="s">
        <v>100</v>
      </c>
      <c r="B24" s="91" t="s">
        <v>33</v>
      </c>
      <c r="C24" s="92" t="s">
        <v>24</v>
      </c>
      <c r="D24" s="92" t="s">
        <v>36</v>
      </c>
      <c r="E24" s="100" t="s">
        <v>40</v>
      </c>
      <c r="F24" s="92" t="s">
        <v>101</v>
      </c>
      <c r="G24" s="94"/>
      <c r="H24" s="6"/>
      <c r="I24" s="95"/>
      <c r="J24" s="42">
        <f>J25</f>
        <v>112.4</v>
      </c>
      <c r="K24" s="42">
        <f t="shared" ref="K24:L27" si="9">K25</f>
        <v>62.5</v>
      </c>
      <c r="L24" s="42">
        <f t="shared" si="9"/>
        <v>70.7</v>
      </c>
    </row>
    <row r="25" spans="1:12" ht="15.75">
      <c r="A25" s="98" t="s">
        <v>41</v>
      </c>
      <c r="B25" s="91" t="s">
        <v>33</v>
      </c>
      <c r="C25" s="92" t="s">
        <v>24</v>
      </c>
      <c r="D25" s="92" t="s">
        <v>36</v>
      </c>
      <c r="E25" s="100" t="s">
        <v>40</v>
      </c>
      <c r="F25" s="92" t="s">
        <v>102</v>
      </c>
      <c r="G25" s="94"/>
      <c r="H25" s="6"/>
      <c r="I25" s="95"/>
      <c r="J25" s="42">
        <f>J26</f>
        <v>112.4</v>
      </c>
      <c r="K25" s="42">
        <f t="shared" si="9"/>
        <v>62.5</v>
      </c>
      <c r="L25" s="42">
        <f t="shared" si="9"/>
        <v>70.7</v>
      </c>
    </row>
    <row r="26" spans="1:12" ht="15.75">
      <c r="A26" s="103" t="s">
        <v>15</v>
      </c>
      <c r="B26" s="91" t="s">
        <v>33</v>
      </c>
      <c r="C26" s="92" t="s">
        <v>24</v>
      </c>
      <c r="D26" s="92" t="s">
        <v>36</v>
      </c>
      <c r="E26" s="100" t="s">
        <v>40</v>
      </c>
      <c r="F26" s="92" t="s">
        <v>102</v>
      </c>
      <c r="G26" s="94" t="s">
        <v>16</v>
      </c>
      <c r="H26" s="6"/>
      <c r="I26" s="95"/>
      <c r="J26" s="42">
        <f>J27</f>
        <v>112.4</v>
      </c>
      <c r="K26" s="42">
        <f t="shared" si="9"/>
        <v>62.5</v>
      </c>
      <c r="L26" s="42">
        <f t="shared" si="9"/>
        <v>70.7</v>
      </c>
    </row>
    <row r="27" spans="1:12" ht="63">
      <c r="A27" s="103" t="s">
        <v>66</v>
      </c>
      <c r="B27" s="91" t="s">
        <v>33</v>
      </c>
      <c r="C27" s="92" t="s">
        <v>24</v>
      </c>
      <c r="D27" s="92" t="s">
        <v>36</v>
      </c>
      <c r="E27" s="100" t="s">
        <v>40</v>
      </c>
      <c r="F27" s="92" t="s">
        <v>102</v>
      </c>
      <c r="G27" s="94" t="s">
        <v>16</v>
      </c>
      <c r="H27" s="6" t="s">
        <v>17</v>
      </c>
      <c r="I27" s="95"/>
      <c r="J27" s="42">
        <f>J28</f>
        <v>112.4</v>
      </c>
      <c r="K27" s="42">
        <f t="shared" si="9"/>
        <v>62.5</v>
      </c>
      <c r="L27" s="42">
        <f t="shared" si="9"/>
        <v>70.7</v>
      </c>
    </row>
    <row r="28" spans="1:12" ht="47.25">
      <c r="A28" s="176" t="s">
        <v>158</v>
      </c>
      <c r="B28" s="91" t="s">
        <v>33</v>
      </c>
      <c r="C28" s="92" t="s">
        <v>24</v>
      </c>
      <c r="D28" s="92" t="s">
        <v>36</v>
      </c>
      <c r="E28" s="100" t="s">
        <v>40</v>
      </c>
      <c r="F28" s="92" t="s">
        <v>102</v>
      </c>
      <c r="G28" s="94" t="s">
        <v>16</v>
      </c>
      <c r="H28" s="6" t="s">
        <v>17</v>
      </c>
      <c r="I28" s="95">
        <v>910</v>
      </c>
      <c r="J28" s="42">
        <f>'Прил 2'!J24</f>
        <v>112.4</v>
      </c>
      <c r="K28" s="42">
        <f>'Прил 2'!K24</f>
        <v>62.5</v>
      </c>
      <c r="L28" s="42">
        <f>'Прил 2'!L24</f>
        <v>70.7</v>
      </c>
    </row>
    <row r="29" spans="1:12" ht="31.5">
      <c r="A29" s="98" t="s">
        <v>99</v>
      </c>
      <c r="B29" s="91" t="s">
        <v>33</v>
      </c>
      <c r="C29" s="92" t="s">
        <v>24</v>
      </c>
      <c r="D29" s="92" t="s">
        <v>36</v>
      </c>
      <c r="E29" s="100" t="s">
        <v>40</v>
      </c>
      <c r="F29" s="92" t="s">
        <v>108</v>
      </c>
      <c r="G29" s="94"/>
      <c r="H29" s="6"/>
      <c r="I29" s="95"/>
      <c r="J29" s="42">
        <f>J30</f>
        <v>27.6</v>
      </c>
      <c r="K29" s="42">
        <f t="shared" ref="K29:L32" si="10">K30</f>
        <v>22.4</v>
      </c>
      <c r="L29" s="42">
        <f t="shared" ref="L29:L30" si="11">L30</f>
        <v>22.4</v>
      </c>
    </row>
    <row r="30" spans="1:12" ht="47.25">
      <c r="A30" s="98" t="s">
        <v>100</v>
      </c>
      <c r="B30" s="91" t="s">
        <v>33</v>
      </c>
      <c r="C30" s="92" t="s">
        <v>24</v>
      </c>
      <c r="D30" s="92" t="s">
        <v>36</v>
      </c>
      <c r="E30" s="100" t="s">
        <v>40</v>
      </c>
      <c r="F30" s="92" t="s">
        <v>110</v>
      </c>
      <c r="G30" s="94"/>
      <c r="H30" s="6"/>
      <c r="I30" s="95"/>
      <c r="J30" s="42">
        <f>J31</f>
        <v>27.6</v>
      </c>
      <c r="K30" s="42">
        <f t="shared" si="10"/>
        <v>22.4</v>
      </c>
      <c r="L30" s="42">
        <f t="shared" si="11"/>
        <v>22.4</v>
      </c>
    </row>
    <row r="31" spans="1:12" ht="15.75">
      <c r="A31" s="103" t="s">
        <v>15</v>
      </c>
      <c r="B31" s="91" t="s">
        <v>33</v>
      </c>
      <c r="C31" s="92" t="s">
        <v>24</v>
      </c>
      <c r="D31" s="92" t="s">
        <v>36</v>
      </c>
      <c r="E31" s="100" t="s">
        <v>40</v>
      </c>
      <c r="F31" s="92" t="s">
        <v>110</v>
      </c>
      <c r="G31" s="94" t="s">
        <v>16</v>
      </c>
      <c r="H31" s="6"/>
      <c r="I31" s="95"/>
      <c r="J31" s="42">
        <f>J32</f>
        <v>27.6</v>
      </c>
      <c r="K31" s="42">
        <f t="shared" si="10"/>
        <v>22.4</v>
      </c>
      <c r="L31" s="129">
        <f t="shared" si="10"/>
        <v>22.4</v>
      </c>
    </row>
    <row r="32" spans="1:12" ht="69.75" customHeight="1">
      <c r="A32" s="103" t="s">
        <v>66</v>
      </c>
      <c r="B32" s="91" t="s">
        <v>33</v>
      </c>
      <c r="C32" s="92" t="s">
        <v>24</v>
      </c>
      <c r="D32" s="92" t="s">
        <v>36</v>
      </c>
      <c r="E32" s="100" t="s">
        <v>40</v>
      </c>
      <c r="F32" s="92" t="s">
        <v>110</v>
      </c>
      <c r="G32" s="94" t="s">
        <v>16</v>
      </c>
      <c r="H32" s="6" t="s">
        <v>17</v>
      </c>
      <c r="I32" s="95"/>
      <c r="J32" s="42">
        <f>J33</f>
        <v>27.6</v>
      </c>
      <c r="K32" s="42">
        <f t="shared" si="10"/>
        <v>22.4</v>
      </c>
      <c r="L32" s="129">
        <f t="shared" si="10"/>
        <v>22.4</v>
      </c>
    </row>
    <row r="33" spans="1:53" ht="47.25">
      <c r="A33" s="176" t="s">
        <v>158</v>
      </c>
      <c r="B33" s="91" t="s">
        <v>33</v>
      </c>
      <c r="C33" s="92" t="s">
        <v>24</v>
      </c>
      <c r="D33" s="92" t="s">
        <v>36</v>
      </c>
      <c r="E33" s="100" t="s">
        <v>40</v>
      </c>
      <c r="F33" s="92" t="s">
        <v>110</v>
      </c>
      <c r="G33" s="94" t="s">
        <v>16</v>
      </c>
      <c r="H33" s="6" t="s">
        <v>17</v>
      </c>
      <c r="I33" s="95">
        <v>910</v>
      </c>
      <c r="J33" s="42">
        <f>'Прил 2'!J25</f>
        <v>27.6</v>
      </c>
      <c r="K33" s="42">
        <f>'Прил 2'!K25</f>
        <v>22.4</v>
      </c>
      <c r="L33" s="42">
        <f>'Прил 2'!L25</f>
        <v>22.4</v>
      </c>
    </row>
    <row r="34" spans="1:53" ht="63">
      <c r="A34" s="99" t="s">
        <v>164</v>
      </c>
      <c r="B34" s="126">
        <v>89</v>
      </c>
      <c r="C34" s="125"/>
      <c r="D34" s="92"/>
      <c r="E34" s="100"/>
      <c r="F34" s="92"/>
      <c r="G34" s="95"/>
      <c r="H34" s="92"/>
      <c r="I34" s="95"/>
      <c r="J34" s="42">
        <f>J35</f>
        <v>596.20000000000005</v>
      </c>
      <c r="K34" s="42">
        <f t="shared" ref="K34:L34" si="12">K35</f>
        <v>536.80000000000007</v>
      </c>
      <c r="L34" s="42">
        <f t="shared" si="12"/>
        <v>535.30000000000007</v>
      </c>
    </row>
    <row r="35" spans="1:53" ht="70.900000000000006" customHeight="1">
      <c r="A35" s="99" t="s">
        <v>165</v>
      </c>
      <c r="B35" s="126">
        <v>89</v>
      </c>
      <c r="C35" s="125" t="s">
        <v>23</v>
      </c>
      <c r="D35" s="92"/>
      <c r="E35" s="100"/>
      <c r="F35" s="92"/>
      <c r="G35" s="95"/>
      <c r="H35" s="92"/>
      <c r="I35" s="95"/>
      <c r="J35" s="42">
        <f>J41+J47+J53+J77+J83+J89+J100+J65+J71+J94</f>
        <v>596.20000000000005</v>
      </c>
      <c r="K35" s="42">
        <f>K41+K47+K53+K77+K83+K89+K100+K65+K71+K94</f>
        <v>536.80000000000007</v>
      </c>
      <c r="L35" s="42">
        <f>L41+L47+L53+L77+L83+L89+L100+L65+L71+L94</f>
        <v>535.30000000000007</v>
      </c>
    </row>
    <row r="36" spans="1:53" ht="15.75">
      <c r="A36" s="103" t="s">
        <v>60</v>
      </c>
      <c r="B36" s="128">
        <v>89</v>
      </c>
      <c r="C36" s="92">
        <v>1</v>
      </c>
      <c r="D36" s="92" t="s">
        <v>36</v>
      </c>
      <c r="E36" s="100" t="s">
        <v>61</v>
      </c>
      <c r="F36" s="92"/>
      <c r="G36" s="95"/>
      <c r="H36" s="92"/>
      <c r="I36" s="92"/>
      <c r="J36" s="42">
        <f>J39</f>
        <v>69.599999999999994</v>
      </c>
      <c r="K36" s="42">
        <f>K39</f>
        <v>46.599999999999994</v>
      </c>
      <c r="L36" s="129">
        <f>L39</f>
        <v>21.899999999999991</v>
      </c>
    </row>
    <row r="37" spans="1:53" ht="31.5">
      <c r="A37" s="99" t="s">
        <v>95</v>
      </c>
      <c r="B37" s="128">
        <v>89</v>
      </c>
      <c r="C37" s="92">
        <v>1</v>
      </c>
      <c r="D37" s="92" t="s">
        <v>36</v>
      </c>
      <c r="E37" s="100" t="s">
        <v>61</v>
      </c>
      <c r="F37" s="92" t="s">
        <v>97</v>
      </c>
      <c r="G37" s="95"/>
      <c r="H37" s="92"/>
      <c r="I37" s="92"/>
      <c r="J37" s="42">
        <f>J38</f>
        <v>69.599999999999994</v>
      </c>
      <c r="K37" s="42">
        <f t="shared" ref="K37:L37" si="13">K38</f>
        <v>46.599999999999994</v>
      </c>
      <c r="L37" s="42">
        <f t="shared" si="13"/>
        <v>21.899999999999991</v>
      </c>
    </row>
    <row r="38" spans="1:53" ht="31.5">
      <c r="A38" s="99" t="s">
        <v>96</v>
      </c>
      <c r="B38" s="128">
        <v>89</v>
      </c>
      <c r="C38" s="92">
        <v>1</v>
      </c>
      <c r="D38" s="92" t="s">
        <v>36</v>
      </c>
      <c r="E38" s="100" t="s">
        <v>61</v>
      </c>
      <c r="F38" s="92" t="s">
        <v>98</v>
      </c>
      <c r="G38" s="95"/>
      <c r="H38" s="92"/>
      <c r="I38" s="92"/>
      <c r="J38" s="42">
        <f>J39</f>
        <v>69.599999999999994</v>
      </c>
      <c r="K38" s="42">
        <f t="shared" ref="K38:L38" si="14">K39</f>
        <v>46.599999999999994</v>
      </c>
      <c r="L38" s="42">
        <f t="shared" si="14"/>
        <v>21.899999999999991</v>
      </c>
    </row>
    <row r="39" spans="1:53" ht="15.75">
      <c r="A39" s="103" t="s">
        <v>59</v>
      </c>
      <c r="B39" s="128">
        <v>89</v>
      </c>
      <c r="C39" s="92">
        <v>1</v>
      </c>
      <c r="D39" s="92" t="s">
        <v>36</v>
      </c>
      <c r="E39" s="100" t="s">
        <v>61</v>
      </c>
      <c r="F39" s="92" t="s">
        <v>98</v>
      </c>
      <c r="G39" s="95" t="s">
        <v>30</v>
      </c>
      <c r="H39" s="92"/>
      <c r="I39" s="92"/>
      <c r="J39" s="42">
        <f>J40</f>
        <v>69.599999999999994</v>
      </c>
      <c r="K39" s="42">
        <f t="shared" ref="K39:L40" si="15">K40</f>
        <v>46.599999999999994</v>
      </c>
      <c r="L39" s="129">
        <f t="shared" si="15"/>
        <v>21.899999999999991</v>
      </c>
    </row>
    <row r="40" spans="1:53" ht="15.75">
      <c r="A40" s="103" t="s">
        <v>26</v>
      </c>
      <c r="B40" s="128">
        <v>89</v>
      </c>
      <c r="C40" s="92">
        <v>1</v>
      </c>
      <c r="D40" s="92" t="s">
        <v>36</v>
      </c>
      <c r="E40" s="100" t="s">
        <v>61</v>
      </c>
      <c r="F40" s="92" t="s">
        <v>98</v>
      </c>
      <c r="G40" s="95" t="s">
        <v>30</v>
      </c>
      <c r="H40" s="92" t="s">
        <v>16</v>
      </c>
      <c r="I40" s="92"/>
      <c r="J40" s="42">
        <f>J41</f>
        <v>69.599999999999994</v>
      </c>
      <c r="K40" s="42">
        <f t="shared" si="15"/>
        <v>46.599999999999994</v>
      </c>
      <c r="L40" s="129">
        <f t="shared" si="15"/>
        <v>21.899999999999991</v>
      </c>
    </row>
    <row r="41" spans="1:53" ht="52.15" customHeight="1">
      <c r="A41" s="176" t="s">
        <v>158</v>
      </c>
      <c r="B41" s="128">
        <v>89</v>
      </c>
      <c r="C41" s="92">
        <v>1</v>
      </c>
      <c r="D41" s="92" t="s">
        <v>36</v>
      </c>
      <c r="E41" s="100" t="s">
        <v>61</v>
      </c>
      <c r="F41" s="92" t="s">
        <v>98</v>
      </c>
      <c r="G41" s="95" t="s">
        <v>30</v>
      </c>
      <c r="H41" s="92" t="s">
        <v>16</v>
      </c>
      <c r="I41" s="92">
        <v>910</v>
      </c>
      <c r="J41" s="42">
        <f>'Прил 2'!J76</f>
        <v>69.599999999999994</v>
      </c>
      <c r="K41" s="42">
        <f>'Прил 2'!K76</f>
        <v>46.599999999999994</v>
      </c>
      <c r="L41" s="42">
        <f>'Прил 2'!L76</f>
        <v>21.899999999999991</v>
      </c>
    </row>
    <row r="42" spans="1:53" ht="52.9" customHeight="1">
      <c r="A42" s="98" t="s">
        <v>166</v>
      </c>
      <c r="B42" s="91">
        <v>89</v>
      </c>
      <c r="C42" s="92" t="s">
        <v>23</v>
      </c>
      <c r="D42" s="92" t="s">
        <v>36</v>
      </c>
      <c r="E42" s="100" t="s">
        <v>45</v>
      </c>
      <c r="F42" s="92"/>
      <c r="G42" s="95"/>
      <c r="H42" s="92"/>
      <c r="I42" s="95"/>
      <c r="J42" s="42">
        <f>J45</f>
        <v>1</v>
      </c>
      <c r="K42" s="42">
        <f>K45</f>
        <v>1</v>
      </c>
      <c r="L42" s="129">
        <f>L45</f>
        <v>1</v>
      </c>
    </row>
    <row r="43" spans="1:53" s="33" customFormat="1" ht="21.6" customHeight="1">
      <c r="A43" s="96" t="s">
        <v>107</v>
      </c>
      <c r="B43" s="91" t="s">
        <v>47</v>
      </c>
      <c r="C43" s="92" t="s">
        <v>23</v>
      </c>
      <c r="D43" s="92" t="s">
        <v>36</v>
      </c>
      <c r="E43" s="100" t="s">
        <v>45</v>
      </c>
      <c r="F43" s="92" t="s">
        <v>108</v>
      </c>
      <c r="G43" s="95"/>
      <c r="H43" s="92"/>
      <c r="I43" s="95"/>
      <c r="J43" s="42">
        <f>J44</f>
        <v>1</v>
      </c>
      <c r="K43" s="42">
        <f t="shared" ref="K43:L43" si="16">K44</f>
        <v>1</v>
      </c>
      <c r="L43" s="42">
        <f t="shared" si="16"/>
        <v>1</v>
      </c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</row>
    <row r="44" spans="1:53" s="33" customFormat="1" ht="22.15" customHeight="1">
      <c r="A44" s="98" t="s">
        <v>46</v>
      </c>
      <c r="B44" s="91" t="s">
        <v>47</v>
      </c>
      <c r="C44" s="92" t="s">
        <v>23</v>
      </c>
      <c r="D44" s="92" t="s">
        <v>36</v>
      </c>
      <c r="E44" s="100" t="s">
        <v>45</v>
      </c>
      <c r="F44" s="92" t="s">
        <v>48</v>
      </c>
      <c r="G44" s="95"/>
      <c r="H44" s="92"/>
      <c r="I44" s="95"/>
      <c r="J44" s="42">
        <f>J45</f>
        <v>1</v>
      </c>
      <c r="K44" s="42">
        <f t="shared" ref="K44:L44" si="17">K45</f>
        <v>1</v>
      </c>
      <c r="L44" s="42">
        <f t="shared" si="17"/>
        <v>1</v>
      </c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pans="1:53" ht="15.75">
      <c r="A45" s="103" t="s">
        <v>15</v>
      </c>
      <c r="B45" s="91" t="s">
        <v>47</v>
      </c>
      <c r="C45" s="92" t="s">
        <v>23</v>
      </c>
      <c r="D45" s="92" t="s">
        <v>36</v>
      </c>
      <c r="E45" s="100" t="s">
        <v>45</v>
      </c>
      <c r="F45" s="92" t="s">
        <v>48</v>
      </c>
      <c r="G45" s="95" t="s">
        <v>16</v>
      </c>
      <c r="H45" s="92"/>
      <c r="I45" s="95"/>
      <c r="J45" s="42">
        <f>J46</f>
        <v>1</v>
      </c>
      <c r="K45" s="42">
        <f t="shared" ref="K45:L46" si="18">K46</f>
        <v>1</v>
      </c>
      <c r="L45" s="129">
        <f t="shared" si="18"/>
        <v>1</v>
      </c>
    </row>
    <row r="46" spans="1:53" ht="15.75">
      <c r="A46" s="103" t="s">
        <v>67</v>
      </c>
      <c r="B46" s="91" t="s">
        <v>47</v>
      </c>
      <c r="C46" s="92" t="s">
        <v>23</v>
      </c>
      <c r="D46" s="92" t="s">
        <v>36</v>
      </c>
      <c r="E46" s="100" t="s">
        <v>45</v>
      </c>
      <c r="F46" s="92" t="s">
        <v>48</v>
      </c>
      <c r="G46" s="95" t="s">
        <v>16</v>
      </c>
      <c r="H46" s="92" t="s">
        <v>44</v>
      </c>
      <c r="I46" s="92"/>
      <c r="J46" s="42">
        <f>J47</f>
        <v>1</v>
      </c>
      <c r="K46" s="42">
        <f t="shared" si="18"/>
        <v>1</v>
      </c>
      <c r="L46" s="129">
        <f t="shared" si="18"/>
        <v>1</v>
      </c>
    </row>
    <row r="47" spans="1:53" ht="47.25">
      <c r="A47" s="176" t="s">
        <v>158</v>
      </c>
      <c r="B47" s="126">
        <v>89</v>
      </c>
      <c r="C47" s="125" t="s">
        <v>23</v>
      </c>
      <c r="D47" s="92" t="s">
        <v>36</v>
      </c>
      <c r="E47" s="100" t="s">
        <v>45</v>
      </c>
      <c r="F47" s="92" t="s">
        <v>48</v>
      </c>
      <c r="G47" s="95" t="s">
        <v>16</v>
      </c>
      <c r="H47" s="92" t="s">
        <v>44</v>
      </c>
      <c r="I47" s="123">
        <v>910</v>
      </c>
      <c r="J47" s="42">
        <f>'Прил 2'!J37</f>
        <v>1</v>
      </c>
      <c r="K47" s="42">
        <f>'Прил 2'!K37</f>
        <v>1</v>
      </c>
      <c r="L47" s="42">
        <f>'Прил 2'!L37</f>
        <v>1</v>
      </c>
    </row>
    <row r="48" spans="1:53" ht="15.75">
      <c r="A48" s="103" t="s">
        <v>63</v>
      </c>
      <c r="B48" s="128">
        <v>89</v>
      </c>
      <c r="C48" s="92">
        <v>1</v>
      </c>
      <c r="D48" s="92" t="s">
        <v>36</v>
      </c>
      <c r="E48" s="100">
        <v>41240</v>
      </c>
      <c r="F48" s="92"/>
      <c r="G48" s="95"/>
      <c r="H48" s="92"/>
      <c r="I48" s="92"/>
      <c r="J48" s="42">
        <f>J51</f>
        <v>1</v>
      </c>
      <c r="K48" s="42">
        <f>K51</f>
        <v>1</v>
      </c>
      <c r="L48" s="129">
        <f>L51</f>
        <v>1</v>
      </c>
    </row>
    <row r="49" spans="1:12" ht="31.5">
      <c r="A49" s="98" t="s">
        <v>92</v>
      </c>
      <c r="B49" s="128">
        <v>89</v>
      </c>
      <c r="C49" s="92">
        <v>1</v>
      </c>
      <c r="D49" s="92" t="s">
        <v>36</v>
      </c>
      <c r="E49" s="100" t="s">
        <v>68</v>
      </c>
      <c r="F49" s="92" t="s">
        <v>93</v>
      </c>
      <c r="G49" s="95"/>
      <c r="H49" s="92"/>
      <c r="I49" s="92"/>
      <c r="J49" s="42">
        <f>J50</f>
        <v>1</v>
      </c>
      <c r="K49" s="42">
        <f t="shared" ref="K49:L49" si="19">K50</f>
        <v>1</v>
      </c>
      <c r="L49" s="42">
        <f t="shared" si="19"/>
        <v>1</v>
      </c>
    </row>
    <row r="50" spans="1:12" ht="15.75">
      <c r="A50" s="96" t="s">
        <v>64</v>
      </c>
      <c r="B50" s="128">
        <v>89</v>
      </c>
      <c r="C50" s="92">
        <v>1</v>
      </c>
      <c r="D50" s="92" t="s">
        <v>36</v>
      </c>
      <c r="E50" s="100" t="s">
        <v>68</v>
      </c>
      <c r="F50" s="92" t="s">
        <v>157</v>
      </c>
      <c r="G50" s="95"/>
      <c r="H50" s="92"/>
      <c r="I50" s="92"/>
      <c r="J50" s="42">
        <f>J51</f>
        <v>1</v>
      </c>
      <c r="K50" s="42">
        <f t="shared" ref="K50:L50" si="20">K51</f>
        <v>1</v>
      </c>
      <c r="L50" s="42">
        <f t="shared" si="20"/>
        <v>1</v>
      </c>
    </row>
    <row r="51" spans="1:12" ht="31.5">
      <c r="A51" s="103" t="s">
        <v>18</v>
      </c>
      <c r="B51" s="128">
        <v>89</v>
      </c>
      <c r="C51" s="92">
        <v>1</v>
      </c>
      <c r="D51" s="92" t="s">
        <v>36</v>
      </c>
      <c r="E51" s="100" t="s">
        <v>68</v>
      </c>
      <c r="F51" s="92" t="s">
        <v>157</v>
      </c>
      <c r="G51" s="95" t="s">
        <v>31</v>
      </c>
      <c r="H51" s="92"/>
      <c r="I51" s="92"/>
      <c r="J51" s="42">
        <f>J52</f>
        <v>1</v>
      </c>
      <c r="K51" s="42">
        <f t="shared" ref="K51:L52" si="21">K52</f>
        <v>1</v>
      </c>
      <c r="L51" s="129">
        <f t="shared" si="21"/>
        <v>1</v>
      </c>
    </row>
    <row r="52" spans="1:12" ht="31.5">
      <c r="A52" s="103" t="s">
        <v>62</v>
      </c>
      <c r="B52" s="128">
        <v>89</v>
      </c>
      <c r="C52" s="92">
        <v>1</v>
      </c>
      <c r="D52" s="92" t="s">
        <v>36</v>
      </c>
      <c r="E52" s="100" t="s">
        <v>68</v>
      </c>
      <c r="F52" s="92" t="s">
        <v>157</v>
      </c>
      <c r="G52" s="95" t="s">
        <v>31</v>
      </c>
      <c r="H52" s="92" t="s">
        <v>16</v>
      </c>
      <c r="I52" s="92"/>
      <c r="J52" s="42">
        <f>J53</f>
        <v>1</v>
      </c>
      <c r="K52" s="42">
        <f t="shared" si="21"/>
        <v>1</v>
      </c>
      <c r="L52" s="129">
        <f t="shared" si="21"/>
        <v>1</v>
      </c>
    </row>
    <row r="53" spans="1:12" ht="47.25">
      <c r="A53" s="176" t="s">
        <v>158</v>
      </c>
      <c r="B53" s="95">
        <v>89</v>
      </c>
      <c r="C53" s="92">
        <v>1</v>
      </c>
      <c r="D53" s="92" t="s">
        <v>36</v>
      </c>
      <c r="E53" s="100" t="s">
        <v>68</v>
      </c>
      <c r="F53" s="92" t="s">
        <v>157</v>
      </c>
      <c r="G53" s="95" t="s">
        <v>31</v>
      </c>
      <c r="H53" s="92" t="s">
        <v>16</v>
      </c>
      <c r="I53" s="92">
        <v>910</v>
      </c>
      <c r="J53" s="42">
        <f>'Прил 2'!J83</f>
        <v>1</v>
      </c>
      <c r="K53" s="42">
        <f>'Прил 2'!K83</f>
        <v>1</v>
      </c>
      <c r="L53" s="42">
        <f>'Прил 2'!L83</f>
        <v>1</v>
      </c>
    </row>
    <row r="54" spans="1:12" ht="15.75">
      <c r="A54" s="96" t="s">
        <v>172</v>
      </c>
      <c r="B54" s="6">
        <v>89</v>
      </c>
      <c r="C54" s="92" t="s">
        <v>23</v>
      </c>
      <c r="D54" s="92" t="s">
        <v>36</v>
      </c>
      <c r="E54" s="92" t="s">
        <v>174</v>
      </c>
      <c r="F54" s="92"/>
      <c r="G54" s="92"/>
      <c r="H54" s="92"/>
      <c r="I54" s="92"/>
      <c r="J54" s="42"/>
      <c r="K54" s="42">
        <f t="shared" ref="K54:L58" si="22">K55</f>
        <v>23</v>
      </c>
      <c r="L54" s="42">
        <f t="shared" si="22"/>
        <v>47.7</v>
      </c>
    </row>
    <row r="55" spans="1:12" ht="15.75">
      <c r="A55" s="96" t="s">
        <v>107</v>
      </c>
      <c r="B55" s="200">
        <v>89</v>
      </c>
      <c r="C55" s="92" t="s">
        <v>23</v>
      </c>
      <c r="D55" s="92" t="s">
        <v>36</v>
      </c>
      <c r="E55" s="92" t="s">
        <v>174</v>
      </c>
      <c r="F55" s="92" t="s">
        <v>108</v>
      </c>
      <c r="G55" s="92"/>
      <c r="H55" s="92"/>
      <c r="I55" s="92"/>
      <c r="J55" s="42"/>
      <c r="K55" s="42">
        <f t="shared" si="22"/>
        <v>23</v>
      </c>
      <c r="L55" s="42">
        <f t="shared" si="22"/>
        <v>47.7</v>
      </c>
    </row>
    <row r="56" spans="1:12" ht="15.75">
      <c r="A56" s="96" t="s">
        <v>46</v>
      </c>
      <c r="B56" s="200">
        <v>89</v>
      </c>
      <c r="C56" s="92" t="s">
        <v>23</v>
      </c>
      <c r="D56" s="92" t="s">
        <v>36</v>
      </c>
      <c r="E56" s="92" t="s">
        <v>174</v>
      </c>
      <c r="F56" s="92" t="s">
        <v>48</v>
      </c>
      <c r="G56" s="92"/>
      <c r="H56" s="92"/>
      <c r="I56" s="92"/>
      <c r="J56" s="42"/>
      <c r="K56" s="42">
        <f t="shared" si="22"/>
        <v>23</v>
      </c>
      <c r="L56" s="42">
        <f t="shared" si="22"/>
        <v>47.7</v>
      </c>
    </row>
    <row r="57" spans="1:12" ht="15.75">
      <c r="A57" s="96" t="s">
        <v>172</v>
      </c>
      <c r="B57" s="200">
        <v>89</v>
      </c>
      <c r="C57" s="92" t="s">
        <v>23</v>
      </c>
      <c r="D57" s="92" t="s">
        <v>36</v>
      </c>
      <c r="E57" s="92" t="s">
        <v>174</v>
      </c>
      <c r="F57" s="92" t="s">
        <v>48</v>
      </c>
      <c r="G57" s="92" t="s">
        <v>173</v>
      </c>
      <c r="H57" s="92"/>
      <c r="I57" s="92"/>
      <c r="J57" s="42"/>
      <c r="K57" s="42">
        <f t="shared" si="22"/>
        <v>23</v>
      </c>
      <c r="L57" s="42">
        <f t="shared" si="22"/>
        <v>47.7</v>
      </c>
    </row>
    <row r="58" spans="1:12" ht="15.75">
      <c r="A58" s="96" t="s">
        <v>172</v>
      </c>
      <c r="B58" s="200">
        <v>89</v>
      </c>
      <c r="C58" s="92" t="s">
        <v>23</v>
      </c>
      <c r="D58" s="92" t="s">
        <v>36</v>
      </c>
      <c r="E58" s="92" t="s">
        <v>174</v>
      </c>
      <c r="F58" s="92" t="s">
        <v>48</v>
      </c>
      <c r="G58" s="92" t="s">
        <v>173</v>
      </c>
      <c r="H58" s="92" t="s">
        <v>173</v>
      </c>
      <c r="I58" s="92"/>
      <c r="J58" s="42"/>
      <c r="K58" s="42">
        <f t="shared" si="22"/>
        <v>23</v>
      </c>
      <c r="L58" s="42">
        <f t="shared" si="22"/>
        <v>47.7</v>
      </c>
    </row>
    <row r="59" spans="1:12" ht="47.25">
      <c r="A59" s="176" t="s">
        <v>158</v>
      </c>
      <c r="B59" s="200">
        <v>89</v>
      </c>
      <c r="C59" s="92" t="s">
        <v>23</v>
      </c>
      <c r="D59" s="92" t="s">
        <v>36</v>
      </c>
      <c r="E59" s="92" t="s">
        <v>174</v>
      </c>
      <c r="F59" s="92" t="s">
        <v>48</v>
      </c>
      <c r="G59" s="92" t="s">
        <v>173</v>
      </c>
      <c r="H59" s="92" t="s">
        <v>173</v>
      </c>
      <c r="I59" s="92" t="s">
        <v>171</v>
      </c>
      <c r="J59" s="141"/>
      <c r="K59" s="42">
        <f>'Прил 2'!K90</f>
        <v>23</v>
      </c>
      <c r="L59" s="42">
        <f>'Прил 2'!L90</f>
        <v>47.7</v>
      </c>
    </row>
    <row r="60" spans="1:12" ht="15.75">
      <c r="A60" s="98" t="s">
        <v>58</v>
      </c>
      <c r="B60" s="6" t="s">
        <v>47</v>
      </c>
      <c r="C60" s="123">
        <v>0</v>
      </c>
      <c r="D60" s="92" t="s">
        <v>36</v>
      </c>
      <c r="E60" s="127">
        <v>43010</v>
      </c>
      <c r="F60" s="123"/>
      <c r="G60" s="177"/>
      <c r="H60" s="125"/>
      <c r="I60" s="125"/>
      <c r="J60" s="42">
        <f>J63</f>
        <v>50</v>
      </c>
      <c r="K60" s="42">
        <f>K63</f>
        <v>50</v>
      </c>
      <c r="L60" s="129">
        <f>L63</f>
        <v>50</v>
      </c>
    </row>
    <row r="61" spans="1:12" ht="31.5" customHeight="1">
      <c r="A61" s="98" t="s">
        <v>100</v>
      </c>
      <c r="B61" s="6" t="s">
        <v>47</v>
      </c>
      <c r="C61" s="123">
        <v>0</v>
      </c>
      <c r="D61" s="92" t="s">
        <v>36</v>
      </c>
      <c r="E61" s="127">
        <v>43010</v>
      </c>
      <c r="F61" s="123">
        <v>200</v>
      </c>
      <c r="G61" s="177"/>
      <c r="H61" s="125"/>
      <c r="I61" s="125"/>
      <c r="J61" s="42">
        <f>J62</f>
        <v>50</v>
      </c>
      <c r="K61" s="42">
        <f t="shared" ref="K61:L61" si="23">K62</f>
        <v>50</v>
      </c>
      <c r="L61" s="42">
        <f t="shared" si="23"/>
        <v>50</v>
      </c>
    </row>
    <row r="62" spans="1:12" ht="15.75">
      <c r="A62" s="98" t="s">
        <v>41</v>
      </c>
      <c r="B62" s="6" t="s">
        <v>47</v>
      </c>
      <c r="C62" s="123">
        <v>0</v>
      </c>
      <c r="D62" s="92" t="s">
        <v>36</v>
      </c>
      <c r="E62" s="127">
        <v>43010</v>
      </c>
      <c r="F62" s="123">
        <v>240</v>
      </c>
      <c r="G62" s="177"/>
      <c r="H62" s="125"/>
      <c r="I62" s="125"/>
      <c r="J62" s="42">
        <f>J63</f>
        <v>50</v>
      </c>
      <c r="K62" s="42">
        <f t="shared" ref="K62:L62" si="24">K63</f>
        <v>50</v>
      </c>
      <c r="L62" s="42">
        <f t="shared" si="24"/>
        <v>50</v>
      </c>
    </row>
    <row r="63" spans="1:12" ht="15.75">
      <c r="A63" s="103" t="s">
        <v>55</v>
      </c>
      <c r="B63" s="6" t="s">
        <v>47</v>
      </c>
      <c r="C63" s="123">
        <v>0</v>
      </c>
      <c r="D63" s="92" t="s">
        <v>36</v>
      </c>
      <c r="E63" s="127">
        <v>43010</v>
      </c>
      <c r="F63" s="123">
        <v>240</v>
      </c>
      <c r="G63" s="177" t="s">
        <v>19</v>
      </c>
      <c r="H63" s="125"/>
      <c r="I63" s="125"/>
      <c r="J63" s="42">
        <f>J64</f>
        <v>50</v>
      </c>
      <c r="K63" s="42">
        <f t="shared" ref="K63:L64" si="25">K64</f>
        <v>50</v>
      </c>
      <c r="L63" s="129">
        <f t="shared" si="25"/>
        <v>50</v>
      </c>
    </row>
    <row r="64" spans="1:12" ht="15.75">
      <c r="A64" s="122" t="s">
        <v>57</v>
      </c>
      <c r="B64" s="6" t="s">
        <v>47</v>
      </c>
      <c r="C64" s="123">
        <v>0</v>
      </c>
      <c r="D64" s="92" t="s">
        <v>36</v>
      </c>
      <c r="E64" s="127">
        <v>43010</v>
      </c>
      <c r="F64" s="123">
        <v>240</v>
      </c>
      <c r="G64" s="177" t="s">
        <v>19</v>
      </c>
      <c r="H64" s="125" t="s">
        <v>28</v>
      </c>
      <c r="I64" s="125"/>
      <c r="J64" s="42">
        <f>J65</f>
        <v>50</v>
      </c>
      <c r="K64" s="42">
        <f t="shared" si="25"/>
        <v>50</v>
      </c>
      <c r="L64" s="129">
        <f t="shared" si="25"/>
        <v>50</v>
      </c>
    </row>
    <row r="65" spans="1:19" ht="47.25">
      <c r="A65" s="176" t="s">
        <v>158</v>
      </c>
      <c r="B65" s="6" t="s">
        <v>47</v>
      </c>
      <c r="C65" s="123">
        <v>0</v>
      </c>
      <c r="D65" s="92" t="s">
        <v>36</v>
      </c>
      <c r="E65" s="127">
        <v>43010</v>
      </c>
      <c r="F65" s="123">
        <v>240</v>
      </c>
      <c r="G65" s="177" t="s">
        <v>19</v>
      </c>
      <c r="H65" s="125" t="s">
        <v>28</v>
      </c>
      <c r="I65" s="125">
        <v>910</v>
      </c>
      <c r="J65" s="42">
        <f>'Прил 2'!J66</f>
        <v>50</v>
      </c>
      <c r="K65" s="42">
        <f>'Прил 2'!K66</f>
        <v>50</v>
      </c>
      <c r="L65" s="42">
        <f>'Прил 2'!L66</f>
        <v>50</v>
      </c>
    </row>
    <row r="66" spans="1:19" ht="15.75">
      <c r="A66" s="98" t="s">
        <v>142</v>
      </c>
      <c r="B66" s="6" t="s">
        <v>47</v>
      </c>
      <c r="C66" s="123">
        <v>0</v>
      </c>
      <c r="D66" s="92" t="s">
        <v>36</v>
      </c>
      <c r="E66" s="127">
        <v>43040</v>
      </c>
      <c r="F66" s="123"/>
      <c r="G66" s="124"/>
      <c r="H66" s="125"/>
      <c r="I66" s="125"/>
      <c r="J66" s="42">
        <f>J69</f>
        <v>83.6</v>
      </c>
      <c r="K66" s="42">
        <f>K69</f>
        <v>45.3</v>
      </c>
      <c r="L66" s="129">
        <f>L69</f>
        <v>49.1</v>
      </c>
    </row>
    <row r="67" spans="1:19" ht="36" customHeight="1">
      <c r="A67" s="98" t="s">
        <v>100</v>
      </c>
      <c r="B67" s="6" t="s">
        <v>47</v>
      </c>
      <c r="C67" s="123">
        <v>0</v>
      </c>
      <c r="D67" s="92" t="s">
        <v>36</v>
      </c>
      <c r="E67" s="127">
        <v>43040</v>
      </c>
      <c r="F67" s="123">
        <v>200</v>
      </c>
      <c r="G67" s="124"/>
      <c r="H67" s="125"/>
      <c r="I67" s="125"/>
      <c r="J67" s="42">
        <f>J68</f>
        <v>83.6</v>
      </c>
      <c r="K67" s="42">
        <f t="shared" ref="K67:L67" si="26">K68</f>
        <v>45.3</v>
      </c>
      <c r="L67" s="42">
        <f t="shared" si="26"/>
        <v>49.1</v>
      </c>
    </row>
    <row r="68" spans="1:19" ht="15.75">
      <c r="A68" s="98" t="s">
        <v>41</v>
      </c>
      <c r="B68" s="6" t="s">
        <v>47</v>
      </c>
      <c r="C68" s="123">
        <v>0</v>
      </c>
      <c r="D68" s="92" t="s">
        <v>36</v>
      </c>
      <c r="E68" s="127">
        <v>43040</v>
      </c>
      <c r="F68" s="123">
        <v>240</v>
      </c>
      <c r="G68" s="124"/>
      <c r="H68" s="125"/>
      <c r="I68" s="125"/>
      <c r="J68" s="42">
        <f>J69</f>
        <v>83.6</v>
      </c>
      <c r="K68" s="42">
        <f t="shared" ref="K68:L68" si="27">K69</f>
        <v>45.3</v>
      </c>
      <c r="L68" s="42">
        <f t="shared" si="27"/>
        <v>49.1</v>
      </c>
    </row>
    <row r="69" spans="1:19" ht="15.75">
      <c r="A69" s="103" t="s">
        <v>55</v>
      </c>
      <c r="B69" s="6" t="s">
        <v>47</v>
      </c>
      <c r="C69" s="123">
        <v>0</v>
      </c>
      <c r="D69" s="92" t="s">
        <v>36</v>
      </c>
      <c r="E69" s="127">
        <v>43040</v>
      </c>
      <c r="F69" s="123">
        <v>240</v>
      </c>
      <c r="G69" s="95" t="s">
        <v>19</v>
      </c>
      <c r="H69" s="125"/>
      <c r="I69" s="125"/>
      <c r="J69" s="42">
        <f>J70</f>
        <v>83.6</v>
      </c>
      <c r="K69" s="42">
        <f t="shared" ref="K69:L70" si="28">K70</f>
        <v>45.3</v>
      </c>
      <c r="L69" s="129">
        <f t="shared" si="28"/>
        <v>49.1</v>
      </c>
    </row>
    <row r="70" spans="1:19" ht="15.75">
      <c r="A70" s="122" t="s">
        <v>57</v>
      </c>
      <c r="B70" s="6" t="s">
        <v>47</v>
      </c>
      <c r="C70" s="123">
        <v>0</v>
      </c>
      <c r="D70" s="92" t="s">
        <v>36</v>
      </c>
      <c r="E70" s="127">
        <v>43040</v>
      </c>
      <c r="F70" s="123">
        <v>240</v>
      </c>
      <c r="G70" s="95" t="s">
        <v>19</v>
      </c>
      <c r="H70" s="125" t="s">
        <v>28</v>
      </c>
      <c r="I70" s="125"/>
      <c r="J70" s="42">
        <f>J71</f>
        <v>83.6</v>
      </c>
      <c r="K70" s="42">
        <f t="shared" si="28"/>
        <v>45.3</v>
      </c>
      <c r="L70" s="129">
        <f t="shared" si="28"/>
        <v>49.1</v>
      </c>
    </row>
    <row r="71" spans="1:19" ht="55.5" customHeight="1">
      <c r="A71" s="176" t="s">
        <v>158</v>
      </c>
      <c r="B71" s="6" t="s">
        <v>47</v>
      </c>
      <c r="C71" s="123">
        <v>0</v>
      </c>
      <c r="D71" s="92" t="s">
        <v>36</v>
      </c>
      <c r="E71" s="127">
        <v>43040</v>
      </c>
      <c r="F71" s="123">
        <v>240</v>
      </c>
      <c r="G71" s="95" t="s">
        <v>19</v>
      </c>
      <c r="H71" s="125" t="s">
        <v>28</v>
      </c>
      <c r="I71" s="125">
        <v>910</v>
      </c>
      <c r="J71" s="42">
        <f>'Прил 2'!J69</f>
        <v>83.6</v>
      </c>
      <c r="K71" s="42">
        <f>'Прил 2'!K69</f>
        <v>45.3</v>
      </c>
      <c r="L71" s="42">
        <f>'Прил 2'!L69</f>
        <v>49.1</v>
      </c>
    </row>
    <row r="72" spans="1:19" ht="94.5">
      <c r="A72" s="122" t="s">
        <v>180</v>
      </c>
      <c r="B72" s="94">
        <v>89</v>
      </c>
      <c r="C72" s="6">
        <v>1</v>
      </c>
      <c r="D72" s="6" t="s">
        <v>36</v>
      </c>
      <c r="E72" s="93" t="s">
        <v>56</v>
      </c>
      <c r="F72" s="6"/>
      <c r="G72" s="95"/>
      <c r="H72" s="92"/>
      <c r="I72" s="92"/>
      <c r="J72" s="42">
        <f>J75</f>
        <v>34.4</v>
      </c>
      <c r="K72" s="42">
        <f>K75</f>
        <v>34.4</v>
      </c>
      <c r="L72" s="129">
        <f>L75</f>
        <v>34.4</v>
      </c>
      <c r="M72" s="229"/>
      <c r="N72" s="230"/>
      <c r="O72" s="230"/>
      <c r="P72" s="230"/>
      <c r="Q72" s="230"/>
      <c r="R72" s="230"/>
      <c r="S72" s="230"/>
    </row>
    <row r="73" spans="1:19" ht="47.25">
      <c r="A73" s="98" t="s">
        <v>100</v>
      </c>
      <c r="B73" s="94">
        <v>89</v>
      </c>
      <c r="C73" s="6">
        <v>1</v>
      </c>
      <c r="D73" s="6" t="s">
        <v>36</v>
      </c>
      <c r="E73" s="93" t="s">
        <v>56</v>
      </c>
      <c r="F73" s="6" t="s">
        <v>101</v>
      </c>
      <c r="G73" s="95"/>
      <c r="H73" s="92"/>
      <c r="I73" s="92"/>
      <c r="J73" s="42">
        <f>J74</f>
        <v>34.4</v>
      </c>
      <c r="K73" s="42">
        <f t="shared" ref="K73:L73" si="29">K74</f>
        <v>34.4</v>
      </c>
      <c r="L73" s="42">
        <f t="shared" si="29"/>
        <v>34.4</v>
      </c>
    </row>
    <row r="74" spans="1:19" ht="15.75">
      <c r="A74" s="98" t="s">
        <v>41</v>
      </c>
      <c r="B74" s="94">
        <v>89</v>
      </c>
      <c r="C74" s="6">
        <v>1</v>
      </c>
      <c r="D74" s="6" t="s">
        <v>36</v>
      </c>
      <c r="E74" s="93" t="s">
        <v>56</v>
      </c>
      <c r="F74" s="6" t="s">
        <v>102</v>
      </c>
      <c r="G74" s="95"/>
      <c r="H74" s="92"/>
      <c r="I74" s="92"/>
      <c r="J74" s="42">
        <f>J75</f>
        <v>34.4</v>
      </c>
      <c r="K74" s="42">
        <f t="shared" ref="K74:L74" si="30">K75</f>
        <v>34.4</v>
      </c>
      <c r="L74" s="42">
        <f t="shared" si="30"/>
        <v>34.4</v>
      </c>
    </row>
    <row r="75" spans="1:19" ht="15.75">
      <c r="A75" s="103" t="s">
        <v>20</v>
      </c>
      <c r="B75" s="94">
        <v>89</v>
      </c>
      <c r="C75" s="6">
        <v>1</v>
      </c>
      <c r="D75" s="6" t="s">
        <v>36</v>
      </c>
      <c r="E75" s="93" t="s">
        <v>56</v>
      </c>
      <c r="F75" s="6" t="s">
        <v>102</v>
      </c>
      <c r="G75" s="95" t="s">
        <v>19</v>
      </c>
      <c r="H75" s="92"/>
      <c r="I75" s="92"/>
      <c r="J75" s="42">
        <f>J76</f>
        <v>34.4</v>
      </c>
      <c r="K75" s="42">
        <f>K76</f>
        <v>34.4</v>
      </c>
      <c r="L75" s="129">
        <f>L76</f>
        <v>34.4</v>
      </c>
    </row>
    <row r="76" spans="1:19" ht="15.75">
      <c r="A76" s="103" t="s">
        <v>55</v>
      </c>
      <c r="B76" s="94">
        <v>89</v>
      </c>
      <c r="C76" s="6">
        <v>1</v>
      </c>
      <c r="D76" s="6" t="s">
        <v>36</v>
      </c>
      <c r="E76" s="93" t="s">
        <v>56</v>
      </c>
      <c r="F76" s="6" t="s">
        <v>102</v>
      </c>
      <c r="G76" s="95" t="s">
        <v>19</v>
      </c>
      <c r="H76" s="92" t="s">
        <v>27</v>
      </c>
      <c r="I76" s="92"/>
      <c r="J76" s="42">
        <f>J77</f>
        <v>34.4</v>
      </c>
      <c r="K76" s="42">
        <f t="shared" ref="K76:L76" si="31">K77</f>
        <v>34.4</v>
      </c>
      <c r="L76" s="129">
        <f t="shared" si="31"/>
        <v>34.4</v>
      </c>
    </row>
    <row r="77" spans="1:19" ht="47.25">
      <c r="A77" s="176" t="s">
        <v>158</v>
      </c>
      <c r="B77" s="94">
        <v>89</v>
      </c>
      <c r="C77" s="6">
        <v>1</v>
      </c>
      <c r="D77" s="6" t="s">
        <v>36</v>
      </c>
      <c r="E77" s="93" t="s">
        <v>56</v>
      </c>
      <c r="F77" s="6" t="s">
        <v>102</v>
      </c>
      <c r="G77" s="95" t="s">
        <v>19</v>
      </c>
      <c r="H77" s="92" t="s">
        <v>27</v>
      </c>
      <c r="I77" s="92">
        <v>910</v>
      </c>
      <c r="J77" s="42">
        <f>'Прил 2'!J60</f>
        <v>34.4</v>
      </c>
      <c r="K77" s="42">
        <f>'Прил 2'!K60</f>
        <v>34.4</v>
      </c>
      <c r="L77" s="42">
        <f>'Прил 2'!L60</f>
        <v>34.4</v>
      </c>
    </row>
    <row r="78" spans="1:19" ht="227.25" customHeight="1">
      <c r="A78" s="198" t="s">
        <v>181</v>
      </c>
      <c r="B78" s="92" t="s">
        <v>47</v>
      </c>
      <c r="C78" s="92" t="s">
        <v>23</v>
      </c>
      <c r="D78" s="92" t="s">
        <v>36</v>
      </c>
      <c r="E78" s="100" t="s">
        <v>54</v>
      </c>
      <c r="F78" s="92"/>
      <c r="G78" s="95"/>
      <c r="H78" s="92"/>
      <c r="I78" s="92"/>
      <c r="J78" s="42">
        <f>J81</f>
        <v>266.7</v>
      </c>
      <c r="K78" s="42">
        <f>K81</f>
        <v>265.60000000000002</v>
      </c>
      <c r="L78" s="129">
        <f>L81</f>
        <v>281.8</v>
      </c>
      <c r="M78" s="229"/>
      <c r="N78" s="230"/>
      <c r="O78" s="230"/>
      <c r="P78" s="230"/>
      <c r="Q78" s="230"/>
      <c r="R78" s="230"/>
      <c r="S78" s="230"/>
    </row>
    <row r="79" spans="1:19" ht="37.15" customHeight="1">
      <c r="A79" s="98" t="s">
        <v>100</v>
      </c>
      <c r="B79" s="92" t="s">
        <v>47</v>
      </c>
      <c r="C79" s="92" t="s">
        <v>23</v>
      </c>
      <c r="D79" s="92" t="s">
        <v>36</v>
      </c>
      <c r="E79" s="100" t="s">
        <v>54</v>
      </c>
      <c r="F79" s="92" t="s">
        <v>101</v>
      </c>
      <c r="G79" s="95"/>
      <c r="H79" s="92"/>
      <c r="I79" s="92"/>
      <c r="J79" s="42">
        <f>J80</f>
        <v>266.7</v>
      </c>
      <c r="K79" s="42">
        <f t="shared" ref="K79:L79" si="32">K80</f>
        <v>265.60000000000002</v>
      </c>
      <c r="L79" s="42">
        <f t="shared" si="32"/>
        <v>281.8</v>
      </c>
      <c r="M79" s="88"/>
      <c r="N79" s="88"/>
      <c r="O79" s="88"/>
      <c r="P79" s="88"/>
      <c r="Q79" s="88"/>
      <c r="R79" s="88"/>
      <c r="S79" s="88"/>
    </row>
    <row r="80" spans="1:19" ht="21" customHeight="1">
      <c r="A80" s="98" t="s">
        <v>41</v>
      </c>
      <c r="B80" s="92" t="s">
        <v>47</v>
      </c>
      <c r="C80" s="92" t="s">
        <v>23</v>
      </c>
      <c r="D80" s="92" t="s">
        <v>36</v>
      </c>
      <c r="E80" s="100" t="s">
        <v>54</v>
      </c>
      <c r="F80" s="92" t="s">
        <v>102</v>
      </c>
      <c r="G80" s="95"/>
      <c r="H80" s="92"/>
      <c r="I80" s="92"/>
      <c r="J80" s="42">
        <f>J81</f>
        <v>266.7</v>
      </c>
      <c r="K80" s="42">
        <f t="shared" ref="K80:L80" si="33">K81</f>
        <v>265.60000000000002</v>
      </c>
      <c r="L80" s="42">
        <f t="shared" si="33"/>
        <v>281.8</v>
      </c>
      <c r="M80" s="88"/>
      <c r="N80" s="88"/>
      <c r="O80" s="88"/>
      <c r="P80" s="88"/>
      <c r="Q80" s="88"/>
      <c r="R80" s="88"/>
      <c r="S80" s="88"/>
    </row>
    <row r="81" spans="1:12" ht="16.5" customHeight="1">
      <c r="A81" s="98" t="s">
        <v>52</v>
      </c>
      <c r="B81" s="92" t="s">
        <v>47</v>
      </c>
      <c r="C81" s="92" t="s">
        <v>23</v>
      </c>
      <c r="D81" s="92" t="s">
        <v>36</v>
      </c>
      <c r="E81" s="100" t="s">
        <v>54</v>
      </c>
      <c r="F81" s="92" t="s">
        <v>102</v>
      </c>
      <c r="G81" s="95" t="s">
        <v>17</v>
      </c>
      <c r="H81" s="92"/>
      <c r="I81" s="92"/>
      <c r="J81" s="42">
        <f>J82</f>
        <v>266.7</v>
      </c>
      <c r="K81" s="42">
        <f t="shared" ref="K81:L82" si="34">K82</f>
        <v>265.60000000000002</v>
      </c>
      <c r="L81" s="129">
        <f t="shared" si="34"/>
        <v>281.8</v>
      </c>
    </row>
    <row r="82" spans="1:12" ht="18.75" customHeight="1">
      <c r="A82" s="98" t="s">
        <v>53</v>
      </c>
      <c r="B82" s="92" t="s">
        <v>47</v>
      </c>
      <c r="C82" s="92" t="s">
        <v>23</v>
      </c>
      <c r="D82" s="92" t="s">
        <v>36</v>
      </c>
      <c r="E82" s="100" t="s">
        <v>54</v>
      </c>
      <c r="F82" s="92" t="s">
        <v>102</v>
      </c>
      <c r="G82" s="95" t="s">
        <v>17</v>
      </c>
      <c r="H82" s="92" t="s">
        <v>29</v>
      </c>
      <c r="I82" s="92"/>
      <c r="J82" s="42">
        <f>J83</f>
        <v>266.7</v>
      </c>
      <c r="K82" s="42">
        <f t="shared" si="34"/>
        <v>265.60000000000002</v>
      </c>
      <c r="L82" s="129">
        <f t="shared" si="34"/>
        <v>281.8</v>
      </c>
    </row>
    <row r="83" spans="1:12" ht="55.5" customHeight="1">
      <c r="A83" s="176" t="s">
        <v>158</v>
      </c>
      <c r="B83" s="92" t="s">
        <v>47</v>
      </c>
      <c r="C83" s="92" t="s">
        <v>23</v>
      </c>
      <c r="D83" s="92" t="s">
        <v>36</v>
      </c>
      <c r="E83" s="100" t="s">
        <v>54</v>
      </c>
      <c r="F83" s="92" t="s">
        <v>102</v>
      </c>
      <c r="G83" s="95" t="s">
        <v>17</v>
      </c>
      <c r="H83" s="92" t="s">
        <v>29</v>
      </c>
      <c r="I83" s="92">
        <v>910</v>
      </c>
      <c r="J83" s="42">
        <f>'Прил 2'!J53</f>
        <v>266.7</v>
      </c>
      <c r="K83" s="42">
        <f>'Прил 2'!K53</f>
        <v>265.60000000000002</v>
      </c>
      <c r="L83" s="42">
        <f>'Прил 2'!L53</f>
        <v>281.8</v>
      </c>
    </row>
    <row r="84" spans="1:12" ht="63">
      <c r="A84" s="157" t="s">
        <v>176</v>
      </c>
      <c r="B84" s="126">
        <v>89</v>
      </c>
      <c r="C84" s="125" t="s">
        <v>23</v>
      </c>
      <c r="D84" s="92" t="s">
        <v>36</v>
      </c>
      <c r="E84" s="100" t="s">
        <v>51</v>
      </c>
      <c r="F84" s="92"/>
      <c r="G84" s="95"/>
      <c r="H84" s="92"/>
      <c r="I84" s="123"/>
      <c r="J84" s="42">
        <f>J87+J90</f>
        <v>89.8</v>
      </c>
      <c r="K84" s="42">
        <f t="shared" ref="K84:L84" si="35">K87+K90</f>
        <v>92.8</v>
      </c>
      <c r="L84" s="42">
        <f t="shared" si="35"/>
        <v>96</v>
      </c>
    </row>
    <row r="85" spans="1:12" ht="78.75">
      <c r="A85" s="106" t="s">
        <v>103</v>
      </c>
      <c r="B85" s="126">
        <v>89</v>
      </c>
      <c r="C85" s="125" t="s">
        <v>23</v>
      </c>
      <c r="D85" s="92" t="s">
        <v>36</v>
      </c>
      <c r="E85" s="100" t="s">
        <v>51</v>
      </c>
      <c r="F85" s="92" t="s">
        <v>105</v>
      </c>
      <c r="G85" s="95"/>
      <c r="H85" s="92"/>
      <c r="I85" s="123"/>
      <c r="J85" s="42">
        <f>J86</f>
        <v>85.8</v>
      </c>
      <c r="K85" s="42">
        <f t="shared" ref="K85:L85" si="36">K86</f>
        <v>88.8</v>
      </c>
      <c r="L85" s="42">
        <f t="shared" si="36"/>
        <v>92</v>
      </c>
    </row>
    <row r="86" spans="1:12" ht="31.5">
      <c r="A86" s="106" t="s">
        <v>104</v>
      </c>
      <c r="B86" s="126">
        <v>89</v>
      </c>
      <c r="C86" s="125" t="s">
        <v>23</v>
      </c>
      <c r="D86" s="92" t="s">
        <v>36</v>
      </c>
      <c r="E86" s="100" t="s">
        <v>51</v>
      </c>
      <c r="F86" s="92" t="s">
        <v>106</v>
      </c>
      <c r="G86" s="95"/>
      <c r="H86" s="92"/>
      <c r="I86" s="123"/>
      <c r="J86" s="42">
        <f>J87</f>
        <v>85.8</v>
      </c>
      <c r="K86" s="42">
        <f t="shared" ref="K86:L86" si="37">K87</f>
        <v>88.8</v>
      </c>
      <c r="L86" s="42">
        <f t="shared" si="37"/>
        <v>92</v>
      </c>
    </row>
    <row r="87" spans="1:12" ht="15.75">
      <c r="A87" s="103" t="s">
        <v>49</v>
      </c>
      <c r="B87" s="126">
        <v>89</v>
      </c>
      <c r="C87" s="125" t="s">
        <v>23</v>
      </c>
      <c r="D87" s="92" t="s">
        <v>36</v>
      </c>
      <c r="E87" s="100" t="s">
        <v>51</v>
      </c>
      <c r="F87" s="92" t="s">
        <v>106</v>
      </c>
      <c r="G87" s="95" t="s">
        <v>27</v>
      </c>
      <c r="H87" s="92"/>
      <c r="I87" s="123"/>
      <c r="J87" s="42">
        <f>J88</f>
        <v>85.8</v>
      </c>
      <c r="K87" s="42">
        <f t="shared" ref="K87:L88" si="38">K88</f>
        <v>88.8</v>
      </c>
      <c r="L87" s="129">
        <f t="shared" si="38"/>
        <v>92</v>
      </c>
    </row>
    <row r="88" spans="1:12" ht="21.75" customHeight="1">
      <c r="A88" s="103" t="s">
        <v>50</v>
      </c>
      <c r="B88" s="126">
        <v>89</v>
      </c>
      <c r="C88" s="125" t="s">
        <v>23</v>
      </c>
      <c r="D88" s="92" t="s">
        <v>36</v>
      </c>
      <c r="E88" s="100" t="s">
        <v>51</v>
      </c>
      <c r="F88" s="92" t="s">
        <v>106</v>
      </c>
      <c r="G88" s="95" t="s">
        <v>27</v>
      </c>
      <c r="H88" s="92" t="s">
        <v>28</v>
      </c>
      <c r="I88" s="123"/>
      <c r="J88" s="42">
        <f>J89</f>
        <v>85.8</v>
      </c>
      <c r="K88" s="42">
        <f t="shared" si="38"/>
        <v>88.8</v>
      </c>
      <c r="L88" s="129">
        <f t="shared" si="38"/>
        <v>92</v>
      </c>
    </row>
    <row r="89" spans="1:12" ht="47.25">
      <c r="A89" s="176" t="s">
        <v>158</v>
      </c>
      <c r="B89" s="95">
        <v>89</v>
      </c>
      <c r="C89" s="92">
        <v>1</v>
      </c>
      <c r="D89" s="92" t="s">
        <v>36</v>
      </c>
      <c r="E89" s="100" t="s">
        <v>51</v>
      </c>
      <c r="F89" s="92" t="s">
        <v>106</v>
      </c>
      <c r="G89" s="95" t="s">
        <v>27</v>
      </c>
      <c r="H89" s="92" t="s">
        <v>28</v>
      </c>
      <c r="I89" s="92">
        <v>910</v>
      </c>
      <c r="J89" s="42">
        <f>'Прил 2'!J44</f>
        <v>85.8</v>
      </c>
      <c r="K89" s="42">
        <f>'Прил 2'!K44</f>
        <v>88.8</v>
      </c>
      <c r="L89" s="42">
        <f>'Прил 2'!L44</f>
        <v>92</v>
      </c>
    </row>
    <row r="90" spans="1:12" ht="78.75">
      <c r="A90" s="106" t="s">
        <v>103</v>
      </c>
      <c r="B90" s="126">
        <v>89</v>
      </c>
      <c r="C90" s="125" t="s">
        <v>23</v>
      </c>
      <c r="D90" s="92" t="s">
        <v>36</v>
      </c>
      <c r="E90" s="100" t="s">
        <v>51</v>
      </c>
      <c r="F90" s="92" t="s">
        <v>101</v>
      </c>
      <c r="G90" s="95"/>
      <c r="H90" s="92"/>
      <c r="I90" s="123"/>
      <c r="J90" s="42">
        <f>J91</f>
        <v>4</v>
      </c>
      <c r="K90" s="42">
        <f t="shared" ref="K90:L93" si="39">K91</f>
        <v>4</v>
      </c>
      <c r="L90" s="42">
        <f t="shared" ref="L90:L91" si="40">L91</f>
        <v>4</v>
      </c>
    </row>
    <row r="91" spans="1:12" ht="31.5">
      <c r="A91" s="106" t="s">
        <v>104</v>
      </c>
      <c r="B91" s="126">
        <v>89</v>
      </c>
      <c r="C91" s="125" t="s">
        <v>23</v>
      </c>
      <c r="D91" s="92" t="s">
        <v>36</v>
      </c>
      <c r="E91" s="100" t="s">
        <v>51</v>
      </c>
      <c r="F91" s="92" t="s">
        <v>102</v>
      </c>
      <c r="G91" s="95"/>
      <c r="H91" s="92"/>
      <c r="I91" s="123"/>
      <c r="J91" s="42">
        <f>J92</f>
        <v>4</v>
      </c>
      <c r="K91" s="42">
        <f t="shared" si="39"/>
        <v>4</v>
      </c>
      <c r="L91" s="42">
        <f t="shared" si="40"/>
        <v>4</v>
      </c>
    </row>
    <row r="92" spans="1:12" ht="15.75">
      <c r="A92" s="103" t="s">
        <v>49</v>
      </c>
      <c r="B92" s="126">
        <v>89</v>
      </c>
      <c r="C92" s="125" t="s">
        <v>23</v>
      </c>
      <c r="D92" s="92" t="s">
        <v>36</v>
      </c>
      <c r="E92" s="100" t="s">
        <v>51</v>
      </c>
      <c r="F92" s="92" t="s">
        <v>102</v>
      </c>
      <c r="G92" s="95" t="s">
        <v>27</v>
      </c>
      <c r="H92" s="92"/>
      <c r="I92" s="123"/>
      <c r="J92" s="42">
        <f>J93</f>
        <v>4</v>
      </c>
      <c r="K92" s="42">
        <f t="shared" si="39"/>
        <v>4</v>
      </c>
      <c r="L92" s="129">
        <f t="shared" si="39"/>
        <v>4</v>
      </c>
    </row>
    <row r="93" spans="1:12" ht="21.75" customHeight="1">
      <c r="A93" s="103" t="s">
        <v>50</v>
      </c>
      <c r="B93" s="126">
        <v>89</v>
      </c>
      <c r="C93" s="125" t="s">
        <v>23</v>
      </c>
      <c r="D93" s="92" t="s">
        <v>36</v>
      </c>
      <c r="E93" s="100" t="s">
        <v>51</v>
      </c>
      <c r="F93" s="92" t="s">
        <v>102</v>
      </c>
      <c r="G93" s="95" t="s">
        <v>27</v>
      </c>
      <c r="H93" s="92" t="s">
        <v>28</v>
      </c>
      <c r="I93" s="123"/>
      <c r="J93" s="42">
        <f>J94</f>
        <v>4</v>
      </c>
      <c r="K93" s="42">
        <f t="shared" si="39"/>
        <v>4</v>
      </c>
      <c r="L93" s="129">
        <f t="shared" si="39"/>
        <v>4</v>
      </c>
    </row>
    <row r="94" spans="1:12" ht="47.25">
      <c r="A94" s="176" t="s">
        <v>158</v>
      </c>
      <c r="B94" s="95">
        <v>89</v>
      </c>
      <c r="C94" s="92">
        <v>1</v>
      </c>
      <c r="D94" s="92" t="s">
        <v>36</v>
      </c>
      <c r="E94" s="100" t="s">
        <v>51</v>
      </c>
      <c r="F94" s="92" t="s">
        <v>102</v>
      </c>
      <c r="G94" s="95" t="s">
        <v>27</v>
      </c>
      <c r="H94" s="92" t="s">
        <v>28</v>
      </c>
      <c r="I94" s="92">
        <v>910</v>
      </c>
      <c r="J94" s="42">
        <f>'Прил 2'!J46</f>
        <v>4</v>
      </c>
      <c r="K94" s="42">
        <f>'Прил 2'!K46</f>
        <v>4</v>
      </c>
      <c r="L94" s="42">
        <f>'Прил 2'!L46</f>
        <v>4</v>
      </c>
    </row>
    <row r="95" spans="1:12" ht="115.9" customHeight="1">
      <c r="A95" s="103" t="s">
        <v>135</v>
      </c>
      <c r="B95" s="91">
        <v>89</v>
      </c>
      <c r="C95" s="92" t="s">
        <v>23</v>
      </c>
      <c r="D95" s="92" t="s">
        <v>36</v>
      </c>
      <c r="E95" s="100" t="s">
        <v>42</v>
      </c>
      <c r="F95" s="92"/>
      <c r="G95" s="95"/>
      <c r="H95" s="92"/>
      <c r="I95" s="95"/>
      <c r="J95" s="42">
        <f>J98</f>
        <v>0.1</v>
      </c>
      <c r="K95" s="42">
        <f>K98</f>
        <v>0.1</v>
      </c>
      <c r="L95" s="129">
        <f>L98</f>
        <v>0.1</v>
      </c>
    </row>
    <row r="96" spans="1:12" ht="35.450000000000003" customHeight="1">
      <c r="A96" s="98" t="s">
        <v>100</v>
      </c>
      <c r="B96" s="126">
        <v>89</v>
      </c>
      <c r="C96" s="92" t="s">
        <v>23</v>
      </c>
      <c r="D96" s="92" t="s">
        <v>36</v>
      </c>
      <c r="E96" s="100" t="s">
        <v>42</v>
      </c>
      <c r="F96" s="92" t="s">
        <v>101</v>
      </c>
      <c r="G96" s="95"/>
      <c r="H96" s="92"/>
      <c r="I96" s="95"/>
      <c r="J96" s="42">
        <f>J97</f>
        <v>0.1</v>
      </c>
      <c r="K96" s="42">
        <f t="shared" ref="K96:L96" si="41">K97</f>
        <v>0.1</v>
      </c>
      <c r="L96" s="42">
        <f t="shared" si="41"/>
        <v>0.1</v>
      </c>
    </row>
    <row r="97" spans="1:12" ht="22.15" customHeight="1">
      <c r="A97" s="98" t="s">
        <v>41</v>
      </c>
      <c r="B97" s="126">
        <v>89</v>
      </c>
      <c r="C97" s="92" t="s">
        <v>23</v>
      </c>
      <c r="D97" s="92" t="s">
        <v>36</v>
      </c>
      <c r="E97" s="100" t="s">
        <v>42</v>
      </c>
      <c r="F97" s="92" t="s">
        <v>102</v>
      </c>
      <c r="G97" s="95"/>
      <c r="H97" s="92"/>
      <c r="I97" s="95"/>
      <c r="J97" s="42">
        <f>J98</f>
        <v>0.1</v>
      </c>
      <c r="K97" s="42">
        <f t="shared" ref="K97:L97" si="42">K98</f>
        <v>0.1</v>
      </c>
      <c r="L97" s="42">
        <f t="shared" si="42"/>
        <v>0.1</v>
      </c>
    </row>
    <row r="98" spans="1:12" ht="15.75">
      <c r="A98" s="103" t="s">
        <v>15</v>
      </c>
      <c r="B98" s="126">
        <v>89</v>
      </c>
      <c r="C98" s="92" t="s">
        <v>23</v>
      </c>
      <c r="D98" s="92" t="s">
        <v>36</v>
      </c>
      <c r="E98" s="100" t="s">
        <v>42</v>
      </c>
      <c r="F98" s="92" t="s">
        <v>102</v>
      </c>
      <c r="G98" s="95" t="s">
        <v>16</v>
      </c>
      <c r="H98" s="92"/>
      <c r="I98" s="95"/>
      <c r="J98" s="42">
        <f>J99</f>
        <v>0.1</v>
      </c>
      <c r="K98" s="42">
        <f t="shared" ref="K98:L99" si="43">K99</f>
        <v>0.1</v>
      </c>
      <c r="L98" s="129">
        <f t="shared" si="43"/>
        <v>0.1</v>
      </c>
    </row>
    <row r="99" spans="1:12" ht="63.75" customHeight="1">
      <c r="A99" s="103" t="s">
        <v>66</v>
      </c>
      <c r="B99" s="126">
        <v>89</v>
      </c>
      <c r="C99" s="92" t="s">
        <v>23</v>
      </c>
      <c r="D99" s="92" t="s">
        <v>36</v>
      </c>
      <c r="E99" s="100" t="s">
        <v>42</v>
      </c>
      <c r="F99" s="92" t="s">
        <v>102</v>
      </c>
      <c r="G99" s="95" t="s">
        <v>16</v>
      </c>
      <c r="H99" s="92" t="s">
        <v>17</v>
      </c>
      <c r="I99" s="95"/>
      <c r="J99" s="42">
        <f>J100</f>
        <v>0.1</v>
      </c>
      <c r="K99" s="42">
        <f t="shared" si="43"/>
        <v>0.1</v>
      </c>
      <c r="L99" s="129">
        <f t="shared" si="43"/>
        <v>0.1</v>
      </c>
    </row>
    <row r="100" spans="1:12" ht="47.25">
      <c r="A100" s="176" t="s">
        <v>158</v>
      </c>
      <c r="B100" s="126">
        <v>89</v>
      </c>
      <c r="C100" s="92" t="s">
        <v>23</v>
      </c>
      <c r="D100" s="92" t="s">
        <v>36</v>
      </c>
      <c r="E100" s="100" t="s">
        <v>42</v>
      </c>
      <c r="F100" s="92" t="s">
        <v>102</v>
      </c>
      <c r="G100" s="95" t="s">
        <v>16</v>
      </c>
      <c r="H100" s="92" t="s">
        <v>17</v>
      </c>
      <c r="I100" s="95">
        <v>910</v>
      </c>
      <c r="J100" s="42">
        <f>'Прил 2'!J29</f>
        <v>0.1</v>
      </c>
      <c r="K100" s="42">
        <f>'Прил 2'!K29</f>
        <v>0.1</v>
      </c>
      <c r="L100" s="129">
        <f>'Прил 2'!L29</f>
        <v>0.1</v>
      </c>
    </row>
  </sheetData>
  <autoFilter ref="A7:L100"/>
  <mergeCells count="13">
    <mergeCell ref="M78:S78"/>
    <mergeCell ref="A4:A5"/>
    <mergeCell ref="B4:E5"/>
    <mergeCell ref="H4:H5"/>
    <mergeCell ref="I4:I5"/>
    <mergeCell ref="G4:G5"/>
    <mergeCell ref="J4:L4"/>
    <mergeCell ref="F4:F5"/>
    <mergeCell ref="A3:J3"/>
    <mergeCell ref="A2:L2"/>
    <mergeCell ref="M2:T2"/>
    <mergeCell ref="M72:S72"/>
    <mergeCell ref="J1:L1"/>
  </mergeCells>
  <conditionalFormatting sqref="D34:D35">
    <cfRule type="expression" dxfId="2" priority="50" stopIfTrue="1">
      <formula>$D34=""</formula>
    </cfRule>
    <cfRule type="expression" dxfId="1" priority="51" stopIfTrue="1">
      <formula>$E34&lt;&gt;""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view="pageBreakPreview" topLeftCell="A10" zoomScaleNormal="55" zoomScaleSheetLayoutView="100" workbookViewId="0">
      <selection activeCell="A2" sqref="A2:E2"/>
    </sheetView>
  </sheetViews>
  <sheetFormatPr defaultColWidth="9.140625" defaultRowHeight="15.75"/>
  <cols>
    <col min="1" max="1" width="29.140625" style="12" customWidth="1"/>
    <col min="2" max="2" width="71" style="68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81"/>
      <c r="B1" s="185"/>
      <c r="C1" s="217" t="s">
        <v>210</v>
      </c>
      <c r="D1" s="217"/>
      <c r="E1" s="217"/>
    </row>
    <row r="2" spans="1:5" ht="51" customHeight="1">
      <c r="A2" s="231" t="s">
        <v>206</v>
      </c>
      <c r="B2" s="231"/>
      <c r="C2" s="231"/>
      <c r="D2" s="231"/>
      <c r="E2" s="231"/>
    </row>
    <row r="3" spans="1:5">
      <c r="A3" s="182"/>
      <c r="B3" s="186"/>
      <c r="C3" s="187"/>
      <c r="D3" s="179"/>
      <c r="E3" s="188"/>
    </row>
    <row r="4" spans="1:5" ht="21.75" customHeight="1">
      <c r="A4" s="232" t="s">
        <v>119</v>
      </c>
      <c r="B4" s="233" t="s">
        <v>194</v>
      </c>
      <c r="C4" s="232" t="s">
        <v>195</v>
      </c>
      <c r="D4" s="232"/>
      <c r="E4" s="232"/>
    </row>
    <row r="5" spans="1:5" ht="57" customHeight="1">
      <c r="A5" s="232"/>
      <c r="B5" s="233"/>
      <c r="C5" s="212" t="s">
        <v>138</v>
      </c>
      <c r="D5" s="212" t="s">
        <v>175</v>
      </c>
      <c r="E5" s="212" t="s">
        <v>199</v>
      </c>
    </row>
    <row r="6" spans="1:5">
      <c r="A6" s="189" t="s">
        <v>23</v>
      </c>
      <c r="B6" s="190" t="s">
        <v>24</v>
      </c>
      <c r="C6" s="191">
        <v>3</v>
      </c>
      <c r="D6" s="191">
        <v>4</v>
      </c>
      <c r="E6" s="191">
        <v>5</v>
      </c>
    </row>
    <row r="7" spans="1:5" ht="31.5">
      <c r="A7" s="215" t="s">
        <v>120</v>
      </c>
      <c r="B7" s="69" t="s">
        <v>121</v>
      </c>
      <c r="C7" s="49">
        <f>C8+C11+C15</f>
        <v>3.9999999999690061E-2</v>
      </c>
      <c r="D7" s="49">
        <f t="shared" ref="D7:E7" si="0">D8+D11+D15</f>
        <v>4.6185277824406512E-14</v>
      </c>
      <c r="E7" s="49">
        <f t="shared" si="0"/>
        <v>-9.2370555648813024E-14</v>
      </c>
    </row>
    <row r="8" spans="1:5">
      <c r="A8" s="48" t="s">
        <v>122</v>
      </c>
      <c r="B8" s="13" t="s">
        <v>114</v>
      </c>
      <c r="C8" s="58">
        <f t="shared" ref="C8:E9" si="1">SUM(C9)</f>
        <v>0</v>
      </c>
      <c r="D8" s="58">
        <f t="shared" si="1"/>
        <v>0</v>
      </c>
      <c r="E8" s="58">
        <f t="shared" si="1"/>
        <v>0</v>
      </c>
    </row>
    <row r="9" spans="1:5" ht="31.5">
      <c r="A9" s="48" t="s">
        <v>123</v>
      </c>
      <c r="B9" s="13" t="s">
        <v>124</v>
      </c>
      <c r="C9" s="58">
        <f t="shared" si="1"/>
        <v>0</v>
      </c>
      <c r="D9" s="58">
        <f t="shared" si="1"/>
        <v>0</v>
      </c>
      <c r="E9" s="58">
        <f t="shared" si="1"/>
        <v>0</v>
      </c>
    </row>
    <row r="10" spans="1:5" ht="31.5">
      <c r="A10" s="48" t="s">
        <v>131</v>
      </c>
      <c r="B10" s="199" t="s">
        <v>182</v>
      </c>
      <c r="C10" s="58">
        <v>0</v>
      </c>
      <c r="D10" s="58">
        <v>0</v>
      </c>
      <c r="E10" s="58">
        <v>0</v>
      </c>
    </row>
    <row r="11" spans="1:5" ht="31.5">
      <c r="A11" s="50" t="s">
        <v>143</v>
      </c>
      <c r="B11" s="65" t="s">
        <v>118</v>
      </c>
      <c r="C11" s="70">
        <f t="shared" ref="C11:E12" si="2">C12</f>
        <v>-20.8</v>
      </c>
      <c r="D11" s="58">
        <f t="shared" si="2"/>
        <v>-31.2</v>
      </c>
      <c r="E11" s="58">
        <f t="shared" si="2"/>
        <v>-41.6</v>
      </c>
    </row>
    <row r="12" spans="1:5" ht="31.5">
      <c r="A12" s="50" t="s">
        <v>144</v>
      </c>
      <c r="B12" s="65" t="s">
        <v>125</v>
      </c>
      <c r="C12" s="70">
        <f t="shared" si="2"/>
        <v>-20.8</v>
      </c>
      <c r="D12" s="58">
        <f t="shared" si="2"/>
        <v>-31.2</v>
      </c>
      <c r="E12" s="58">
        <f t="shared" si="2"/>
        <v>-41.6</v>
      </c>
    </row>
    <row r="13" spans="1:5" ht="47.25">
      <c r="A13" s="50" t="s">
        <v>145</v>
      </c>
      <c r="B13" s="66" t="s">
        <v>126</v>
      </c>
      <c r="C13" s="70">
        <f>SUM(C14)</f>
        <v>-20.8</v>
      </c>
      <c r="D13" s="58">
        <f>SUM(D14)</f>
        <v>-31.2</v>
      </c>
      <c r="E13" s="58">
        <f>SUM(E14)</f>
        <v>-41.6</v>
      </c>
    </row>
    <row r="14" spans="1:5" ht="47.25">
      <c r="A14" s="50" t="s">
        <v>146</v>
      </c>
      <c r="B14" s="14" t="s">
        <v>132</v>
      </c>
      <c r="C14" s="58">
        <v>-20.8</v>
      </c>
      <c r="D14" s="58">
        <v>-31.2</v>
      </c>
      <c r="E14" s="58">
        <v>-41.6</v>
      </c>
    </row>
    <row r="15" spans="1:5" ht="31.5">
      <c r="A15" s="216" t="s">
        <v>147</v>
      </c>
      <c r="B15" s="67" t="s">
        <v>183</v>
      </c>
      <c r="C15" s="51">
        <f>C18+C19</f>
        <v>20.839999999999691</v>
      </c>
      <c r="D15" s="49">
        <f>D18+D19</f>
        <v>31.200000000000045</v>
      </c>
      <c r="E15" s="49">
        <f>E18+E19</f>
        <v>41.599999999999909</v>
      </c>
    </row>
    <row r="16" spans="1:5" s="55" customFormat="1">
      <c r="A16" s="52" t="s">
        <v>148</v>
      </c>
      <c r="B16" s="53" t="s">
        <v>127</v>
      </c>
      <c r="C16" s="54">
        <f>SUM(C17)</f>
        <v>-1244.4000000000001</v>
      </c>
      <c r="D16" s="49">
        <f>SUM(D17)</f>
        <v>-1012.0999999999999</v>
      </c>
      <c r="E16" s="49">
        <f t="shared" ref="D16:E17" si="3">SUM(E17)</f>
        <v>-1050.3</v>
      </c>
    </row>
    <row r="17" spans="1:9">
      <c r="A17" s="50" t="s">
        <v>149</v>
      </c>
      <c r="B17" s="56" t="s">
        <v>128</v>
      </c>
      <c r="C17" s="57">
        <f>SUM(C18)</f>
        <v>-1244.4000000000001</v>
      </c>
      <c r="D17" s="58">
        <f t="shared" si="3"/>
        <v>-1012.0999999999999</v>
      </c>
      <c r="E17" s="58">
        <f t="shared" si="3"/>
        <v>-1050.3</v>
      </c>
    </row>
    <row r="18" spans="1:9" ht="31.5">
      <c r="A18" s="50" t="s">
        <v>150</v>
      </c>
      <c r="B18" s="199" t="s">
        <v>184</v>
      </c>
      <c r="C18" s="57">
        <f>-('Прил 1'!C7+C10)</f>
        <v>-1244.4000000000001</v>
      </c>
      <c r="D18" s="57">
        <f>-('Прил 1'!D7+D10)</f>
        <v>-1012.0999999999999</v>
      </c>
      <c r="E18" s="57">
        <f>-('Прил 1'!E7+E10)</f>
        <v>-1050.3</v>
      </c>
    </row>
    <row r="19" spans="1:9" s="55" customFormat="1">
      <c r="A19" s="52" t="s">
        <v>151</v>
      </c>
      <c r="B19" s="59" t="s">
        <v>129</v>
      </c>
      <c r="C19" s="54">
        <f>SUM(C20)</f>
        <v>1265.2399999999998</v>
      </c>
      <c r="D19" s="49">
        <f t="shared" ref="C19:E20" si="4">SUM(D20)</f>
        <v>1043.3</v>
      </c>
      <c r="E19" s="49">
        <f t="shared" si="4"/>
        <v>1091.8999999999999</v>
      </c>
    </row>
    <row r="20" spans="1:9">
      <c r="A20" s="60" t="s">
        <v>152</v>
      </c>
      <c r="B20" s="61" t="s">
        <v>130</v>
      </c>
      <c r="C20" s="57">
        <f t="shared" si="4"/>
        <v>1265.2399999999998</v>
      </c>
      <c r="D20" s="58">
        <f t="shared" si="4"/>
        <v>1043.3</v>
      </c>
      <c r="E20" s="58">
        <f t="shared" si="4"/>
        <v>1091.8999999999999</v>
      </c>
    </row>
    <row r="21" spans="1:9" ht="31.5">
      <c r="A21" s="62" t="s">
        <v>153</v>
      </c>
      <c r="B21" s="63" t="s">
        <v>185</v>
      </c>
      <c r="C21" s="57">
        <f>'Прил 3'!I7-C14</f>
        <v>1265.2399999999998</v>
      </c>
      <c r="D21" s="57">
        <f>'Прил 3'!J7-D14</f>
        <v>1043.3</v>
      </c>
      <c r="E21" s="57">
        <f>'Прил 3'!K7-E14</f>
        <v>1091.8999999999999</v>
      </c>
      <c r="G21" s="64"/>
      <c r="H21" s="64"/>
      <c r="I21" s="64"/>
    </row>
    <row r="24" spans="1:9" ht="28.15" customHeight="1"/>
    <row r="27" spans="1:9">
      <c r="C27" s="64"/>
      <c r="D27" s="64"/>
      <c r="E27" s="6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topLeftCell="A5" zoomScaleNormal="40" zoomScaleSheetLayoutView="100" workbookViewId="0">
      <selection activeCell="A2" sqref="A2:E4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93"/>
      <c r="B1" s="180"/>
      <c r="C1" s="217" t="s">
        <v>211</v>
      </c>
      <c r="D1" s="217"/>
      <c r="E1" s="217"/>
    </row>
    <row r="2" spans="1:5">
      <c r="A2" s="234" t="s">
        <v>207</v>
      </c>
      <c r="B2" s="234"/>
      <c r="C2" s="234"/>
      <c r="D2" s="234"/>
      <c r="E2" s="234"/>
    </row>
    <row r="3" spans="1:5">
      <c r="A3" s="234"/>
      <c r="B3" s="234"/>
      <c r="C3" s="234"/>
      <c r="D3" s="234"/>
      <c r="E3" s="234"/>
    </row>
    <row r="4" spans="1:5" ht="41.25" customHeight="1">
      <c r="A4" s="234"/>
      <c r="B4" s="234"/>
      <c r="C4" s="234"/>
      <c r="D4" s="234"/>
      <c r="E4" s="234"/>
    </row>
    <row r="5" spans="1:5">
      <c r="A5" s="194"/>
      <c r="B5" s="194"/>
      <c r="C5" s="195"/>
      <c r="D5" s="192"/>
      <c r="E5" s="196"/>
    </row>
    <row r="6" spans="1:5">
      <c r="A6" s="235" t="s">
        <v>112</v>
      </c>
      <c r="B6" s="235" t="s">
        <v>196</v>
      </c>
      <c r="C6" s="237" t="s">
        <v>197</v>
      </c>
      <c r="D6" s="238"/>
      <c r="E6" s="239"/>
    </row>
    <row r="7" spans="1:5">
      <c r="A7" s="236"/>
      <c r="B7" s="236"/>
      <c r="C7" s="213" t="s">
        <v>138</v>
      </c>
      <c r="D7" s="214" t="s">
        <v>175</v>
      </c>
      <c r="E7" s="214" t="s">
        <v>199</v>
      </c>
    </row>
    <row r="8" spans="1:5">
      <c r="A8" s="85">
        <v>1</v>
      </c>
      <c r="B8" s="86">
        <v>2</v>
      </c>
      <c r="C8" s="87">
        <v>3</v>
      </c>
      <c r="D8" s="83">
        <v>4</v>
      </c>
      <c r="E8" s="83">
        <v>5</v>
      </c>
    </row>
    <row r="9" spans="1:5" ht="31.5">
      <c r="A9" s="73" t="s">
        <v>113</v>
      </c>
      <c r="B9" s="74" t="s">
        <v>114</v>
      </c>
      <c r="C9" s="71">
        <f>C11</f>
        <v>0</v>
      </c>
      <c r="D9" s="71">
        <f>D11</f>
        <v>0</v>
      </c>
      <c r="E9" s="71">
        <f>E11</f>
        <v>0</v>
      </c>
    </row>
    <row r="10" spans="1:5">
      <c r="A10" s="75"/>
      <c r="B10" s="76" t="s">
        <v>155</v>
      </c>
      <c r="C10" s="77"/>
      <c r="D10" s="72"/>
      <c r="E10" s="72"/>
    </row>
    <row r="11" spans="1:5">
      <c r="A11" s="75">
        <v>1</v>
      </c>
      <c r="B11" s="76" t="s">
        <v>116</v>
      </c>
      <c r="C11" s="197">
        <v>0</v>
      </c>
      <c r="D11" s="197">
        <v>0</v>
      </c>
      <c r="E11" s="197">
        <v>0</v>
      </c>
    </row>
    <row r="12" spans="1:5" ht="31.5">
      <c r="A12" s="75">
        <v>2</v>
      </c>
      <c r="B12" s="79" t="s">
        <v>117</v>
      </c>
      <c r="C12" s="78"/>
      <c r="D12" s="78"/>
      <c r="E12" s="78"/>
    </row>
    <row r="13" spans="1:5" ht="31.5">
      <c r="A13" s="84" t="s">
        <v>154</v>
      </c>
      <c r="B13" s="80" t="s">
        <v>118</v>
      </c>
      <c r="C13" s="71">
        <f>C16</f>
        <v>-20.8</v>
      </c>
      <c r="D13" s="71">
        <f>D16</f>
        <v>-31.2</v>
      </c>
      <c r="E13" s="71">
        <f>E16</f>
        <v>-41.6</v>
      </c>
    </row>
    <row r="14" spans="1:5">
      <c r="A14" s="73"/>
      <c r="B14" s="76" t="s">
        <v>115</v>
      </c>
      <c r="C14" s="71"/>
      <c r="D14" s="71"/>
      <c r="E14" s="71"/>
    </row>
    <row r="15" spans="1:5">
      <c r="A15" s="75">
        <v>1</v>
      </c>
      <c r="B15" s="76" t="s">
        <v>116</v>
      </c>
      <c r="C15" s="71"/>
      <c r="D15" s="71"/>
      <c r="E15" s="71"/>
    </row>
    <row r="16" spans="1:5" ht="31.5">
      <c r="A16" s="75">
        <v>2</v>
      </c>
      <c r="B16" s="79" t="s">
        <v>117</v>
      </c>
      <c r="C16" s="81">
        <v>-20.8</v>
      </c>
      <c r="D16" s="81">
        <v>-31.2</v>
      </c>
      <c r="E16" s="81">
        <v>-41.6</v>
      </c>
    </row>
    <row r="17" spans="1:5">
      <c r="A17" s="75"/>
      <c r="B17" s="82" t="s">
        <v>22</v>
      </c>
      <c r="C17" s="78">
        <f>C11+C16</f>
        <v>-20.8</v>
      </c>
      <c r="D17" s="78">
        <f>D11+D16</f>
        <v>-31.2</v>
      </c>
      <c r="E17" s="78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2022-03-25T08:12:16Z</dcterms:modified>
</cp:coreProperties>
</file>