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3"/>
  </bookViews>
  <sheets>
    <sheet name="Прил 1" sheetId="1" r:id="rId1"/>
    <sheet name="Прил 2 " sheetId="18" r:id="rId2"/>
    <sheet name="Прил 3" sheetId="6" r:id="rId3"/>
    <sheet name="Прил 4" sheetId="13" r:id="rId4"/>
  </sheets>
  <externalReferences>
    <externalReference r:id="rId5"/>
    <externalReference r:id="rId6"/>
  </externalReferences>
  <definedNames>
    <definedName name="_1Excel_BuiltIn_Print_Area_1_1_1">'Прил 1'!$A$1:$C$33</definedName>
    <definedName name="_2Excel_BuiltIn_Print_Area_7_1_1" localSheetId="1">#REF!</definedName>
    <definedName name="_2Excel_BuiltIn_Print_Area_7_1_1">#REF!</definedName>
    <definedName name="_Toc105952698" localSheetId="1">'Прил 2 '!$A$3</definedName>
    <definedName name="_Toc105952698">#REF!</definedName>
    <definedName name="_xlnm._FilterDatabase" localSheetId="1" hidden="1">'Прил 2 '!$A$6:$K$93</definedName>
    <definedName name="_xlnm._FilterDatabase" localSheetId="2" hidden="1">'Прил 3'!$A$6:$L$96</definedName>
    <definedName name="Excel_BuiltIn_Print_Area_1">'Прил 1'!$A$1:$C$33</definedName>
    <definedName name="Excel_BuiltIn_Print_Area_1_1">'Прил 1'!$A$1:$C$33</definedName>
    <definedName name="Excel_BuiltIn_Print_Area_2" localSheetId="1">#REF!</definedName>
    <definedName name="Excel_BuiltIn_Print_Area_2">#REF!</definedName>
    <definedName name="Excel_BuiltIn_Print_Area_3">#REF!</definedName>
    <definedName name="Excel_BuiltIn_Print_Area_3_1" localSheetId="1">#REF!</definedName>
    <definedName name="Excel_BuiltIn_Print_Area_3_1">#REF!</definedName>
    <definedName name="Excel_BuiltIn_Print_Area_4" localSheetId="1">#REF!</definedName>
    <definedName name="Excel_BuiltIn_Print_Area_4">#REF!</definedName>
    <definedName name="Excel_BuiltIn_Print_Area_5" localSheetId="1">'Прил 2 '!$A$1:$I$42</definedName>
    <definedName name="Excel_BuiltIn_Print_Area_5">#REF!</definedName>
    <definedName name="Excel_BuiltIn_Print_Area_5_1" localSheetId="1">'Прил 2 '!$A$1:$I$42</definedName>
    <definedName name="Excel_BuiltIn_Print_Area_5_1">#REF!</definedName>
    <definedName name="Excel_BuiltIn_Print_Area_6">'Прил 3'!$A$1:$G$43</definedName>
    <definedName name="Excel_BuiltIn_Print_Area_6_1">'Прил 3'!$A$1:$G$43</definedName>
    <definedName name="Excel_BuiltIn_Print_Area_7" localSheetId="1">#REF!</definedName>
    <definedName name="Excel_BuiltIn_Print_Area_7">#REF!</definedName>
    <definedName name="Excel_BuiltIn_Print_Area_7_1" localSheetId="1">#REF!</definedName>
    <definedName name="Excel_BuiltIn_Print_Area_7_1">#REF!</definedName>
    <definedName name="_xlnm.Print_Titles" localSheetId="2">'Прил 3'!$4:$4</definedName>
    <definedName name="_xlnm.Print_Area" localSheetId="0">'Прил 1'!$A$1:$E$35</definedName>
    <definedName name="_xlnm.Print_Area" localSheetId="1">'Прил 2 '!$A$1:$K$93</definedName>
    <definedName name="_xlnm.Print_Area" localSheetId="2">'Прил 3'!$A$1:$L$96</definedName>
  </definedNames>
  <calcPr calcId="125725"/>
  <fileRecoveryPr autoRecover="0"/>
</workbook>
</file>

<file path=xl/calcChain.xml><?xml version="1.0" encoding="utf-8"?>
<calcChain xmlns="http://schemas.openxmlformats.org/spreadsheetml/2006/main">
  <c r="C15" i="13"/>
  <c r="D15"/>
  <c r="D7" s="1"/>
  <c r="K8" i="6" l="1"/>
  <c r="K89"/>
  <c r="K82"/>
  <c r="L82" s="1"/>
  <c r="K79"/>
  <c r="L79" s="1"/>
  <c r="K73"/>
  <c r="K62"/>
  <c r="K63"/>
  <c r="J62"/>
  <c r="J63"/>
  <c r="K66"/>
  <c r="L66" s="1"/>
  <c r="K59"/>
  <c r="K52"/>
  <c r="L52" s="1"/>
  <c r="K50"/>
  <c r="K43"/>
  <c r="K32"/>
  <c r="K29"/>
  <c r="K27"/>
  <c r="K24"/>
  <c r="L16"/>
  <c r="L17"/>
  <c r="L18"/>
  <c r="L24"/>
  <c r="L27"/>
  <c r="L29"/>
  <c r="L32"/>
  <c r="L33"/>
  <c r="L34"/>
  <c r="L35"/>
  <c r="L36"/>
  <c r="L37"/>
  <c r="L43"/>
  <c r="L50"/>
  <c r="L59"/>
  <c r="L63"/>
  <c r="L73"/>
  <c r="L89"/>
  <c r="L90"/>
  <c r="L91"/>
  <c r="L92"/>
  <c r="L93"/>
  <c r="L94"/>
  <c r="L95"/>
  <c r="L96"/>
  <c r="K18"/>
  <c r="L13"/>
  <c r="L14"/>
  <c r="L15"/>
  <c r="K15"/>
  <c r="I7" i="18"/>
  <c r="J7"/>
  <c r="D8" i="1"/>
  <c r="D27"/>
  <c r="C9"/>
  <c r="E14"/>
  <c r="E16"/>
  <c r="E18"/>
  <c r="E19"/>
  <c r="E21"/>
  <c r="E22"/>
  <c r="E25"/>
  <c r="E26"/>
  <c r="E28"/>
  <c r="E30"/>
  <c r="E31"/>
  <c r="E35"/>
  <c r="E12"/>
  <c r="J73" i="6" l="1"/>
  <c r="C33" i="1"/>
  <c r="J24" i="6"/>
  <c r="J27"/>
  <c r="D34" i="1"/>
  <c r="C34"/>
  <c r="E34" l="1"/>
  <c r="J32" i="6"/>
  <c r="J18"/>
  <c r="I58" i="18" l="1"/>
  <c r="I57" s="1"/>
  <c r="I56" s="1"/>
  <c r="I55" s="1"/>
  <c r="I54" s="1"/>
  <c r="I53" s="1"/>
  <c r="I52" s="1"/>
  <c r="K58" i="6"/>
  <c r="J58"/>
  <c r="J57" s="1"/>
  <c r="J56" s="1"/>
  <c r="J55" s="1"/>
  <c r="J54" s="1"/>
  <c r="J53" s="1"/>
  <c r="K57" l="1"/>
  <c r="L58"/>
  <c r="J57" i="18"/>
  <c r="K58"/>
  <c r="E33" i="1"/>
  <c r="K56" i="6" l="1"/>
  <c r="L57"/>
  <c r="J56" i="18"/>
  <c r="K57"/>
  <c r="C13" i="13"/>
  <c r="C12" s="1"/>
  <c r="C11" s="1"/>
  <c r="D13"/>
  <c r="D12" s="1"/>
  <c r="D11" s="1"/>
  <c r="D9"/>
  <c r="D8" s="1"/>
  <c r="C9"/>
  <c r="C8" s="1"/>
  <c r="K55" i="6" l="1"/>
  <c r="L56"/>
  <c r="J55" i="18"/>
  <c r="K56"/>
  <c r="D20" i="1"/>
  <c r="C20"/>
  <c r="K54" i="6" l="1"/>
  <c r="L55"/>
  <c r="J54" i="18"/>
  <c r="K55"/>
  <c r="E20" i="1"/>
  <c r="J78" i="6"/>
  <c r="K53" l="1"/>
  <c r="L53" s="1"/>
  <c r="L54"/>
  <c r="J53" i="18"/>
  <c r="K54"/>
  <c r="D24" i="1"/>
  <c r="C24"/>
  <c r="E27"/>
  <c r="C27"/>
  <c r="J52" i="18" l="1"/>
  <c r="K52" s="1"/>
  <c r="K53"/>
  <c r="E24" i="1"/>
  <c r="I26" i="18"/>
  <c r="I25" s="1"/>
  <c r="K26" i="6"/>
  <c r="L26" s="1"/>
  <c r="J26"/>
  <c r="J25" i="18" l="1"/>
  <c r="K25" s="1"/>
  <c r="K26"/>
  <c r="I31"/>
  <c r="I30" s="1"/>
  <c r="I29" s="1"/>
  <c r="I17"/>
  <c r="I16" s="1"/>
  <c r="I15" s="1"/>
  <c r="J77" i="6"/>
  <c r="K17"/>
  <c r="K16" s="1"/>
  <c r="J14"/>
  <c r="J13" s="1"/>
  <c r="J17"/>
  <c r="J16" s="1"/>
  <c r="K31"/>
  <c r="J31"/>
  <c r="J30" s="1"/>
  <c r="K78"/>
  <c r="I86" i="18"/>
  <c r="I85" s="1"/>
  <c r="I84" s="1"/>
  <c r="I83" s="1"/>
  <c r="I82" s="1"/>
  <c r="I81" s="1"/>
  <c r="I79"/>
  <c r="I78" s="1"/>
  <c r="I77" s="1"/>
  <c r="I76"/>
  <c r="I75" s="1"/>
  <c r="I74" s="1"/>
  <c r="I72"/>
  <c r="I71" s="1"/>
  <c r="I70" s="1"/>
  <c r="I69" s="1"/>
  <c r="I65"/>
  <c r="I64" s="1"/>
  <c r="I63" s="1"/>
  <c r="I62" s="1"/>
  <c r="I51"/>
  <c r="I50" s="1"/>
  <c r="I49"/>
  <c r="J49" i="6"/>
  <c r="J36" i="18"/>
  <c r="I36"/>
  <c r="I35" s="1"/>
  <c r="I34" s="1"/>
  <c r="I33" s="1"/>
  <c r="I32" s="1"/>
  <c r="I28"/>
  <c r="I23"/>
  <c r="I14"/>
  <c r="K14" s="1"/>
  <c r="J93"/>
  <c r="I93"/>
  <c r="I92" s="1"/>
  <c r="I91" s="1"/>
  <c r="I90" s="1"/>
  <c r="I89" s="1"/>
  <c r="I88" s="1"/>
  <c r="I87" s="1"/>
  <c r="I42"/>
  <c r="I41" s="1"/>
  <c r="I40" s="1"/>
  <c r="I39" s="1"/>
  <c r="I38" s="1"/>
  <c r="I37" s="1"/>
  <c r="C29" i="1"/>
  <c r="D29"/>
  <c r="K23" i="6"/>
  <c r="L23" s="1"/>
  <c r="J23"/>
  <c r="K14"/>
  <c r="K13" s="1"/>
  <c r="K28"/>
  <c r="L28" s="1"/>
  <c r="K36"/>
  <c r="K35" s="1"/>
  <c r="J36"/>
  <c r="J35" s="1"/>
  <c r="J28"/>
  <c r="K42"/>
  <c r="J42"/>
  <c r="J41" s="1"/>
  <c r="K51"/>
  <c r="L51" s="1"/>
  <c r="J51"/>
  <c r="K49"/>
  <c r="L49" s="1"/>
  <c r="K65"/>
  <c r="J65"/>
  <c r="J64" s="1"/>
  <c r="K72"/>
  <c r="J72"/>
  <c r="J71" s="1"/>
  <c r="J70" s="1"/>
  <c r="J69" s="1"/>
  <c r="J68" s="1"/>
  <c r="K81"/>
  <c r="J81"/>
  <c r="J80" s="1"/>
  <c r="K88"/>
  <c r="J88"/>
  <c r="J87" s="1"/>
  <c r="J86" s="1"/>
  <c r="J85" s="1"/>
  <c r="J84" s="1"/>
  <c r="J83" s="1"/>
  <c r="K95"/>
  <c r="K94" s="1"/>
  <c r="J95"/>
  <c r="J94" s="1"/>
  <c r="D11" i="1"/>
  <c r="D13"/>
  <c r="D15"/>
  <c r="D17"/>
  <c r="E17" s="1"/>
  <c r="C17"/>
  <c r="C15"/>
  <c r="C13"/>
  <c r="C11"/>
  <c r="C10" s="1"/>
  <c r="K87" i="6" l="1"/>
  <c r="L87" s="1"/>
  <c r="L88"/>
  <c r="K80"/>
  <c r="L80" s="1"/>
  <c r="L81"/>
  <c r="K77"/>
  <c r="L77" s="1"/>
  <c r="L78"/>
  <c r="K71"/>
  <c r="L72"/>
  <c r="K64"/>
  <c r="L64" s="1"/>
  <c r="L65"/>
  <c r="K41"/>
  <c r="L41" s="1"/>
  <c r="L42"/>
  <c r="K30"/>
  <c r="L30" s="1"/>
  <c r="L31"/>
  <c r="J41" i="18"/>
  <c r="K42"/>
  <c r="J50"/>
  <c r="K50" s="1"/>
  <c r="K51"/>
  <c r="J71"/>
  <c r="K72"/>
  <c r="J78"/>
  <c r="K79"/>
  <c r="J30"/>
  <c r="K31"/>
  <c r="J35"/>
  <c r="K36"/>
  <c r="J92"/>
  <c r="K93"/>
  <c r="J64"/>
  <c r="K65"/>
  <c r="J75"/>
  <c r="K76"/>
  <c r="J85"/>
  <c r="K86"/>
  <c r="J16"/>
  <c r="K17"/>
  <c r="J22"/>
  <c r="K23"/>
  <c r="K49"/>
  <c r="I61"/>
  <c r="I60" s="1"/>
  <c r="I59" s="1"/>
  <c r="J27"/>
  <c r="K28"/>
  <c r="E13" i="1"/>
  <c r="D9"/>
  <c r="E15"/>
  <c r="D10"/>
  <c r="E10" s="1"/>
  <c r="E11"/>
  <c r="E29"/>
  <c r="I73" i="18"/>
  <c r="J22" i="6"/>
  <c r="J25"/>
  <c r="K25"/>
  <c r="L25" s="1"/>
  <c r="K12"/>
  <c r="J12"/>
  <c r="J11" s="1"/>
  <c r="J10" s="1"/>
  <c r="J76"/>
  <c r="I68" i="18"/>
  <c r="I67" s="1"/>
  <c r="I80"/>
  <c r="I48"/>
  <c r="I47" s="1"/>
  <c r="I13"/>
  <c r="I12" s="1"/>
  <c r="I27"/>
  <c r="I24" s="1"/>
  <c r="I22"/>
  <c r="I21" s="1"/>
  <c r="J13"/>
  <c r="J48"/>
  <c r="K76" i="6"/>
  <c r="L76" s="1"/>
  <c r="K22"/>
  <c r="L22" s="1"/>
  <c r="K48"/>
  <c r="J93"/>
  <c r="J92" s="1"/>
  <c r="J91" s="1"/>
  <c r="J90" s="1"/>
  <c r="J48"/>
  <c r="J47" s="1"/>
  <c r="J46" s="1"/>
  <c r="K86"/>
  <c r="J61"/>
  <c r="J60" s="1"/>
  <c r="J34"/>
  <c r="J33" s="1"/>
  <c r="K34"/>
  <c r="K33" s="1"/>
  <c r="J75"/>
  <c r="J74" s="1"/>
  <c r="J40"/>
  <c r="J39" s="1"/>
  <c r="J38" s="1"/>
  <c r="K93"/>
  <c r="K92" s="1"/>
  <c r="K91" s="1"/>
  <c r="K90" s="1"/>
  <c r="K85" l="1"/>
  <c r="L86"/>
  <c r="K75"/>
  <c r="K70"/>
  <c r="L71"/>
  <c r="K47"/>
  <c r="L48"/>
  <c r="K40"/>
  <c r="K11"/>
  <c r="L12"/>
  <c r="J24" i="18"/>
  <c r="K24" s="1"/>
  <c r="K27"/>
  <c r="J15"/>
  <c r="K15" s="1"/>
  <c r="K16"/>
  <c r="J74"/>
  <c r="K75"/>
  <c r="J91"/>
  <c r="K92"/>
  <c r="J29"/>
  <c r="K29" s="1"/>
  <c r="K30"/>
  <c r="J70"/>
  <c r="K71"/>
  <c r="J40"/>
  <c r="K41"/>
  <c r="J12"/>
  <c r="K12" s="1"/>
  <c r="K13"/>
  <c r="J47"/>
  <c r="K48"/>
  <c r="J21"/>
  <c r="K22"/>
  <c r="J84"/>
  <c r="K85"/>
  <c r="J63"/>
  <c r="J62" s="1"/>
  <c r="K64"/>
  <c r="J34"/>
  <c r="K35"/>
  <c r="J77"/>
  <c r="K77" s="1"/>
  <c r="K78"/>
  <c r="E9" i="1"/>
  <c r="J21" i="6"/>
  <c r="J20" s="1"/>
  <c r="I20" i="18"/>
  <c r="I19" s="1"/>
  <c r="I18" s="1"/>
  <c r="K21" i="6"/>
  <c r="I11" i="18"/>
  <c r="I10" s="1"/>
  <c r="I9" s="1"/>
  <c r="K45" i="6"/>
  <c r="I66" i="18"/>
  <c r="I46"/>
  <c r="I45" s="1"/>
  <c r="I44" s="1"/>
  <c r="I43" s="1"/>
  <c r="C32" i="1"/>
  <c r="C23" s="1"/>
  <c r="C8" s="1"/>
  <c r="D32"/>
  <c r="J45" i="6"/>
  <c r="J44" s="1"/>
  <c r="J67"/>
  <c r="K84" l="1"/>
  <c r="L85"/>
  <c r="K74"/>
  <c r="L74" s="1"/>
  <c r="L75"/>
  <c r="K69"/>
  <c r="L70"/>
  <c r="K61"/>
  <c r="L62"/>
  <c r="K46"/>
  <c r="L46" s="1"/>
  <c r="L47"/>
  <c r="K44"/>
  <c r="L44" s="1"/>
  <c r="L45"/>
  <c r="K39"/>
  <c r="L40"/>
  <c r="K20"/>
  <c r="L21"/>
  <c r="K10"/>
  <c r="L10" s="1"/>
  <c r="L11"/>
  <c r="J61" i="18"/>
  <c r="K62"/>
  <c r="J46"/>
  <c r="K47"/>
  <c r="K74"/>
  <c r="J73"/>
  <c r="K73" s="1"/>
  <c r="J33"/>
  <c r="K34"/>
  <c r="J83"/>
  <c r="K84"/>
  <c r="J39"/>
  <c r="K40"/>
  <c r="K63"/>
  <c r="K21"/>
  <c r="J20"/>
  <c r="J69"/>
  <c r="K70"/>
  <c r="J90"/>
  <c r="K91"/>
  <c r="J11"/>
  <c r="E32" i="1"/>
  <c r="I8" i="18"/>
  <c r="J19" i="6"/>
  <c r="J9" s="1"/>
  <c r="C18" i="13"/>
  <c r="D23" i="1"/>
  <c r="K83" i="6" l="1"/>
  <c r="L83" s="1"/>
  <c r="L84"/>
  <c r="K68"/>
  <c r="L69"/>
  <c r="K60"/>
  <c r="L60" s="1"/>
  <c r="L61"/>
  <c r="K38"/>
  <c r="L38" s="1"/>
  <c r="L39"/>
  <c r="K19"/>
  <c r="L19" s="1"/>
  <c r="L20"/>
  <c r="J38" i="18"/>
  <c r="K39"/>
  <c r="J32"/>
  <c r="K32" s="1"/>
  <c r="K33"/>
  <c r="J45"/>
  <c r="K46"/>
  <c r="J89"/>
  <c r="K90"/>
  <c r="K20"/>
  <c r="J19"/>
  <c r="J10"/>
  <c r="K11"/>
  <c r="J68"/>
  <c r="K69"/>
  <c r="J60"/>
  <c r="K61"/>
  <c r="J82"/>
  <c r="K83"/>
  <c r="E23" i="1"/>
  <c r="C21" i="13"/>
  <c r="C20" s="1"/>
  <c r="C19" s="1"/>
  <c r="C17"/>
  <c r="C16" s="1"/>
  <c r="L68" i="6" l="1"/>
  <c r="K67"/>
  <c r="L67" s="1"/>
  <c r="K9"/>
  <c r="J81" i="18"/>
  <c r="K82"/>
  <c r="J67"/>
  <c r="K68"/>
  <c r="J44"/>
  <c r="K45"/>
  <c r="J37"/>
  <c r="K37" s="1"/>
  <c r="K38"/>
  <c r="J18"/>
  <c r="K18" s="1"/>
  <c r="K19"/>
  <c r="J59"/>
  <c r="K59" s="1"/>
  <c r="K60"/>
  <c r="J9"/>
  <c r="K10"/>
  <c r="J88"/>
  <c r="K89"/>
  <c r="D17" i="13"/>
  <c r="D16" s="1"/>
  <c r="E8" i="1"/>
  <c r="J8" i="6"/>
  <c r="J7" s="1"/>
  <c r="C7" i="13"/>
  <c r="K7" i="6" l="1"/>
  <c r="L7" s="1"/>
  <c r="L9"/>
  <c r="K9" i="18"/>
  <c r="J8"/>
  <c r="J43"/>
  <c r="K43" s="1"/>
  <c r="K44"/>
  <c r="J80"/>
  <c r="K80" s="1"/>
  <c r="K81"/>
  <c r="J87"/>
  <c r="K87" s="1"/>
  <c r="K88"/>
  <c r="K67"/>
  <c r="J66"/>
  <c r="K66" s="1"/>
  <c r="L8" i="6" l="1"/>
  <c r="K8" i="18"/>
  <c r="K7" l="1"/>
  <c r="D20" i="13"/>
  <c r="D19" s="1"/>
</calcChain>
</file>

<file path=xl/sharedStrings.xml><?xml version="1.0" encoding="utf-8"?>
<sst xmlns="http://schemas.openxmlformats.org/spreadsheetml/2006/main" count="1020" uniqueCount="197">
  <si>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</si>
  <si>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</si>
  <si>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</si>
  <si>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</si>
  <si>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</si>
  <si>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</si>
  <si>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</si>
  <si>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</si>
  <si>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</si>
  <si>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</si>
  <si>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</si>
  <si>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</si>
  <si>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</si>
  <si>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Наименование</t>
  </si>
  <si>
    <t>Рз</t>
  </si>
  <si>
    <t>ПР</t>
  </si>
  <si>
    <t>ЦСР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</si>
  <si>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</si>
  <si>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</si>
  <si>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</si>
  <si>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</si>
  <si>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</si>
  <si>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</si>
  <si>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</si>
  <si>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</si>
  <si>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ПРз</t>
  </si>
  <si>
    <t>ВСЕГО</t>
  </si>
  <si>
    <t>1</t>
  </si>
  <si>
    <t>2</t>
  </si>
  <si>
    <t xml:space="preserve"> </t>
  </si>
  <si>
    <t>Пенсионное обеспечение</t>
  </si>
  <si>
    <t>Приложение 3</t>
  </si>
  <si>
    <t>Прочие субсидии бюджетам сельских поселений</t>
  </si>
  <si>
    <t>02</t>
  </si>
  <si>
    <t>03</t>
  </si>
  <si>
    <t>09</t>
  </si>
  <si>
    <t>10</t>
  </si>
  <si>
    <t>13</t>
  </si>
  <si>
    <t>Сумма (тыс. рублей)</t>
  </si>
  <si>
    <t>Функционирование высшего должностного лица субъекта Российской Федерации и муниципального образования</t>
  </si>
  <si>
    <t>65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</si>
  <si>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</si>
  <si>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</si>
  <si>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</si>
  <si>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</si>
  <si>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41120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</si>
  <si>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</si>
  <si>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</si>
  <si>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</si>
  <si>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</si>
  <si>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</si>
  <si>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</si>
  <si>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</si>
  <si>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Мероприятия по обеспечению пожарной безопасности</t>
  </si>
  <si>
    <t>42120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</si>
  <si>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</si>
  <si>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</si>
  <si>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</si>
  <si>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</si>
  <si>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</si>
  <si>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</si>
  <si>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</si>
  <si>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</si>
  <si>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</si>
  <si>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</si>
  <si>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</si>
  <si>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</si>
  <si>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</si>
  <si>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</si>
  <si>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</si>
  <si>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</si>
  <si>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</si>
  <si>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</si>
  <si>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</si>
  <si>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</si>
  <si>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</si>
  <si>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</si>
  <si>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</si>
  <si>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</si>
  <si>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</si>
  <si>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</si>
  <si>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</si>
  <si>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</si>
  <si>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</si>
  <si>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</si>
  <si>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</si>
  <si>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</si>
  <si>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</si>
  <si>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</si>
  <si>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</si>
  <si>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</si>
  <si>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</si>
  <si>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</si>
  <si>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</si>
  <si>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</si>
  <si>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</si>
  <si>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</si>
  <si>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</si>
  <si>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</si>
  <si>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</si>
  <si>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</si>
  <si>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</si>
  <si>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</si>
  <si>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</si>
  <si>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</si>
  <si>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</si>
  <si>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</si>
  <si>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</si>
  <si>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</si>
  <si>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</si>
  <si>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</si>
  <si>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</si>
  <si>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</si>
  <si>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</si>
  <si>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</si>
  <si>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850</t>
  </si>
  <si>
    <t>Расходы на выплаты по оплате труда высшего должностного лица</t>
  </si>
  <si>
    <t>Кредиты кредитных организаций в валюте Российской Федерации</t>
  </si>
  <si>
    <t>Бюджетные кредиты от других бюджетов бюджетной системы Российской Федерации</t>
  </si>
  <si>
    <t>Код</t>
  </si>
  <si>
    <t>НАИМЕНОВАНИЕ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</si>
  <si>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</si>
  <si>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</si>
  <si>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</si>
  <si>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</si>
  <si>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</si>
  <si>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 в валюте Российской Федерации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</si>
  <si>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</si>
  <si>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</si>
  <si>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</si>
  <si>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</si>
  <si>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</si>
  <si>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000 01 02 00 00 10 0000 710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</si>
  <si>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</si>
  <si>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Дотации бюджетам сельских поселений на выравнивание бюджетной обеспеченности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</si>
  <si>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</si>
  <si>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</si>
  <si>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</si>
  <si>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</si>
  <si>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 xml:space="preserve">Прочие мероприятия по благоустройству </t>
  </si>
  <si>
    <t>000 01 03 00 00 00 0000 000</t>
  </si>
  <si>
    <t>000 01 03 01 00 00 0000 000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</si>
  <si>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</si>
  <si>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</si>
  <si>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</si>
  <si>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</si>
  <si>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</si>
  <si>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</si>
  <si>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</si>
  <si>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</si>
  <si>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</si>
  <si>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</si>
  <si>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Администрация Адашевского сельского поселения Кадошкинского муниципального района Республики Мордовия</t>
  </si>
  <si>
    <t xml:space="preserve"> ДОХОДЫ 
БЮДЖЕТА АДАШЕВСКОГО СЕЛЬСКОГО ПОСЕЛЕНИЯ КАДОШКИНСКОГО МУНИЦИПАЛЬНОГО РАЙОНА РЕСПУБЛИКИ МОРДОВИЯ </t>
  </si>
  <si>
    <t>91011105035100000120</t>
  </si>
  <si>
    <t>91020230024100000150</t>
  </si>
  <si>
    <t>91020235118100000150</t>
  </si>
  <si>
    <t>91020240014100000150</t>
  </si>
  <si>
    <t>Непрограммные расходы главных распорядителей средств бюджета Адашевского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</si>
  <si>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Адашевского сельского поселения Кадошкинского муниципального района Республики Мордовия</t>
  </si>
  <si>
    <t>Резервный фонд администрации Адашевского сельского поселения Кадошкинского муниципального района Республики Мордовия</t>
  </si>
  <si>
    <t>00020210000000000150</t>
  </si>
  <si>
    <t>Дотации бюджетам бюджетной системы Российской Федерации</t>
  </si>
  <si>
    <t>91020215001100000150</t>
  </si>
  <si>
    <t>00020220000000000150</t>
  </si>
  <si>
    <t>Субсидии бюджетам бюджетной системы Российской Федерации (межбюджетные субсидии)</t>
  </si>
  <si>
    <t>91020229999100000150</t>
  </si>
  <si>
    <t>Расходы на обеспечение функций органов местного самоуправления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</si>
  <si>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</si>
  <si>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</si>
  <si>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</si>
  <si>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91020215002100000150</t>
  </si>
  <si>
    <t>Дотации бюджетам сельских поселений на поддержку мер по обеспечению сбалансированности бюджетов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</si>
  <si>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</si>
  <si>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</si>
  <si>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</si>
  <si>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Получение кредитов от кредитных организаций бюджетами поселений в валюте Российской Федерации</t>
  </si>
  <si>
    <t>Изменения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</si>
  <si>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</si>
  <si>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</si>
  <si>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91011105025100000120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</si>
  <si>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</si>
  <si>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</si>
  <si>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Прочие межбюджетные трансферты, передаваемые бюджетам сельских поселений </t>
  </si>
  <si>
    <t>91020705030100000150</t>
  </si>
  <si>
    <t>ПРОЧИЕ БЕЗВОЗМЕЗДНЫЕ ПОСТУПЛЕНИЯ</t>
  </si>
  <si>
    <t>00020700000000000000</t>
  </si>
  <si>
    <t>к решению сессии Совета депутатов Адашевского сельского поселения "Об исполнении бюджета Адашевского сельского поселения Кадошкинского муниципального района Республики Мордовия за 2021 год"</t>
  </si>
  <si>
    <t>% исполнения</t>
  </si>
  <si>
    <t>План 2021 год</t>
  </si>
  <si>
    <t>Исполнение 2021 год</t>
  </si>
  <si>
    <t>Приложение 2</t>
  </si>
  <si>
    <t>РАСПРЕДЕЛЕНИЕ 
БЮДЖЕТНЫХ АССИГНОВАНИЙ БЮДЖЕТА АДАШЕВСКОГО СЕЛЬСКОГО ПОСЕЛЕНИЯ КАДОШКИНСКОГО МУНИЦИПАЛЬНОГО РАЙОНА РЕСПУБЛИКИ МОРДОВИЯ ПО РАЗДЕЛАМ, ПОДРАЗДЕЛАМ, ЦЕЛЕВЫМ СТАТЬЯМ, ГРУППАМ (ГРУППАМ И ПОДГРУППАМ) ВИДОВ РАСХОДОВ
КЛАССИФИКАЦИИ РАСХОДОВ БЮДЖЕТОВ НА 2021 ГОД</t>
  </si>
  <si>
    <t xml:space="preserve">ВЕДОМСТВЕННАЯ СТРУКТУРА
РАСХОДОВ БЮДЖЕТА АДАШЕВСКОГО СЕЛЬСКОГО ПОСЕЛЕНИЯ КАДОШКИНСКОГО МУНИЦИПАЛЬНОГО РАЙОНА РЕСПУБЛИКИ МОРДОВИЯ НА 2021 ГОД </t>
  </si>
  <si>
    <t>ИСТОЧНИКИ 
ВНУТРЕННЕГО ФИНАНСИРОВАНИЯ ДЕФИЦИТА  БЮДЖЕТА  АДАШЕВСКОГО СЕЛЬСКОГО ПОСЕЛЕНИЯ КАДОШКИНСКОГО МУНИЦИПАЛЬНОГО РАЙОНА РЕСПУБЛИКИ МОРДОВИЯ НА 2021 ГОД</t>
  </si>
  <si>
    <t>(тыс. рублей)</t>
  </si>
  <si>
    <t xml:space="preserve">         Приложение 4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</si>
</sst>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4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43" fontId="7" fillId="0" borderId="0" applyFont="0" applyFill="0" applyBorder="0" applyAlignment="0" applyProtection="0"/>
  </cellStyleXfs>
  <cellXfs count="177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4" fillId="0" borderId="1" xfId="0" applyFont="1" applyBorder="1" applyAlignment="1">
      <alignment horizontal="left" vertical="top" wrapText="1"/>
    </xf>
    <xf numFmtId="49" fontId="3" fillId="3" borderId="1" xfId="1" applyNumberFormat="1" applyFont="1" applyFill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0" fontId="3" fillId="0" borderId="0" xfId="0" applyFont="1"/>
    <xf numFmtId="0" fontId="3" fillId="0" borderId="21" xfId="0" applyFont="1" applyBorder="1" applyAlignment="1">
      <alignment horizontal="justify" vertical="top" wrapText="1"/>
    </xf>
    <xf numFmtId="0" fontId="3" fillId="0" borderId="0" xfId="2" applyFont="1" applyBorder="1"/>
    <xf numFmtId="0" fontId="3" fillId="0" borderId="12" xfId="2" applyFont="1" applyBorder="1" applyAlignment="1">
      <alignment horizontal="left" vertical="top" wrapText="1"/>
    </xf>
    <xf numFmtId="49" fontId="3" fillId="0" borderId="4" xfId="2" applyNumberFormat="1" applyFont="1" applyFill="1" applyBorder="1" applyAlignment="1">
      <alignment horizontal="left" vertical="top" wrapText="1"/>
    </xf>
    <xf numFmtId="0" fontId="13" fillId="0" borderId="0" xfId="0" applyFont="1"/>
    <xf numFmtId="0" fontId="2" fillId="0" borderId="0" xfId="0" applyFont="1"/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49" fontId="4" fillId="0" borderId="2" xfId="0" applyNumberFormat="1" applyFont="1" applyBorder="1" applyAlignment="1">
      <alignment horizontal="center" vertical="top"/>
    </xf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0" fontId="3" fillId="0" borderId="0" xfId="0" applyFont="1" applyBorder="1" applyAlignment="1">
      <alignment vertical="top"/>
    </xf>
    <xf numFmtId="0" fontId="4" fillId="0" borderId="0" xfId="0" applyFont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Fill="1"/>
    <xf numFmtId="0" fontId="4" fillId="2" borderId="0" xfId="0" applyFont="1" applyFill="1" applyAlignment="1">
      <alignment vertical="center" wrapText="1"/>
    </xf>
    <xf numFmtId="0" fontId="2" fillId="2" borderId="0" xfId="0" applyFont="1" applyFill="1"/>
    <xf numFmtId="0" fontId="4" fillId="0" borderId="0" xfId="0" applyFont="1" applyBorder="1" applyAlignment="1">
      <alignment vertical="center" wrapText="1"/>
    </xf>
    <xf numFmtId="0" fontId="4" fillId="0" borderId="0" xfId="0" applyFont="1"/>
    <xf numFmtId="0" fontId="4" fillId="0" borderId="22" xfId="0" applyFont="1" applyBorder="1" applyAlignment="1">
      <alignment vertical="center" wrapText="1"/>
    </xf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3" fillId="0" borderId="2" xfId="2" applyFont="1" applyBorder="1" applyAlignment="1">
      <alignment horizontal="center" vertical="justify"/>
    </xf>
    <xf numFmtId="165" fontId="4" fillId="0" borderId="1" xfId="2" applyNumberFormat="1" applyFont="1" applyBorder="1" applyAlignment="1">
      <alignment horizontal="center"/>
    </xf>
    <xf numFmtId="49" fontId="3" fillId="0" borderId="3" xfId="2" applyNumberFormat="1" applyFont="1" applyBorder="1" applyAlignment="1">
      <alignment horizontal="center" vertical="center"/>
    </xf>
    <xf numFmtId="49" fontId="3" fillId="0" borderId="19" xfId="2" applyNumberFormat="1" applyFont="1" applyBorder="1" applyAlignment="1">
      <alignment horizontal="center" vertical="center"/>
    </xf>
    <xf numFmtId="49" fontId="4" fillId="0" borderId="3" xfId="2" applyNumberFormat="1" applyFont="1" applyBorder="1" applyAlignment="1">
      <alignment horizontal="center" vertical="center"/>
    </xf>
    <xf numFmtId="0" fontId="4" fillId="0" borderId="6" xfId="2" applyFont="1" applyBorder="1" applyAlignment="1">
      <alignment horizontal="left" vertical="top" wrapText="1"/>
    </xf>
    <xf numFmtId="165" fontId="4" fillId="0" borderId="7" xfId="2" applyNumberFormat="1" applyFont="1" applyBorder="1" applyAlignment="1">
      <alignment horizontal="center"/>
    </xf>
    <xf numFmtId="0" fontId="4" fillId="0" borderId="0" xfId="2" applyFont="1" applyBorder="1"/>
    <xf numFmtId="0" fontId="3" fillId="0" borderId="19" xfId="2" applyFont="1" applyBorder="1" applyAlignment="1">
      <alignment horizontal="left" vertical="top" wrapText="1"/>
    </xf>
    <xf numFmtId="165" fontId="3" fillId="0" borderId="7" xfId="2" applyNumberFormat="1" applyFont="1" applyBorder="1" applyAlignment="1">
      <alignment horizontal="center"/>
    </xf>
    <xf numFmtId="165" fontId="3" fillId="0" borderId="1" xfId="2" applyNumberFormat="1" applyFont="1" applyBorder="1" applyAlignment="1">
      <alignment horizontal="center"/>
    </xf>
    <xf numFmtId="0" fontId="4" fillId="0" borderId="19" xfId="2" applyFont="1" applyBorder="1" applyAlignment="1">
      <alignment horizontal="left" vertical="top" wrapText="1"/>
    </xf>
    <xf numFmtId="49" fontId="3" fillId="0" borderId="4" xfId="2" applyNumberFormat="1" applyFont="1" applyBorder="1" applyAlignment="1">
      <alignment horizontal="center" vertical="center"/>
    </xf>
    <xf numFmtId="0" fontId="3" fillId="0" borderId="13" xfId="2" applyFont="1" applyBorder="1" applyAlignment="1">
      <alignment horizontal="left" vertical="top" wrapText="1"/>
    </xf>
    <xf numFmtId="49" fontId="3" fillId="0" borderId="1" xfId="2" applyNumberFormat="1" applyFont="1" applyBorder="1" applyAlignment="1">
      <alignment horizontal="center" vertical="center"/>
    </xf>
    <xf numFmtId="0" fontId="3" fillId="0" borderId="7" xfId="2" applyFont="1" applyBorder="1" applyAlignment="1">
      <alignment horizontal="left" vertical="top" wrapText="1"/>
    </xf>
    <xf numFmtId="165" fontId="3" fillId="0" borderId="0" xfId="2" applyNumberFormat="1" applyFont="1" applyBorder="1"/>
    <xf numFmtId="49" fontId="3" fillId="0" borderId="19" xfId="2" applyNumberFormat="1" applyFont="1" applyFill="1" applyBorder="1" applyAlignment="1">
      <alignment horizontal="left" vertical="top" wrapText="1"/>
    </xf>
    <xf numFmtId="49" fontId="3" fillId="0" borderId="3" xfId="2" applyNumberFormat="1" applyFont="1" applyFill="1" applyBorder="1" applyAlignment="1">
      <alignment horizontal="left" vertical="top" wrapText="1"/>
    </xf>
    <xf numFmtId="49" fontId="4" fillId="0" borderId="1" xfId="2" applyNumberFormat="1" applyFont="1" applyFill="1" applyBorder="1" applyAlignment="1">
      <alignment horizontal="left" vertical="top" wrapText="1"/>
    </xf>
    <xf numFmtId="0" fontId="3" fillId="0" borderId="0" xfId="2" applyFont="1" applyBorder="1" applyAlignment="1">
      <alignment horizontal="left" vertical="top" wrapText="1"/>
    </xf>
    <xf numFmtId="49" fontId="4" fillId="0" borderId="18" xfId="2" applyNumberFormat="1" applyFont="1" applyBorder="1" applyAlignment="1">
      <alignment horizontal="left" vertical="top" wrapText="1"/>
    </xf>
    <xf numFmtId="0" fontId="3" fillId="0" borderId="23" xfId="2" applyFont="1" applyBorder="1" applyAlignment="1">
      <alignment horizontal="center" vertical="justify"/>
    </xf>
    <xf numFmtId="165" fontId="3" fillId="0" borderId="19" xfId="2" applyNumberFormat="1" applyFont="1" applyBorder="1" applyAlignment="1">
      <alignment horizontal="center"/>
    </xf>
    <xf numFmtId="0" fontId="3" fillId="0" borderId="1" xfId="2" applyFont="1" applyBorder="1" applyAlignment="1">
      <alignment horizontal="center"/>
    </xf>
    <xf numFmtId="0" fontId="3" fillId="0" borderId="1" xfId="0" applyFont="1" applyFill="1" applyBorder="1" applyAlignment="1">
      <alignment horizontal="justify" vertical="top" wrapText="1"/>
    </xf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vertical="top"/>
    </xf>
    <xf numFmtId="0" fontId="4" fillId="3" borderId="1" xfId="1" applyFont="1" applyFill="1" applyBorder="1" applyAlignment="1">
      <alignment horizontal="center"/>
    </xf>
    <xf numFmtId="0" fontId="3" fillId="3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49" fontId="3" fillId="3" borderId="7" xfId="0" applyNumberFormat="1" applyFont="1" applyFill="1" applyBorder="1" applyAlignment="1">
      <alignment horizontal="center"/>
    </xf>
    <xf numFmtId="49" fontId="4" fillId="3" borderId="1" xfId="1" applyNumberFormat="1" applyFont="1" applyFill="1" applyBorder="1" applyAlignment="1">
      <alignment horizontal="center"/>
    </xf>
    <xf numFmtId="49" fontId="4" fillId="3" borderId="7" xfId="1" applyNumberFormat="1" applyFont="1" applyFill="1" applyBorder="1" applyAlignment="1">
      <alignment horizontal="center"/>
    </xf>
    <xf numFmtId="2" fontId="3" fillId="3" borderId="1" xfId="0" applyNumberFormat="1" applyFont="1" applyFill="1" applyBorder="1" applyAlignment="1">
      <alignment vertical="top" wrapText="1"/>
    </xf>
    <xf numFmtId="0" fontId="3" fillId="3" borderId="1" xfId="0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/>
    </xf>
    <xf numFmtId="49" fontId="3" fillId="3" borderId="8" xfId="0" applyNumberFormat="1" applyFont="1" applyFill="1" applyBorder="1" applyAlignment="1">
      <alignment horizontal="center"/>
    </xf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3" fillId="3" borderId="0" xfId="0" applyFont="1" applyFill="1"/>
    <xf numFmtId="49" fontId="3" fillId="3" borderId="1" xfId="1" applyNumberFormat="1" applyFont="1" applyFill="1" applyBorder="1" applyAlignment="1">
      <alignment horizontal="center" vertical="top" wrapText="1"/>
    </xf>
    <xf numFmtId="49" fontId="3" fillId="3" borderId="1" xfId="1" applyNumberFormat="1" applyFont="1" applyFill="1" applyBorder="1" applyAlignment="1">
      <alignment horizont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 wrapText="1"/>
    </xf>
    <xf numFmtId="2" fontId="4" fillId="3" borderId="1" xfId="1" applyNumberFormat="1" applyFont="1" applyFill="1" applyBorder="1" applyAlignment="1"/>
    <xf numFmtId="0" fontId="4" fillId="3" borderId="1" xfId="0" applyFont="1" applyFill="1" applyBorder="1"/>
    <xf numFmtId="164" fontId="4" fillId="3" borderId="1" xfId="0" applyNumberFormat="1" applyFont="1" applyFill="1" applyBorder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0" fontId="4" fillId="3" borderId="1" xfId="0" applyFont="1" applyFill="1" applyBorder="1" applyAlignment="1">
      <alignment vertical="top" wrapText="1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0" fontId="4" fillId="3" borderId="1" xfId="1" applyFont="1" applyFill="1" applyBorder="1" applyAlignment="1">
      <alignment horizontal="left" vertical="top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49" fontId="4" fillId="3" borderId="1" xfId="0" applyNumberFormat="1" applyFont="1" applyFill="1" applyBorder="1" applyAlignment="1">
      <alignment horizontal="center" wrapText="1"/>
    </xf>
    <xf numFmtId="49" fontId="4" fillId="3" borderId="7" xfId="0" applyNumberFormat="1" applyFont="1" applyFill="1" applyBorder="1" applyAlignment="1">
      <alignment horizontal="center"/>
    </xf>
    <xf numFmtId="0" fontId="10" fillId="4" borderId="1" xfId="0" applyFont="1" applyFill="1" applyBorder="1" applyAlignment="1">
      <alignment vertical="top" wrapText="1"/>
    </xf>
    <xf numFmtId="0" fontId="10" fillId="4" borderId="9" xfId="0" applyFont="1" applyFill="1" applyBorder="1" applyAlignment="1">
      <alignment vertical="top" wrapText="1"/>
    </xf>
    <xf numFmtId="49" fontId="4" fillId="3" borderId="8" xfId="0" applyNumberFormat="1" applyFont="1" applyFill="1" applyBorder="1" applyAlignment="1">
      <alignment horizontal="center"/>
    </xf>
    <xf numFmtId="49" fontId="4" fillId="3" borderId="1" xfId="1" applyNumberFormat="1" applyFont="1" applyFill="1" applyBorder="1" applyAlignment="1">
      <alignment horizontal="center" wrapText="1"/>
    </xf>
    <xf numFmtId="49" fontId="4" fillId="3" borderId="8" xfId="1" applyNumberFormat="1" applyFont="1" applyFill="1" applyBorder="1" applyAlignment="1">
      <alignment horizontal="center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164" fontId="4" fillId="3" borderId="1" xfId="1" applyNumberFormat="1" applyFont="1" applyFill="1" applyBorder="1" applyAlignment="1">
      <alignment horizontal="right"/>
    </xf>
    <xf numFmtId="49" fontId="11" fillId="3" borderId="1" xfId="1" applyNumberFormat="1" applyFont="1" applyFill="1" applyBorder="1" applyAlignment="1">
      <alignment horizontal="center"/>
    </xf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49" fontId="9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right"/>
    </xf>
    <xf numFmtId="0" fontId="2" fillId="3" borderId="0" xfId="0" applyFont="1" applyFill="1" applyBorder="1"/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3" fillId="3" borderId="0" xfId="2" applyFont="1" applyFill="1" applyBorder="1"/>
    <xf numFmtId="0" fontId="3" fillId="3" borderId="0" xfId="0" applyFont="1" applyFill="1" applyAlignment="1">
      <alignment horizontal="right"/>
    </xf>
    <xf numFmtId="0" fontId="12" fillId="3" borderId="0" xfId="2" applyFont="1" applyFill="1" applyBorder="1" applyAlignment="1">
      <alignment horizontal="left"/>
    </xf>
    <xf numFmtId="0" fontId="3" fillId="3" borderId="0" xfId="2" applyFont="1" applyFill="1" applyBorder="1" applyAlignment="1"/>
    <xf numFmtId="0" fontId="3" fillId="3" borderId="1" xfId="2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top" wrapText="1"/>
    </xf>
    <xf numFmtId="0" fontId="3" fillId="3" borderId="6" xfId="0" applyFont="1" applyFill="1" applyBorder="1" applyAlignment="1">
      <alignment horizontal="center" vertical="top" wrapText="1"/>
    </xf>
    <xf numFmtId="0" fontId="5" fillId="3" borderId="0" xfId="2" applyFont="1" applyFill="1" applyBorder="1" applyAlignment="1">
      <alignment horizontal="left" vertical="top" wrapText="1"/>
    </xf>
    <xf numFmtId="0" fontId="3" fillId="3" borderId="0" xfId="2" applyFont="1" applyFill="1" applyBorder="1" applyAlignment="1">
      <alignment horizontal="left" vertical="top" wrapText="1"/>
    </xf>
    <xf numFmtId="0" fontId="3" fillId="3" borderId="20" xfId="2" applyFont="1" applyFill="1" applyBorder="1" applyAlignment="1"/>
    <xf numFmtId="0" fontId="3" fillId="3" borderId="0" xfId="2" applyFont="1" applyFill="1" applyBorder="1" applyAlignment="1">
      <alignment horizontal="right"/>
    </xf>
    <xf numFmtId="0" fontId="3" fillId="3" borderId="1" xfId="2" applyFont="1" applyFill="1" applyBorder="1" applyAlignment="1">
      <alignment horizontal="center" vertical="top" wrapText="1"/>
    </xf>
    <xf numFmtId="49" fontId="3" fillId="3" borderId="1" xfId="2" applyNumberFormat="1" applyFont="1" applyFill="1" applyBorder="1" applyAlignment="1">
      <alignment horizontal="center" vertical="center"/>
    </xf>
    <xf numFmtId="49" fontId="3" fillId="3" borderId="1" xfId="2" applyNumberFormat="1" applyFont="1" applyFill="1" applyBorder="1" applyAlignment="1">
      <alignment horizontal="center" vertical="center" wrapText="1"/>
    </xf>
    <xf numFmtId="1" fontId="3" fillId="3" borderId="1" xfId="2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top" wrapText="1"/>
    </xf>
    <xf numFmtId="0" fontId="10" fillId="0" borderId="0" xfId="0" applyFont="1" applyAlignment="1">
      <alignment wrapText="1"/>
    </xf>
    <xf numFmtId="0" fontId="3" fillId="3" borderId="0" xfId="0" applyFont="1" applyFill="1" applyBorder="1" applyAlignment="1"/>
    <xf numFmtId="49" fontId="3" fillId="0" borderId="1" xfId="0" applyNumberFormat="1" applyFont="1" applyBorder="1" applyAlignment="1">
      <alignment horizontal="center" vertical="top"/>
    </xf>
    <xf numFmtId="0" fontId="3" fillId="3" borderId="1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right"/>
    </xf>
    <xf numFmtId="165" fontId="9" fillId="0" borderId="1" xfId="0" applyNumberFormat="1" applyFont="1" applyFill="1" applyBorder="1" applyAlignment="1">
      <alignment horizontal="right" wrapText="1"/>
    </xf>
    <xf numFmtId="164" fontId="4" fillId="0" borderId="7" xfId="0" applyNumberFormat="1" applyFont="1" applyFill="1" applyBorder="1" applyAlignment="1">
      <alignment horizontal="right"/>
    </xf>
    <xf numFmtId="164" fontId="4" fillId="0" borderId="7" xfId="0" applyNumberFormat="1" applyFont="1" applyBorder="1" applyAlignment="1">
      <alignment horizontal="right"/>
    </xf>
    <xf numFmtId="164" fontId="4" fillId="0" borderId="14" xfId="0" applyNumberFormat="1" applyFont="1" applyBorder="1" applyAlignment="1">
      <alignment horizontal="right"/>
    </xf>
    <xf numFmtId="164" fontId="3" fillId="0" borderId="7" xfId="0" applyNumberFormat="1" applyFont="1" applyBorder="1" applyAlignment="1">
      <alignment horizontal="right"/>
    </xf>
    <xf numFmtId="164" fontId="3" fillId="0" borderId="7" xfId="0" applyNumberFormat="1" applyFont="1" applyFill="1" applyBorder="1" applyAlignment="1">
      <alignment horizontal="right"/>
    </xf>
    <xf numFmtId="164" fontId="4" fillId="0" borderId="1" xfId="0" applyNumberFormat="1" applyFont="1" applyBorder="1" applyAlignment="1">
      <alignment horizontal="right"/>
    </xf>
    <xf numFmtId="165" fontId="3" fillId="0" borderId="1" xfId="0" applyNumberFormat="1" applyFont="1" applyBorder="1" applyAlignment="1">
      <alignment horizontal="right"/>
    </xf>
    <xf numFmtId="166" fontId="3" fillId="0" borderId="1" xfId="0" applyNumberFormat="1" applyFont="1" applyFill="1" applyBorder="1" applyAlignment="1">
      <alignment horizontal="right" wrapText="1"/>
    </xf>
    <xf numFmtId="165" fontId="3" fillId="0" borderId="1" xfId="3" applyNumberFormat="1" applyFont="1" applyFill="1" applyBorder="1" applyAlignment="1">
      <alignment horizontal="right" wrapText="1"/>
    </xf>
    <xf numFmtId="165" fontId="8" fillId="0" borderId="1" xfId="0" applyNumberFormat="1" applyFont="1" applyFill="1" applyBorder="1" applyAlignment="1">
      <alignment horizontal="right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0" xfId="0" applyFont="1" applyFill="1" applyAlignment="1">
      <alignment horizontal="right"/>
    </xf>
    <xf numFmtId="0" fontId="3" fillId="3" borderId="17" xfId="0" applyFont="1" applyFill="1" applyBorder="1" applyAlignment="1">
      <alignment horizontal="right"/>
    </xf>
    <xf numFmtId="0" fontId="3" fillId="0" borderId="0" xfId="0" applyFont="1" applyAlignment="1">
      <alignment horizontal="right" wrapText="1"/>
    </xf>
    <xf numFmtId="0" fontId="3" fillId="3" borderId="0" xfId="0" applyFont="1" applyFill="1" applyBorder="1" applyAlignment="1">
      <alignment horizontal="right"/>
    </xf>
    <xf numFmtId="0" fontId="4" fillId="3" borderId="17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14" xfId="1" applyFont="1" applyFill="1" applyBorder="1" applyAlignment="1">
      <alignment horizontal="center" vertical="center"/>
    </xf>
    <xf numFmtId="0" fontId="3" fillId="3" borderId="10" xfId="1" applyFont="1" applyFill="1" applyBorder="1" applyAlignment="1">
      <alignment horizontal="center" vertical="center"/>
    </xf>
    <xf numFmtId="0" fontId="3" fillId="3" borderId="15" xfId="1" applyFont="1" applyFill="1" applyBorder="1" applyAlignment="1">
      <alignment horizontal="center" vertical="center"/>
    </xf>
    <xf numFmtId="0" fontId="3" fillId="3" borderId="16" xfId="1" applyFont="1" applyFill="1" applyBorder="1" applyAlignment="1">
      <alignment horizontal="center" vertical="center"/>
    </xf>
    <xf numFmtId="0" fontId="3" fillId="3" borderId="17" xfId="1" applyFont="1" applyFill="1" applyBorder="1" applyAlignment="1">
      <alignment horizontal="center" vertical="center"/>
    </xf>
    <xf numFmtId="0" fontId="3" fillId="3" borderId="18" xfId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top" wrapText="1"/>
    </xf>
    <xf numFmtId="0" fontId="3" fillId="3" borderId="1" xfId="1" applyFont="1" applyFill="1" applyBorder="1" applyAlignment="1">
      <alignment horizontal="center" vertical="center" wrapText="1"/>
    </xf>
    <xf numFmtId="164" fontId="3" fillId="3" borderId="5" xfId="1" applyNumberFormat="1" applyFont="1" applyFill="1" applyBorder="1" applyAlignment="1">
      <alignment horizontal="center" vertical="center"/>
    </xf>
    <xf numFmtId="164" fontId="3" fillId="3" borderId="9" xfId="1" applyNumberFormat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 vertical="center" wrapText="1"/>
    </xf>
    <xf numFmtId="0" fontId="3" fillId="3" borderId="9" xfId="1" applyFont="1" applyFill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/>
    </xf>
    <xf numFmtId="0" fontId="4" fillId="3" borderId="0" xfId="0" applyFont="1" applyFill="1" applyAlignment="1">
      <alignment horizontal="right"/>
    </xf>
    <xf numFmtId="0" fontId="4" fillId="3" borderId="0" xfId="2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_reports-dohod-NC" xfId="1"/>
    <cellStyle name="Обычный_З_15_Приложение 16 - Источники дефицита" xfId="2"/>
    <cellStyle name="Финансовый" xfId="3" builtinId="3"/>
  </cellStyles>
  <dxfs count="52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5"/>
  <sheetViews>
    <sheetView view="pageBreakPreview" zoomScaleNormal="75" zoomScaleSheetLayoutView="100" workbookViewId="0">
      <selection activeCell="D9" sqref="D9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12" customWidth="1"/>
    <col min="5" max="5" width="14.85546875" style="12" customWidth="1"/>
    <col min="6" max="6" width="14.140625" style="11" customWidth="1"/>
    <col min="7" max="16384" width="8.5703125" style="12"/>
  </cols>
  <sheetData>
    <row r="1" spans="1:5">
      <c r="A1" s="81"/>
      <c r="B1" s="81"/>
      <c r="C1" s="118"/>
      <c r="D1" s="155" t="s">
        <v>31</v>
      </c>
      <c r="E1" s="155"/>
    </row>
    <row r="2" spans="1:5" ht="81" customHeight="1">
      <c r="A2" s="81"/>
      <c r="B2" s="81"/>
      <c r="C2" s="157" t="s">
        <v>187</v>
      </c>
      <c r="D2" s="157"/>
      <c r="E2" s="157"/>
    </row>
    <row r="3" spans="1:5" ht="41.25" customHeight="1">
      <c r="A3" s="154" t="s">
        <v>153</v>
      </c>
      <c r="B3" s="154"/>
      <c r="C3" s="154"/>
      <c r="D3" s="154"/>
      <c r="E3" s="154"/>
    </row>
    <row r="4" spans="1:5">
      <c r="A4" s="81"/>
      <c r="B4" s="81"/>
      <c r="C4" s="156" t="s">
        <v>0</v>
      </c>
      <c r="D4" s="156"/>
      <c r="E4" s="156"/>
    </row>
    <row r="5" spans="1:5" ht="32.25" customHeight="1">
      <c r="A5" s="150" t="s">
        <v>1</v>
      </c>
      <c r="B5" s="152" t="s">
        <v>2</v>
      </c>
      <c r="C5" s="149" t="s">
        <v>3</v>
      </c>
      <c r="D5" s="149"/>
      <c r="E5" s="149"/>
    </row>
    <row r="6" spans="1:5" ht="31.5">
      <c r="A6" s="151"/>
      <c r="B6" s="153"/>
      <c r="C6" s="136" t="s">
        <v>189</v>
      </c>
      <c r="D6" s="136" t="s">
        <v>190</v>
      </c>
      <c r="E6" s="136" t="s">
        <v>188</v>
      </c>
    </row>
    <row r="7" spans="1:5">
      <c r="A7" s="122">
        <v>1</v>
      </c>
      <c r="B7" s="122">
        <v>2</v>
      </c>
      <c r="C7" s="123">
        <v>3</v>
      </c>
      <c r="D7" s="123">
        <v>4</v>
      </c>
      <c r="E7" s="123">
        <v>5</v>
      </c>
    </row>
    <row r="8" spans="1:5">
      <c r="A8" s="13"/>
      <c r="B8" s="14" t="s">
        <v>4</v>
      </c>
      <c r="C8" s="139">
        <f>C9+C23+C34</f>
        <v>1298.4000000000001</v>
      </c>
      <c r="D8" s="139">
        <f>SUM(D9+D23+D34)</f>
        <v>1353.9</v>
      </c>
      <c r="E8" s="138">
        <f t="shared" ref="E8:E11" si="0">D8/C8*100</f>
        <v>104.27449168207023</v>
      </c>
    </row>
    <row r="9" spans="1:5">
      <c r="A9" s="15" t="s">
        <v>72</v>
      </c>
      <c r="B9" s="14" t="s">
        <v>77</v>
      </c>
      <c r="C9" s="140">
        <f>SUM(C10+C13+C15+C17+C20)</f>
        <v>477.70000000000005</v>
      </c>
      <c r="D9" s="140">
        <f>SUM(D10+D13+D15+D17+D20)</f>
        <v>533.19999999999993</v>
      </c>
      <c r="E9" s="138">
        <f t="shared" si="0"/>
        <v>111.61817039983251</v>
      </c>
    </row>
    <row r="10" spans="1:5">
      <c r="A10" s="15" t="s">
        <v>73</v>
      </c>
      <c r="B10" s="14" t="s">
        <v>5</v>
      </c>
      <c r="C10" s="140">
        <f t="shared" ref="C10:D11" si="1">SUM(C11)</f>
        <v>23.5</v>
      </c>
      <c r="D10" s="140">
        <f t="shared" si="1"/>
        <v>16.3</v>
      </c>
      <c r="E10" s="138">
        <f t="shared" si="0"/>
        <v>69.361702127659569</v>
      </c>
    </row>
    <row r="11" spans="1:5">
      <c r="A11" s="15" t="s">
        <v>6</v>
      </c>
      <c r="B11" s="14" t="s">
        <v>7</v>
      </c>
      <c r="C11" s="141">
        <f t="shared" si="1"/>
        <v>23.5</v>
      </c>
      <c r="D11" s="141">
        <f t="shared" si="1"/>
        <v>16.3</v>
      </c>
      <c r="E11" s="138">
        <f t="shared" si="0"/>
        <v>69.361702127659569</v>
      </c>
    </row>
    <row r="12" spans="1:5" ht="63">
      <c r="A12" s="16" t="s">
        <v>78</v>
      </c>
      <c r="B12" s="5" t="s">
        <v>79</v>
      </c>
      <c r="C12" s="146">
        <v>23.5</v>
      </c>
      <c r="D12" s="147">
        <v>16.3</v>
      </c>
      <c r="E12" s="148">
        <f>D12/C12*100</f>
        <v>69.361702127659569</v>
      </c>
    </row>
    <row r="13" spans="1:5" ht="17.25" customHeight="1">
      <c r="A13" s="15" t="s">
        <v>74</v>
      </c>
      <c r="B13" s="14" t="s">
        <v>8</v>
      </c>
      <c r="C13" s="140">
        <f>SUM(C14)</f>
        <v>67.099999999999994</v>
      </c>
      <c r="D13" s="140">
        <f>SUM(D14)</f>
        <v>53.6</v>
      </c>
      <c r="E13" s="138">
        <f t="shared" ref="E13:E35" si="2">D13/C13*100</f>
        <v>79.88077496274218</v>
      </c>
    </row>
    <row r="14" spans="1:5" ht="24" customHeight="1">
      <c r="A14" s="16" t="s">
        <v>80</v>
      </c>
      <c r="B14" s="5" t="s">
        <v>9</v>
      </c>
      <c r="C14" s="146">
        <v>67.099999999999994</v>
      </c>
      <c r="D14" s="146">
        <v>53.6</v>
      </c>
      <c r="E14" s="148">
        <f t="shared" si="2"/>
        <v>79.88077496274218</v>
      </c>
    </row>
    <row r="15" spans="1:5">
      <c r="A15" s="15" t="s">
        <v>75</v>
      </c>
      <c r="B15" s="14" t="s">
        <v>81</v>
      </c>
      <c r="C15" s="140">
        <f>SUM(C16)</f>
        <v>42</v>
      </c>
      <c r="D15" s="140">
        <f>SUM(D16)</f>
        <v>22.1</v>
      </c>
      <c r="E15" s="138">
        <f t="shared" si="2"/>
        <v>52.61904761904762</v>
      </c>
    </row>
    <row r="16" spans="1:5" ht="33" customHeight="1">
      <c r="A16" s="16" t="s">
        <v>82</v>
      </c>
      <c r="B16" s="17" t="s">
        <v>83</v>
      </c>
      <c r="C16" s="146">
        <v>42</v>
      </c>
      <c r="D16" s="148">
        <v>22.1</v>
      </c>
      <c r="E16" s="148">
        <f t="shared" si="2"/>
        <v>52.61904761904762</v>
      </c>
    </row>
    <row r="17" spans="1:6">
      <c r="A17" s="15" t="s">
        <v>76</v>
      </c>
      <c r="B17" s="3" t="s">
        <v>10</v>
      </c>
      <c r="C17" s="140">
        <f>SUM(C18+C19)</f>
        <v>298</v>
      </c>
      <c r="D17" s="140">
        <f>SUM(D18+D19)</f>
        <v>426.3</v>
      </c>
      <c r="E17" s="138">
        <f t="shared" si="2"/>
        <v>143.05369127516778</v>
      </c>
    </row>
    <row r="18" spans="1:6" ht="31.5">
      <c r="A18" s="16" t="s">
        <v>84</v>
      </c>
      <c r="B18" s="17" t="s">
        <v>85</v>
      </c>
      <c r="C18" s="146">
        <v>88</v>
      </c>
      <c r="D18" s="148">
        <v>181.4</v>
      </c>
      <c r="E18" s="148">
        <f t="shared" si="2"/>
        <v>206.13636363636365</v>
      </c>
    </row>
    <row r="19" spans="1:6" s="2" customFormat="1" ht="31.5">
      <c r="A19" s="16" t="s">
        <v>86</v>
      </c>
      <c r="B19" s="17" t="s">
        <v>87</v>
      </c>
      <c r="C19" s="146">
        <v>210</v>
      </c>
      <c r="D19" s="148">
        <v>244.9</v>
      </c>
      <c r="E19" s="148">
        <f t="shared" si="2"/>
        <v>116.61904761904762</v>
      </c>
      <c r="F19" s="18"/>
    </row>
    <row r="20" spans="1:6" s="2" customFormat="1" ht="37.9" customHeight="1">
      <c r="A20" s="15" t="s">
        <v>11</v>
      </c>
      <c r="B20" s="3" t="s">
        <v>12</v>
      </c>
      <c r="C20" s="140">
        <f>C21+C22</f>
        <v>47.099999999999994</v>
      </c>
      <c r="D20" s="140">
        <f t="shared" ref="D20" si="3">D21+D22</f>
        <v>14.9</v>
      </c>
      <c r="E20" s="138">
        <f t="shared" si="2"/>
        <v>31.634819532908708</v>
      </c>
      <c r="F20" s="18"/>
    </row>
    <row r="21" spans="1:6" ht="63">
      <c r="A21" s="16" t="s">
        <v>180</v>
      </c>
      <c r="B21" s="17" t="s">
        <v>88</v>
      </c>
      <c r="C21" s="146">
        <v>17.2</v>
      </c>
      <c r="D21" s="148">
        <v>0</v>
      </c>
      <c r="E21" s="148">
        <f t="shared" si="2"/>
        <v>0</v>
      </c>
    </row>
    <row r="22" spans="1:6" ht="63">
      <c r="A22" s="16" t="s">
        <v>154</v>
      </c>
      <c r="B22" s="17" t="s">
        <v>173</v>
      </c>
      <c r="C22" s="146">
        <v>29.9</v>
      </c>
      <c r="D22" s="148">
        <v>14.9</v>
      </c>
      <c r="E22" s="148">
        <f t="shared" si="2"/>
        <v>49.832775919732448</v>
      </c>
    </row>
    <row r="23" spans="1:6" ht="38.450000000000003" customHeight="1">
      <c r="A23" s="20" t="s">
        <v>89</v>
      </c>
      <c r="B23" s="21" t="s">
        <v>90</v>
      </c>
      <c r="C23" s="140">
        <f>SUM(C29+C32+C24+C27)</f>
        <v>805.7</v>
      </c>
      <c r="D23" s="140">
        <f>SUM(D29+D32+D24+D27)</f>
        <v>805.7</v>
      </c>
      <c r="E23" s="148">
        <f t="shared" si="2"/>
        <v>100</v>
      </c>
    </row>
    <row r="24" spans="1:6" ht="17.25" customHeight="1">
      <c r="A24" s="15" t="s">
        <v>161</v>
      </c>
      <c r="B24" s="21" t="s">
        <v>162</v>
      </c>
      <c r="C24" s="140">
        <f>C25+C26</f>
        <v>274.60000000000002</v>
      </c>
      <c r="D24" s="140">
        <f t="shared" ref="D24" si="4">D25+D26</f>
        <v>274.60000000000002</v>
      </c>
      <c r="E24" s="148">
        <f t="shared" si="2"/>
        <v>100</v>
      </c>
    </row>
    <row r="25" spans="1:6" ht="31.5" customHeight="1">
      <c r="A25" s="16" t="s">
        <v>163</v>
      </c>
      <c r="B25" s="19" t="s">
        <v>134</v>
      </c>
      <c r="C25" s="146">
        <v>55.1</v>
      </c>
      <c r="D25" s="148">
        <v>55.1</v>
      </c>
      <c r="E25" s="148">
        <f t="shared" si="2"/>
        <v>100</v>
      </c>
    </row>
    <row r="26" spans="1:6" ht="31.5" customHeight="1">
      <c r="A26" s="16" t="s">
        <v>171</v>
      </c>
      <c r="B26" s="7" t="s">
        <v>172</v>
      </c>
      <c r="C26" s="146">
        <v>219.5</v>
      </c>
      <c r="D26" s="148">
        <v>219.5</v>
      </c>
      <c r="E26" s="148">
        <f t="shared" si="2"/>
        <v>100</v>
      </c>
    </row>
    <row r="27" spans="1:6" ht="31.5" customHeight="1">
      <c r="A27" s="15" t="s">
        <v>164</v>
      </c>
      <c r="B27" s="22" t="s">
        <v>165</v>
      </c>
      <c r="C27" s="140">
        <f>C28</f>
        <v>164.6</v>
      </c>
      <c r="D27" s="140">
        <f t="shared" ref="D27" si="5">D28</f>
        <v>164.6</v>
      </c>
      <c r="E27" s="148">
        <f t="shared" si="2"/>
        <v>100</v>
      </c>
    </row>
    <row r="28" spans="1:6" ht="23.25" customHeight="1">
      <c r="A28" s="16" t="s">
        <v>166</v>
      </c>
      <c r="B28" s="19" t="s">
        <v>32</v>
      </c>
      <c r="C28" s="142">
        <v>164.6</v>
      </c>
      <c r="D28" s="142">
        <v>164.6</v>
      </c>
      <c r="E28" s="148">
        <f t="shared" si="2"/>
        <v>100</v>
      </c>
    </row>
    <row r="29" spans="1:6">
      <c r="A29" s="15" t="s">
        <v>91</v>
      </c>
      <c r="B29" s="22" t="s">
        <v>92</v>
      </c>
      <c r="C29" s="140">
        <f>SUM(C30+C31)</f>
        <v>86.899999999999991</v>
      </c>
      <c r="D29" s="140">
        <f>SUM(D30+D31)</f>
        <v>86.899999999999991</v>
      </c>
      <c r="E29" s="148">
        <f t="shared" si="2"/>
        <v>100</v>
      </c>
    </row>
    <row r="30" spans="1:6" ht="94.5">
      <c r="A30" s="16" t="s">
        <v>155</v>
      </c>
      <c r="B30" s="61" t="s">
        <v>151</v>
      </c>
      <c r="C30" s="142">
        <v>0.1</v>
      </c>
      <c r="D30" s="142">
        <v>0.1</v>
      </c>
      <c r="E30" s="148">
        <f t="shared" si="2"/>
        <v>100</v>
      </c>
    </row>
    <row r="31" spans="1:6" ht="33" customHeight="1">
      <c r="A31" s="16" t="s">
        <v>156</v>
      </c>
      <c r="B31" s="5" t="s">
        <v>93</v>
      </c>
      <c r="C31" s="143">
        <v>86.8</v>
      </c>
      <c r="D31" s="143">
        <v>86.8</v>
      </c>
      <c r="E31" s="148">
        <f t="shared" si="2"/>
        <v>100</v>
      </c>
    </row>
    <row r="32" spans="1:6" ht="21" customHeight="1">
      <c r="A32" s="15" t="s">
        <v>94</v>
      </c>
      <c r="B32" s="14" t="s">
        <v>95</v>
      </c>
      <c r="C32" s="139">
        <f>SUM(C33)</f>
        <v>279.60000000000002</v>
      </c>
      <c r="D32" s="139">
        <f>SUM(D33)</f>
        <v>279.60000000000002</v>
      </c>
      <c r="E32" s="148">
        <f t="shared" si="2"/>
        <v>100</v>
      </c>
    </row>
    <row r="33" spans="1:5" ht="66" customHeight="1">
      <c r="A33" s="16" t="s">
        <v>157</v>
      </c>
      <c r="B33" s="19" t="s">
        <v>96</v>
      </c>
      <c r="C33" s="142">
        <f>255.6+0.4+33.077-9.477</f>
        <v>279.60000000000002</v>
      </c>
      <c r="D33" s="142">
        <v>279.60000000000002</v>
      </c>
      <c r="E33" s="148">
        <f t="shared" si="2"/>
        <v>100</v>
      </c>
    </row>
    <row r="34" spans="1:5" ht="21.75" customHeight="1">
      <c r="A34" s="15" t="s">
        <v>186</v>
      </c>
      <c r="B34" s="22" t="s">
        <v>185</v>
      </c>
      <c r="C34" s="144">
        <f>C35</f>
        <v>15</v>
      </c>
      <c r="D34" s="144">
        <f t="shared" ref="D34" si="6">D35</f>
        <v>15</v>
      </c>
      <c r="E34" s="148">
        <f t="shared" si="2"/>
        <v>100</v>
      </c>
    </row>
    <row r="35" spans="1:5" ht="31.5">
      <c r="A35" s="135" t="s">
        <v>184</v>
      </c>
      <c r="B35" s="19" t="s">
        <v>183</v>
      </c>
      <c r="C35" s="145">
        <v>15</v>
      </c>
      <c r="D35" s="145">
        <v>15</v>
      </c>
      <c r="E35" s="148">
        <f t="shared" si="2"/>
        <v>100</v>
      </c>
    </row>
  </sheetData>
  <mergeCells count="7">
    <mergeCell ref="C5:E5"/>
    <mergeCell ref="A5:A6"/>
    <mergeCell ref="B5:B6"/>
    <mergeCell ref="A3:E3"/>
    <mergeCell ref="D1:E1"/>
    <mergeCell ref="C4:E4"/>
    <mergeCell ref="C2:E2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93"/>
  <sheetViews>
    <sheetView view="pageBreakPreview" zoomScaleNormal="75" zoomScaleSheetLayoutView="100" workbookViewId="0">
      <selection activeCell="I8" sqref="I8"/>
    </sheetView>
  </sheetViews>
  <sheetFormatPr defaultColWidth="8.5703125" defaultRowHeight="15.75"/>
  <cols>
    <col min="1" max="1" width="73.5703125" style="23" customWidth="1"/>
    <col min="2" max="2" width="6.7109375" style="1" customWidth="1"/>
    <col min="3" max="3" width="6.28515625" style="1" customWidth="1"/>
    <col min="4" max="4" width="6.5703125" style="1" customWidth="1"/>
    <col min="5" max="5" width="5.140625" style="1" customWidth="1"/>
    <col min="6" max="6" width="6" style="1" customWidth="1"/>
    <col min="7" max="7" width="10" style="1" customWidth="1"/>
    <col min="8" max="8" width="6" style="1" customWidth="1"/>
    <col min="9" max="9" width="14.140625" style="1" customWidth="1"/>
    <col min="10" max="10" width="13.7109375" style="12" customWidth="1"/>
    <col min="11" max="11" width="13.5703125" style="12" customWidth="1"/>
    <col min="12" max="12" width="61.85546875" style="24" customWidth="1"/>
    <col min="13" max="13" width="11" style="12" customWidth="1"/>
    <col min="14" max="16384" width="8.5703125" style="12"/>
  </cols>
  <sheetData>
    <row r="1" spans="1:12">
      <c r="A1" s="78"/>
      <c r="B1" s="112"/>
      <c r="C1" s="80"/>
      <c r="D1" s="80"/>
      <c r="E1" s="80"/>
      <c r="F1" s="80"/>
      <c r="G1" s="80"/>
      <c r="H1" s="112"/>
      <c r="I1" s="158" t="s">
        <v>191</v>
      </c>
      <c r="J1" s="158"/>
      <c r="K1" s="158"/>
    </row>
    <row r="2" spans="1:12" ht="95.25" customHeight="1">
      <c r="A2" s="78"/>
      <c r="B2" s="112"/>
      <c r="C2" s="112"/>
      <c r="D2" s="112"/>
      <c r="E2" s="112"/>
      <c r="F2" s="112"/>
      <c r="G2" s="112"/>
      <c r="H2" s="112"/>
      <c r="I2" s="157" t="s">
        <v>187</v>
      </c>
      <c r="J2" s="157"/>
      <c r="K2" s="157"/>
    </row>
    <row r="3" spans="1:12" ht="65.25" customHeight="1">
      <c r="A3" s="159" t="s">
        <v>192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</row>
    <row r="4" spans="1:12" ht="31.5" customHeight="1">
      <c r="A4" s="160" t="s">
        <v>13</v>
      </c>
      <c r="B4" s="160" t="s">
        <v>14</v>
      </c>
      <c r="C4" s="160" t="s">
        <v>15</v>
      </c>
      <c r="D4" s="160" t="s">
        <v>16</v>
      </c>
      <c r="E4" s="160"/>
      <c r="F4" s="160"/>
      <c r="G4" s="160"/>
      <c r="H4" s="160" t="s">
        <v>17</v>
      </c>
      <c r="I4" s="149" t="s">
        <v>38</v>
      </c>
      <c r="J4" s="149"/>
      <c r="K4" s="149"/>
    </row>
    <row r="5" spans="1:12" ht="40.5" customHeight="1">
      <c r="A5" s="160"/>
      <c r="B5" s="160"/>
      <c r="C5" s="160"/>
      <c r="D5" s="160"/>
      <c r="E5" s="160"/>
      <c r="F5" s="160"/>
      <c r="G5" s="160"/>
      <c r="H5" s="160"/>
      <c r="I5" s="136" t="s">
        <v>189</v>
      </c>
      <c r="J5" s="136" t="s">
        <v>190</v>
      </c>
      <c r="K5" s="136" t="s">
        <v>188</v>
      </c>
    </row>
    <row r="6" spans="1:12" ht="14.25" customHeight="1">
      <c r="A6" s="73">
        <v>1</v>
      </c>
      <c r="B6" s="73">
        <v>2</v>
      </c>
      <c r="C6" s="73">
        <v>3</v>
      </c>
      <c r="D6" s="73">
        <v>4</v>
      </c>
      <c r="E6" s="73">
        <v>5</v>
      </c>
      <c r="F6" s="73">
        <v>6</v>
      </c>
      <c r="G6" s="73">
        <v>7</v>
      </c>
      <c r="H6" s="73">
        <v>8</v>
      </c>
      <c r="I6" s="113">
        <v>9</v>
      </c>
      <c r="J6" s="113">
        <v>10</v>
      </c>
      <c r="K6" s="113">
        <v>11</v>
      </c>
    </row>
    <row r="7" spans="1:12" ht="18" customHeight="1">
      <c r="A7" s="114" t="s">
        <v>26</v>
      </c>
      <c r="B7" s="115"/>
      <c r="C7" s="115"/>
      <c r="D7" s="115"/>
      <c r="E7" s="115"/>
      <c r="F7" s="115"/>
      <c r="G7" s="115"/>
      <c r="H7" s="115"/>
      <c r="I7" s="116">
        <f>I8+I43+I59+I66+I80+I87+I52</f>
        <v>1432.1499999999999</v>
      </c>
      <c r="J7" s="116">
        <f>J8+J43+J59+J66+J80+J87+J52</f>
        <v>1388</v>
      </c>
      <c r="K7" s="92">
        <f t="shared" ref="K7:K57" si="0">J7/I7*100</f>
        <v>96.917222357993239</v>
      </c>
    </row>
    <row r="8" spans="1:12" ht="18" customHeight="1">
      <c r="A8" s="84" t="s">
        <v>18</v>
      </c>
      <c r="B8" s="66" t="s">
        <v>19</v>
      </c>
      <c r="C8" s="66"/>
      <c r="D8" s="70"/>
      <c r="E8" s="70"/>
      <c r="F8" s="70"/>
      <c r="G8" s="70"/>
      <c r="H8" s="85"/>
      <c r="I8" s="92">
        <f>I9+I18+I37</f>
        <v>959.15</v>
      </c>
      <c r="J8" s="92">
        <f t="shared" ref="J8" si="1">J9+J18+J37</f>
        <v>917.10000000000014</v>
      </c>
      <c r="K8" s="92">
        <f t="shared" si="0"/>
        <v>95.61590992024189</v>
      </c>
    </row>
    <row r="9" spans="1:12" s="26" customFormat="1" ht="31.5">
      <c r="A9" s="91" t="s">
        <v>39</v>
      </c>
      <c r="B9" s="70" t="s">
        <v>19</v>
      </c>
      <c r="C9" s="70" t="s">
        <v>33</v>
      </c>
      <c r="D9" s="70"/>
      <c r="E9" s="70"/>
      <c r="F9" s="70"/>
      <c r="G9" s="70"/>
      <c r="H9" s="71"/>
      <c r="I9" s="92">
        <f t="shared" ref="I9:J13" si="2">I10</f>
        <v>469.59999999999997</v>
      </c>
      <c r="J9" s="92">
        <f t="shared" si="2"/>
        <v>451.3</v>
      </c>
      <c r="K9" s="92">
        <f t="shared" si="0"/>
        <v>96.103066439523005</v>
      </c>
      <c r="L9" s="25"/>
    </row>
    <row r="10" spans="1:12" s="28" customFormat="1">
      <c r="A10" s="68" t="s">
        <v>137</v>
      </c>
      <c r="B10" s="4" t="s">
        <v>19</v>
      </c>
      <c r="C10" s="4" t="s">
        <v>33</v>
      </c>
      <c r="D10" s="4" t="s">
        <v>40</v>
      </c>
      <c r="E10" s="4"/>
      <c r="F10" s="4"/>
      <c r="G10" s="4"/>
      <c r="H10" s="64"/>
      <c r="I10" s="93">
        <f t="shared" si="2"/>
        <v>469.59999999999997</v>
      </c>
      <c r="J10" s="93">
        <f t="shared" si="2"/>
        <v>451.3</v>
      </c>
      <c r="K10" s="93">
        <f t="shared" si="0"/>
        <v>96.103066439523005</v>
      </c>
      <c r="L10" s="27"/>
    </row>
    <row r="11" spans="1:12" s="28" customFormat="1">
      <c r="A11" s="67" t="s">
        <v>135</v>
      </c>
      <c r="B11" s="4" t="s">
        <v>19</v>
      </c>
      <c r="C11" s="4" t="s">
        <v>33</v>
      </c>
      <c r="D11" s="4">
        <v>65</v>
      </c>
      <c r="E11" s="4">
        <v>1</v>
      </c>
      <c r="F11" s="70"/>
      <c r="G11" s="70"/>
      <c r="H11" s="71"/>
      <c r="I11" s="93">
        <f>I12+I15</f>
        <v>469.59999999999997</v>
      </c>
      <c r="J11" s="93">
        <f t="shared" ref="J11" si="3">J12+J15</f>
        <v>451.3</v>
      </c>
      <c r="K11" s="93">
        <f t="shared" si="0"/>
        <v>96.103066439523005</v>
      </c>
      <c r="L11" s="27"/>
    </row>
    <row r="12" spans="1:12" s="28" customFormat="1">
      <c r="A12" s="72" t="s">
        <v>116</v>
      </c>
      <c r="B12" s="63" t="s">
        <v>19</v>
      </c>
      <c r="C12" s="63" t="s">
        <v>33</v>
      </c>
      <c r="D12" s="63" t="s">
        <v>40</v>
      </c>
      <c r="E12" s="63" t="s">
        <v>27</v>
      </c>
      <c r="F12" s="63" t="s">
        <v>41</v>
      </c>
      <c r="G12" s="63" t="s">
        <v>42</v>
      </c>
      <c r="H12" s="71"/>
      <c r="I12" s="93">
        <f t="shared" si="2"/>
        <v>397.9</v>
      </c>
      <c r="J12" s="93">
        <f t="shared" si="2"/>
        <v>379.6</v>
      </c>
      <c r="K12" s="93">
        <f t="shared" si="0"/>
        <v>95.400854486051784</v>
      </c>
      <c r="L12" s="27"/>
    </row>
    <row r="13" spans="1:12" s="28" customFormat="1" ht="63">
      <c r="A13" s="72" t="s">
        <v>108</v>
      </c>
      <c r="B13" s="63" t="s">
        <v>19</v>
      </c>
      <c r="C13" s="63" t="s">
        <v>33</v>
      </c>
      <c r="D13" s="63" t="s">
        <v>40</v>
      </c>
      <c r="E13" s="63" t="s">
        <v>27</v>
      </c>
      <c r="F13" s="63" t="s">
        <v>41</v>
      </c>
      <c r="G13" s="63" t="s">
        <v>42</v>
      </c>
      <c r="H13" s="64" t="s">
        <v>110</v>
      </c>
      <c r="I13" s="93">
        <f t="shared" si="2"/>
        <v>397.9</v>
      </c>
      <c r="J13" s="93">
        <f t="shared" si="2"/>
        <v>379.6</v>
      </c>
      <c r="K13" s="93">
        <f t="shared" si="0"/>
        <v>95.400854486051784</v>
      </c>
      <c r="L13" s="27"/>
    </row>
    <row r="14" spans="1:12" ht="36" customHeight="1">
      <c r="A14" s="72" t="s">
        <v>109</v>
      </c>
      <c r="B14" s="63" t="s">
        <v>19</v>
      </c>
      <c r="C14" s="63" t="s">
        <v>33</v>
      </c>
      <c r="D14" s="63" t="s">
        <v>40</v>
      </c>
      <c r="E14" s="63" t="s">
        <v>27</v>
      </c>
      <c r="F14" s="63" t="s">
        <v>41</v>
      </c>
      <c r="G14" s="63" t="s">
        <v>42</v>
      </c>
      <c r="H14" s="64" t="s">
        <v>111</v>
      </c>
      <c r="I14" s="93">
        <f>'Прил 3'!J15</f>
        <v>397.9</v>
      </c>
      <c r="J14" s="93">
        <v>379.6</v>
      </c>
      <c r="K14" s="93">
        <f>J14/I14*100</f>
        <v>95.400854486051784</v>
      </c>
    </row>
    <row r="15" spans="1:12" ht="54" customHeight="1">
      <c r="A15" s="67" t="s">
        <v>169</v>
      </c>
      <c r="B15" s="63" t="s">
        <v>19</v>
      </c>
      <c r="C15" s="63" t="s">
        <v>33</v>
      </c>
      <c r="D15" s="63" t="s">
        <v>40</v>
      </c>
      <c r="E15" s="63" t="s">
        <v>27</v>
      </c>
      <c r="F15" s="63" t="s">
        <v>41</v>
      </c>
      <c r="G15" s="63" t="s">
        <v>168</v>
      </c>
      <c r="H15" s="64"/>
      <c r="I15" s="93">
        <f>I16</f>
        <v>71.7</v>
      </c>
      <c r="J15" s="93">
        <f t="shared" ref="J15:J16" si="4">J16</f>
        <v>71.7</v>
      </c>
      <c r="K15" s="93">
        <f t="shared" si="0"/>
        <v>100</v>
      </c>
    </row>
    <row r="16" spans="1:12" ht="36" customHeight="1">
      <c r="A16" s="72" t="s">
        <v>108</v>
      </c>
      <c r="B16" s="63" t="s">
        <v>19</v>
      </c>
      <c r="C16" s="63" t="s">
        <v>33</v>
      </c>
      <c r="D16" s="63" t="s">
        <v>40</v>
      </c>
      <c r="E16" s="63" t="s">
        <v>27</v>
      </c>
      <c r="F16" s="63" t="s">
        <v>41</v>
      </c>
      <c r="G16" s="63" t="s">
        <v>168</v>
      </c>
      <c r="H16" s="64" t="s">
        <v>110</v>
      </c>
      <c r="I16" s="93">
        <f>I17</f>
        <v>71.7</v>
      </c>
      <c r="J16" s="93">
        <f t="shared" si="4"/>
        <v>71.7</v>
      </c>
      <c r="K16" s="93">
        <f t="shared" si="0"/>
        <v>100</v>
      </c>
    </row>
    <row r="17" spans="1:12" ht="36" customHeight="1">
      <c r="A17" s="72" t="s">
        <v>109</v>
      </c>
      <c r="B17" s="63" t="s">
        <v>19</v>
      </c>
      <c r="C17" s="63" t="s">
        <v>33</v>
      </c>
      <c r="D17" s="63" t="s">
        <v>40</v>
      </c>
      <c r="E17" s="63" t="s">
        <v>27</v>
      </c>
      <c r="F17" s="63" t="s">
        <v>41</v>
      </c>
      <c r="G17" s="63" t="s">
        <v>168</v>
      </c>
      <c r="H17" s="64" t="s">
        <v>111</v>
      </c>
      <c r="I17" s="93">
        <f>'Прил 3'!J18</f>
        <v>71.7</v>
      </c>
      <c r="J17" s="93">
        <v>71.7</v>
      </c>
      <c r="K17" s="93">
        <f t="shared" si="0"/>
        <v>100</v>
      </c>
    </row>
    <row r="18" spans="1:12" ht="47.25">
      <c r="A18" s="94" t="s">
        <v>70</v>
      </c>
      <c r="B18" s="70" t="s">
        <v>19</v>
      </c>
      <c r="C18" s="70" t="s">
        <v>20</v>
      </c>
      <c r="D18" s="70"/>
      <c r="E18" s="70"/>
      <c r="F18" s="70"/>
      <c r="G18" s="70"/>
      <c r="H18" s="71"/>
      <c r="I18" s="92">
        <f>I19+I32</f>
        <v>488.55</v>
      </c>
      <c r="J18" s="92">
        <f>J19+J32</f>
        <v>465.80000000000007</v>
      </c>
      <c r="K18" s="92">
        <f t="shared" si="0"/>
        <v>95.343363012997656</v>
      </c>
    </row>
    <row r="19" spans="1:12">
      <c r="A19" s="68" t="s">
        <v>137</v>
      </c>
      <c r="B19" s="4" t="s">
        <v>19</v>
      </c>
      <c r="C19" s="4" t="s">
        <v>20</v>
      </c>
      <c r="D19" s="4" t="s">
        <v>40</v>
      </c>
      <c r="E19" s="4"/>
      <c r="F19" s="4"/>
      <c r="G19" s="4"/>
      <c r="H19" s="64"/>
      <c r="I19" s="93">
        <f>I20</f>
        <v>488.45</v>
      </c>
      <c r="J19" s="93">
        <f>J20</f>
        <v>465.70000000000005</v>
      </c>
      <c r="K19" s="93">
        <f t="shared" si="0"/>
        <v>95.342409663220408</v>
      </c>
      <c r="L19" s="27"/>
    </row>
    <row r="20" spans="1:12" ht="31.5">
      <c r="A20" s="68" t="s">
        <v>138</v>
      </c>
      <c r="B20" s="63" t="s">
        <v>19</v>
      </c>
      <c r="C20" s="63" t="s">
        <v>20</v>
      </c>
      <c r="D20" s="63" t="s">
        <v>40</v>
      </c>
      <c r="E20" s="63" t="s">
        <v>28</v>
      </c>
      <c r="F20" s="70"/>
      <c r="G20" s="70"/>
      <c r="H20" s="71"/>
      <c r="I20" s="93">
        <f>I21+I29+I24</f>
        <v>488.45</v>
      </c>
      <c r="J20" s="93">
        <f t="shared" ref="J20" si="5">J21+J29+J24</f>
        <v>465.70000000000005</v>
      </c>
      <c r="K20" s="93">
        <f t="shared" si="0"/>
        <v>95.342409663220408</v>
      </c>
      <c r="L20" s="27"/>
    </row>
    <row r="21" spans="1:12" ht="33" customHeight="1">
      <c r="A21" s="72" t="s">
        <v>43</v>
      </c>
      <c r="B21" s="63" t="s">
        <v>19</v>
      </c>
      <c r="C21" s="63" t="s">
        <v>20</v>
      </c>
      <c r="D21" s="63" t="s">
        <v>40</v>
      </c>
      <c r="E21" s="63" t="s">
        <v>28</v>
      </c>
      <c r="F21" s="63" t="s">
        <v>41</v>
      </c>
      <c r="G21" s="63" t="s">
        <v>44</v>
      </c>
      <c r="H21" s="71"/>
      <c r="I21" s="93">
        <f t="shared" ref="I21:J22" si="6">I22</f>
        <v>243.5</v>
      </c>
      <c r="J21" s="93">
        <f t="shared" si="6"/>
        <v>223.2</v>
      </c>
      <c r="K21" s="93">
        <f t="shared" si="0"/>
        <v>91.663244353182748</v>
      </c>
    </row>
    <row r="22" spans="1:12" ht="63">
      <c r="A22" s="72" t="s">
        <v>108</v>
      </c>
      <c r="B22" s="63" t="s">
        <v>19</v>
      </c>
      <c r="C22" s="63" t="s">
        <v>20</v>
      </c>
      <c r="D22" s="63" t="s">
        <v>40</v>
      </c>
      <c r="E22" s="63" t="s">
        <v>28</v>
      </c>
      <c r="F22" s="63" t="s">
        <v>41</v>
      </c>
      <c r="G22" s="63" t="s">
        <v>44</v>
      </c>
      <c r="H22" s="64" t="s">
        <v>110</v>
      </c>
      <c r="I22" s="93">
        <f t="shared" si="6"/>
        <v>243.5</v>
      </c>
      <c r="J22" s="93">
        <f t="shared" si="6"/>
        <v>223.2</v>
      </c>
      <c r="K22" s="93">
        <f t="shared" si="0"/>
        <v>91.663244353182748</v>
      </c>
    </row>
    <row r="23" spans="1:12" ht="31.5">
      <c r="A23" s="72" t="s">
        <v>109</v>
      </c>
      <c r="B23" s="63" t="s">
        <v>19</v>
      </c>
      <c r="C23" s="63" t="s">
        <v>20</v>
      </c>
      <c r="D23" s="63" t="s">
        <v>40</v>
      </c>
      <c r="E23" s="63" t="s">
        <v>28</v>
      </c>
      <c r="F23" s="63" t="s">
        <v>41</v>
      </c>
      <c r="G23" s="63" t="s">
        <v>44</v>
      </c>
      <c r="H23" s="64" t="s">
        <v>111</v>
      </c>
      <c r="I23" s="93">
        <f>'Прил 3'!J24</f>
        <v>243.5</v>
      </c>
      <c r="J23" s="93">
        <v>223.2</v>
      </c>
      <c r="K23" s="93">
        <f t="shared" si="0"/>
        <v>91.663244353182748</v>
      </c>
    </row>
    <row r="24" spans="1:12">
      <c r="A24" s="67" t="s">
        <v>167</v>
      </c>
      <c r="B24" s="4" t="s">
        <v>19</v>
      </c>
      <c r="C24" s="4" t="s">
        <v>20</v>
      </c>
      <c r="D24" s="63" t="s">
        <v>40</v>
      </c>
      <c r="E24" s="63" t="s">
        <v>28</v>
      </c>
      <c r="F24" s="63" t="s">
        <v>41</v>
      </c>
      <c r="G24" s="63" t="s">
        <v>45</v>
      </c>
      <c r="H24" s="64"/>
      <c r="I24" s="93">
        <f>I27+I25</f>
        <v>152.05000000000001</v>
      </c>
      <c r="J24" s="93">
        <f t="shared" ref="J24" si="7">J27+J25</f>
        <v>149.6</v>
      </c>
      <c r="K24" s="93">
        <f t="shared" si="0"/>
        <v>98.388687931601439</v>
      </c>
    </row>
    <row r="25" spans="1:12" ht="31.5">
      <c r="A25" s="67" t="s">
        <v>104</v>
      </c>
      <c r="B25" s="63" t="s">
        <v>19</v>
      </c>
      <c r="C25" s="63" t="s">
        <v>20</v>
      </c>
      <c r="D25" s="63" t="s">
        <v>40</v>
      </c>
      <c r="E25" s="63" t="s">
        <v>28</v>
      </c>
      <c r="F25" s="63" t="s">
        <v>41</v>
      </c>
      <c r="G25" s="63" t="s">
        <v>45</v>
      </c>
      <c r="H25" s="64" t="s">
        <v>106</v>
      </c>
      <c r="I25" s="93">
        <f>I26</f>
        <v>137.55000000000001</v>
      </c>
      <c r="J25" s="93">
        <f t="shared" ref="J25" si="8">J26</f>
        <v>136</v>
      </c>
      <c r="K25" s="93">
        <f t="shared" si="0"/>
        <v>98.873137041075964</v>
      </c>
    </row>
    <row r="26" spans="1:12" ht="31.5">
      <c r="A26" s="67" t="s">
        <v>105</v>
      </c>
      <c r="B26" s="63" t="s">
        <v>19</v>
      </c>
      <c r="C26" s="63" t="s">
        <v>20</v>
      </c>
      <c r="D26" s="63" t="s">
        <v>40</v>
      </c>
      <c r="E26" s="63" t="s">
        <v>28</v>
      </c>
      <c r="F26" s="63" t="s">
        <v>41</v>
      </c>
      <c r="G26" s="63" t="s">
        <v>45</v>
      </c>
      <c r="H26" s="4" t="s">
        <v>107</v>
      </c>
      <c r="I26" s="93">
        <f>'Прил 3'!J27</f>
        <v>137.55000000000001</v>
      </c>
      <c r="J26" s="93">
        <v>136</v>
      </c>
      <c r="K26" s="93">
        <f t="shared" si="0"/>
        <v>98.873137041075964</v>
      </c>
    </row>
    <row r="27" spans="1:12" s="6" customFormat="1">
      <c r="A27" s="65" t="s">
        <v>112</v>
      </c>
      <c r="B27" s="4" t="s">
        <v>19</v>
      </c>
      <c r="C27" s="4" t="s">
        <v>20</v>
      </c>
      <c r="D27" s="63" t="s">
        <v>40</v>
      </c>
      <c r="E27" s="63" t="s">
        <v>28</v>
      </c>
      <c r="F27" s="63" t="s">
        <v>41</v>
      </c>
      <c r="G27" s="63" t="s">
        <v>45</v>
      </c>
      <c r="H27" s="83" t="s">
        <v>113</v>
      </c>
      <c r="I27" s="111">
        <f>I28</f>
        <v>14.5</v>
      </c>
      <c r="J27" s="111">
        <f>J28</f>
        <v>13.6</v>
      </c>
      <c r="K27" s="93">
        <f t="shared" si="0"/>
        <v>93.793103448275858</v>
      </c>
      <c r="L27" s="24" t="s">
        <v>29</v>
      </c>
    </row>
    <row r="28" spans="1:12" s="6" customFormat="1">
      <c r="A28" s="65" t="s">
        <v>114</v>
      </c>
      <c r="B28" s="4" t="s">
        <v>19</v>
      </c>
      <c r="C28" s="4" t="s">
        <v>20</v>
      </c>
      <c r="D28" s="4" t="s">
        <v>40</v>
      </c>
      <c r="E28" s="63" t="s">
        <v>28</v>
      </c>
      <c r="F28" s="63" t="s">
        <v>41</v>
      </c>
      <c r="G28" s="63" t="s">
        <v>45</v>
      </c>
      <c r="H28" s="83" t="s">
        <v>115</v>
      </c>
      <c r="I28" s="111">
        <f>'Прил 3'!J29</f>
        <v>14.5</v>
      </c>
      <c r="J28" s="111">
        <v>13.6</v>
      </c>
      <c r="K28" s="93">
        <f t="shared" si="0"/>
        <v>93.793103448275858</v>
      </c>
      <c r="L28" s="24"/>
    </row>
    <row r="29" spans="1:12" s="6" customFormat="1" ht="47.25">
      <c r="A29" s="67" t="s">
        <v>169</v>
      </c>
      <c r="B29" s="4" t="s">
        <v>19</v>
      </c>
      <c r="C29" s="4" t="s">
        <v>20</v>
      </c>
      <c r="D29" s="64" t="s">
        <v>40</v>
      </c>
      <c r="E29" s="63" t="s">
        <v>28</v>
      </c>
      <c r="F29" s="63" t="s">
        <v>41</v>
      </c>
      <c r="G29" s="63" t="s">
        <v>168</v>
      </c>
      <c r="H29" s="95"/>
      <c r="I29" s="111">
        <f>I30</f>
        <v>92.9</v>
      </c>
      <c r="J29" s="111">
        <f t="shared" ref="J29" si="9">J30</f>
        <v>92.9</v>
      </c>
      <c r="K29" s="93">
        <f t="shared" si="0"/>
        <v>100</v>
      </c>
      <c r="L29" s="24"/>
    </row>
    <row r="30" spans="1:12" s="6" customFormat="1" ht="63">
      <c r="A30" s="72" t="s">
        <v>108</v>
      </c>
      <c r="B30" s="4" t="s">
        <v>19</v>
      </c>
      <c r="C30" s="4" t="s">
        <v>20</v>
      </c>
      <c r="D30" s="64" t="s">
        <v>40</v>
      </c>
      <c r="E30" s="63" t="s">
        <v>28</v>
      </c>
      <c r="F30" s="63" t="s">
        <v>41</v>
      </c>
      <c r="G30" s="63" t="s">
        <v>168</v>
      </c>
      <c r="H30" s="95" t="s">
        <v>110</v>
      </c>
      <c r="I30" s="111">
        <f>I31</f>
        <v>92.9</v>
      </c>
      <c r="J30" s="111">
        <f>J31</f>
        <v>92.9</v>
      </c>
      <c r="K30" s="93">
        <f t="shared" si="0"/>
        <v>100</v>
      </c>
      <c r="L30" s="24"/>
    </row>
    <row r="31" spans="1:12" s="6" customFormat="1" ht="31.5">
      <c r="A31" s="72" t="s">
        <v>109</v>
      </c>
      <c r="B31" s="4" t="s">
        <v>19</v>
      </c>
      <c r="C31" s="4" t="s">
        <v>20</v>
      </c>
      <c r="D31" s="64" t="s">
        <v>40</v>
      </c>
      <c r="E31" s="63" t="s">
        <v>28</v>
      </c>
      <c r="F31" s="63" t="s">
        <v>41</v>
      </c>
      <c r="G31" s="63" t="s">
        <v>168</v>
      </c>
      <c r="H31" s="95" t="s">
        <v>111</v>
      </c>
      <c r="I31" s="111">
        <f>'Прил 3'!J32</f>
        <v>92.9</v>
      </c>
      <c r="J31" s="111">
        <v>92.9</v>
      </c>
      <c r="K31" s="93">
        <f t="shared" si="0"/>
        <v>100</v>
      </c>
      <c r="L31" s="24"/>
    </row>
    <row r="32" spans="1:12" s="2" customFormat="1" ht="47.25">
      <c r="A32" s="68" t="s">
        <v>158</v>
      </c>
      <c r="B32" s="4" t="s">
        <v>19</v>
      </c>
      <c r="C32" s="4" t="s">
        <v>20</v>
      </c>
      <c r="D32" s="64">
        <v>89</v>
      </c>
      <c r="E32" s="63"/>
      <c r="F32" s="63"/>
      <c r="G32" s="63"/>
      <c r="H32" s="95"/>
      <c r="I32" s="111">
        <f>I33</f>
        <v>0.1</v>
      </c>
      <c r="J32" s="111">
        <f t="shared" ref="J32:J35" si="10">J33</f>
        <v>0.1</v>
      </c>
      <c r="K32" s="93">
        <f t="shared" si="0"/>
        <v>100</v>
      </c>
      <c r="L32" s="29"/>
    </row>
    <row r="33" spans="1:12" s="2" customFormat="1" ht="47.25">
      <c r="A33" s="68" t="s">
        <v>159</v>
      </c>
      <c r="B33" s="4" t="s">
        <v>19</v>
      </c>
      <c r="C33" s="4" t="s">
        <v>20</v>
      </c>
      <c r="D33" s="64">
        <v>89</v>
      </c>
      <c r="E33" s="63" t="s">
        <v>27</v>
      </c>
      <c r="F33" s="63"/>
      <c r="G33" s="63"/>
      <c r="H33" s="95"/>
      <c r="I33" s="33">
        <f>I34</f>
        <v>0.1</v>
      </c>
      <c r="J33" s="33">
        <f t="shared" si="10"/>
        <v>0.1</v>
      </c>
      <c r="K33" s="93">
        <f t="shared" si="0"/>
        <v>100</v>
      </c>
      <c r="L33" s="29"/>
    </row>
    <row r="34" spans="1:12" ht="94.5">
      <c r="A34" s="96" t="s">
        <v>136</v>
      </c>
      <c r="B34" s="4" t="s">
        <v>19</v>
      </c>
      <c r="C34" s="4" t="s">
        <v>20</v>
      </c>
      <c r="D34" s="64">
        <v>89</v>
      </c>
      <c r="E34" s="63" t="s">
        <v>27</v>
      </c>
      <c r="F34" s="63" t="s">
        <v>41</v>
      </c>
      <c r="G34" s="63" t="s">
        <v>46</v>
      </c>
      <c r="H34" s="95"/>
      <c r="I34" s="33">
        <f>I35</f>
        <v>0.1</v>
      </c>
      <c r="J34" s="33">
        <f t="shared" si="10"/>
        <v>0.1</v>
      </c>
      <c r="K34" s="93">
        <f t="shared" si="0"/>
        <v>100</v>
      </c>
    </row>
    <row r="35" spans="1:12" ht="31.5">
      <c r="A35" s="67" t="s">
        <v>104</v>
      </c>
      <c r="B35" s="4" t="s">
        <v>19</v>
      </c>
      <c r="C35" s="4" t="s">
        <v>20</v>
      </c>
      <c r="D35" s="64" t="s">
        <v>51</v>
      </c>
      <c r="E35" s="4" t="s">
        <v>27</v>
      </c>
      <c r="F35" s="63" t="s">
        <v>41</v>
      </c>
      <c r="G35" s="63" t="s">
        <v>46</v>
      </c>
      <c r="H35" s="95" t="s">
        <v>106</v>
      </c>
      <c r="I35" s="33">
        <f>I36</f>
        <v>0.1</v>
      </c>
      <c r="J35" s="33">
        <f t="shared" si="10"/>
        <v>0.1</v>
      </c>
      <c r="K35" s="93">
        <f t="shared" si="0"/>
        <v>100</v>
      </c>
    </row>
    <row r="36" spans="1:12" ht="31.5">
      <c r="A36" s="67" t="s">
        <v>105</v>
      </c>
      <c r="B36" s="4" t="s">
        <v>19</v>
      </c>
      <c r="C36" s="4" t="s">
        <v>20</v>
      </c>
      <c r="D36" s="64" t="s">
        <v>51</v>
      </c>
      <c r="E36" s="63" t="s">
        <v>27</v>
      </c>
      <c r="F36" s="63" t="s">
        <v>41</v>
      </c>
      <c r="G36" s="63" t="s">
        <v>46</v>
      </c>
      <c r="H36" s="95" t="s">
        <v>107</v>
      </c>
      <c r="I36" s="33">
        <f>'Прил 3'!J37</f>
        <v>0.1</v>
      </c>
      <c r="J36" s="33">
        <f>'Прил 3'!K37</f>
        <v>0.1</v>
      </c>
      <c r="K36" s="93">
        <f t="shared" si="0"/>
        <v>100</v>
      </c>
    </row>
    <row r="37" spans="1:12">
      <c r="A37" s="91" t="s">
        <v>47</v>
      </c>
      <c r="B37" s="74" t="s">
        <v>19</v>
      </c>
      <c r="C37" s="74" t="s">
        <v>48</v>
      </c>
      <c r="D37" s="74"/>
      <c r="E37" s="97"/>
      <c r="F37" s="97"/>
      <c r="G37" s="98"/>
      <c r="H37" s="98"/>
      <c r="I37" s="106">
        <f>I38</f>
        <v>1</v>
      </c>
      <c r="J37" s="106">
        <f t="shared" ref="J37:J41" si="11">J38</f>
        <v>0</v>
      </c>
      <c r="K37" s="93">
        <f t="shared" si="0"/>
        <v>0</v>
      </c>
    </row>
    <row r="38" spans="1:12" ht="47.25">
      <c r="A38" s="68" t="s">
        <v>158</v>
      </c>
      <c r="B38" s="63" t="s">
        <v>19</v>
      </c>
      <c r="C38" s="63" t="s">
        <v>48</v>
      </c>
      <c r="D38" s="64">
        <v>89</v>
      </c>
      <c r="E38" s="63"/>
      <c r="F38" s="63"/>
      <c r="G38" s="69"/>
      <c r="H38" s="69"/>
      <c r="I38" s="33">
        <f>I39</f>
        <v>1</v>
      </c>
      <c r="J38" s="33">
        <f t="shared" si="11"/>
        <v>0</v>
      </c>
      <c r="K38" s="93">
        <f t="shared" si="0"/>
        <v>0</v>
      </c>
      <c r="L38" s="29"/>
    </row>
    <row r="39" spans="1:12" s="6" customFormat="1" ht="47.25">
      <c r="A39" s="68" t="s">
        <v>159</v>
      </c>
      <c r="B39" s="63" t="s">
        <v>19</v>
      </c>
      <c r="C39" s="63" t="s">
        <v>48</v>
      </c>
      <c r="D39" s="64">
        <v>89</v>
      </c>
      <c r="E39" s="63" t="s">
        <v>27</v>
      </c>
      <c r="F39" s="63"/>
      <c r="G39" s="69"/>
      <c r="H39" s="69"/>
      <c r="I39" s="33">
        <f>I40</f>
        <v>1</v>
      </c>
      <c r="J39" s="33">
        <f t="shared" si="11"/>
        <v>0</v>
      </c>
      <c r="K39" s="93">
        <f t="shared" si="0"/>
        <v>0</v>
      </c>
      <c r="L39" s="29"/>
    </row>
    <row r="40" spans="1:12" s="6" customFormat="1" ht="31.5">
      <c r="A40" s="67" t="s">
        <v>160</v>
      </c>
      <c r="B40" s="63" t="s">
        <v>19</v>
      </c>
      <c r="C40" s="63" t="s">
        <v>48</v>
      </c>
      <c r="D40" s="64">
        <v>89</v>
      </c>
      <c r="E40" s="63" t="s">
        <v>27</v>
      </c>
      <c r="F40" s="63" t="s">
        <v>41</v>
      </c>
      <c r="G40" s="63" t="s">
        <v>49</v>
      </c>
      <c r="H40" s="69"/>
      <c r="I40" s="33">
        <f>I41</f>
        <v>1</v>
      </c>
      <c r="J40" s="33">
        <f t="shared" si="11"/>
        <v>0</v>
      </c>
      <c r="K40" s="93">
        <f t="shared" si="0"/>
        <v>0</v>
      </c>
      <c r="L40" s="24"/>
    </row>
    <row r="41" spans="1:12" s="30" customFormat="1">
      <c r="A41" s="65" t="s">
        <v>112</v>
      </c>
      <c r="B41" s="63" t="s">
        <v>19</v>
      </c>
      <c r="C41" s="63" t="s">
        <v>48</v>
      </c>
      <c r="D41" s="64">
        <v>89</v>
      </c>
      <c r="E41" s="63" t="s">
        <v>27</v>
      </c>
      <c r="F41" s="63" t="s">
        <v>41</v>
      </c>
      <c r="G41" s="63" t="s">
        <v>49</v>
      </c>
      <c r="H41" s="69" t="s">
        <v>113</v>
      </c>
      <c r="I41" s="33">
        <f>I42</f>
        <v>1</v>
      </c>
      <c r="J41" s="33">
        <f t="shared" si="11"/>
        <v>0</v>
      </c>
      <c r="K41" s="93">
        <f t="shared" si="0"/>
        <v>0</v>
      </c>
      <c r="L41" s="24"/>
    </row>
    <row r="42" spans="1:12" s="6" customFormat="1">
      <c r="A42" s="67" t="s">
        <v>50</v>
      </c>
      <c r="B42" s="63" t="s">
        <v>19</v>
      </c>
      <c r="C42" s="63" t="s">
        <v>48</v>
      </c>
      <c r="D42" s="63" t="s">
        <v>51</v>
      </c>
      <c r="E42" s="63" t="s">
        <v>27</v>
      </c>
      <c r="F42" s="63" t="s">
        <v>41</v>
      </c>
      <c r="G42" s="63" t="s">
        <v>49</v>
      </c>
      <c r="H42" s="69" t="s">
        <v>52</v>
      </c>
      <c r="I42" s="33">
        <f>'Прил 3'!J43</f>
        <v>1</v>
      </c>
      <c r="J42" s="33">
        <v>0</v>
      </c>
      <c r="K42" s="93">
        <f t="shared" si="0"/>
        <v>0</v>
      </c>
      <c r="L42" s="24"/>
    </row>
    <row r="43" spans="1:12">
      <c r="A43" s="91" t="s">
        <v>55</v>
      </c>
      <c r="B43" s="74" t="s">
        <v>33</v>
      </c>
      <c r="C43" s="74"/>
      <c r="D43" s="98"/>
      <c r="E43" s="74"/>
      <c r="F43" s="74"/>
      <c r="G43" s="74"/>
      <c r="H43" s="101"/>
      <c r="I43" s="88">
        <f>I44</f>
        <v>86.800000000000011</v>
      </c>
      <c r="J43" s="88">
        <f t="shared" ref="J43:J46" si="12">J44</f>
        <v>86.800000000000011</v>
      </c>
      <c r="K43" s="92">
        <f t="shared" si="0"/>
        <v>100</v>
      </c>
    </row>
    <row r="44" spans="1:12">
      <c r="A44" s="94" t="s">
        <v>56</v>
      </c>
      <c r="B44" s="102" t="s">
        <v>33</v>
      </c>
      <c r="C44" s="102" t="s">
        <v>34</v>
      </c>
      <c r="D44" s="71"/>
      <c r="E44" s="70"/>
      <c r="F44" s="70"/>
      <c r="G44" s="70"/>
      <c r="H44" s="103"/>
      <c r="I44" s="88">
        <f>I45</f>
        <v>86.800000000000011</v>
      </c>
      <c r="J44" s="88">
        <f t="shared" si="12"/>
        <v>86.800000000000011</v>
      </c>
      <c r="K44" s="92">
        <f t="shared" si="0"/>
        <v>100</v>
      </c>
    </row>
    <row r="45" spans="1:12" ht="47.25">
      <c r="A45" s="68" t="s">
        <v>158</v>
      </c>
      <c r="B45" s="83" t="s">
        <v>33</v>
      </c>
      <c r="C45" s="83" t="s">
        <v>34</v>
      </c>
      <c r="D45" s="4">
        <v>89</v>
      </c>
      <c r="E45" s="4"/>
      <c r="F45" s="4"/>
      <c r="G45" s="4"/>
      <c r="H45" s="62"/>
      <c r="I45" s="35">
        <f>I46</f>
        <v>86.800000000000011</v>
      </c>
      <c r="J45" s="35">
        <f t="shared" si="12"/>
        <v>86.800000000000011</v>
      </c>
      <c r="K45" s="93">
        <f t="shared" si="0"/>
        <v>100</v>
      </c>
      <c r="L45" s="29"/>
    </row>
    <row r="46" spans="1:12" ht="47.25">
      <c r="A46" s="68" t="s">
        <v>159</v>
      </c>
      <c r="B46" s="83" t="s">
        <v>33</v>
      </c>
      <c r="C46" s="83" t="s">
        <v>34</v>
      </c>
      <c r="D46" s="4">
        <v>89</v>
      </c>
      <c r="E46" s="4">
        <v>1</v>
      </c>
      <c r="F46" s="4"/>
      <c r="G46" s="4"/>
      <c r="H46" s="62"/>
      <c r="I46" s="35">
        <f>I47</f>
        <v>86.800000000000011</v>
      </c>
      <c r="J46" s="35">
        <f t="shared" si="12"/>
        <v>86.800000000000011</v>
      </c>
      <c r="K46" s="93">
        <f t="shared" si="0"/>
        <v>100</v>
      </c>
      <c r="L46" s="29"/>
    </row>
    <row r="47" spans="1:12" ht="47.25">
      <c r="A47" s="104" t="s">
        <v>170</v>
      </c>
      <c r="B47" s="83" t="s">
        <v>33</v>
      </c>
      <c r="C47" s="83" t="s">
        <v>34</v>
      </c>
      <c r="D47" s="105">
        <v>89</v>
      </c>
      <c r="E47" s="4">
        <v>1</v>
      </c>
      <c r="F47" s="4" t="s">
        <v>41</v>
      </c>
      <c r="G47" s="4">
        <v>51180</v>
      </c>
      <c r="H47" s="62"/>
      <c r="I47" s="35">
        <f>I48+I50</f>
        <v>86.800000000000011</v>
      </c>
      <c r="J47" s="35">
        <f>J48+J50</f>
        <v>86.800000000000011</v>
      </c>
      <c r="K47" s="93">
        <f t="shared" si="0"/>
        <v>100</v>
      </c>
    </row>
    <row r="48" spans="1:12" ht="63">
      <c r="A48" s="72" t="s">
        <v>108</v>
      </c>
      <c r="B48" s="83" t="s">
        <v>33</v>
      </c>
      <c r="C48" s="83" t="s">
        <v>34</v>
      </c>
      <c r="D48" s="105">
        <v>89</v>
      </c>
      <c r="E48" s="4">
        <v>1</v>
      </c>
      <c r="F48" s="4" t="s">
        <v>41</v>
      </c>
      <c r="G48" s="4" t="s">
        <v>57</v>
      </c>
      <c r="H48" s="62" t="s">
        <v>110</v>
      </c>
      <c r="I48" s="35">
        <f>I49</f>
        <v>82.9</v>
      </c>
      <c r="J48" s="35">
        <f>J49</f>
        <v>82.9</v>
      </c>
      <c r="K48" s="93">
        <f t="shared" si="0"/>
        <v>100</v>
      </c>
    </row>
    <row r="49" spans="1:12" ht="31.5">
      <c r="A49" s="72" t="s">
        <v>109</v>
      </c>
      <c r="B49" s="83" t="s">
        <v>33</v>
      </c>
      <c r="C49" s="83" t="s">
        <v>34</v>
      </c>
      <c r="D49" s="105">
        <v>89</v>
      </c>
      <c r="E49" s="4">
        <v>1</v>
      </c>
      <c r="F49" s="4" t="s">
        <v>41</v>
      </c>
      <c r="G49" s="4" t="s">
        <v>57</v>
      </c>
      <c r="H49" s="62" t="s">
        <v>111</v>
      </c>
      <c r="I49" s="35">
        <f>'Прил 3'!J50</f>
        <v>82.9</v>
      </c>
      <c r="J49" s="35">
        <v>82.9</v>
      </c>
      <c r="K49" s="93">
        <f t="shared" si="0"/>
        <v>100</v>
      </c>
    </row>
    <row r="50" spans="1:12" ht="31.5">
      <c r="A50" s="67" t="s">
        <v>104</v>
      </c>
      <c r="B50" s="83" t="s">
        <v>33</v>
      </c>
      <c r="C50" s="83" t="s">
        <v>34</v>
      </c>
      <c r="D50" s="105">
        <v>89</v>
      </c>
      <c r="E50" s="4">
        <v>1</v>
      </c>
      <c r="F50" s="4" t="s">
        <v>41</v>
      </c>
      <c r="G50" s="4">
        <v>51180</v>
      </c>
      <c r="H50" s="62" t="s">
        <v>106</v>
      </c>
      <c r="I50" s="35">
        <f t="shared" ref="I50:J50" si="13">I51</f>
        <v>3.9</v>
      </c>
      <c r="J50" s="35">
        <f t="shared" si="13"/>
        <v>3.9</v>
      </c>
      <c r="K50" s="93">
        <f t="shared" si="0"/>
        <v>100</v>
      </c>
    </row>
    <row r="51" spans="1:12" ht="31.5">
      <c r="A51" s="67" t="s">
        <v>105</v>
      </c>
      <c r="B51" s="83" t="s">
        <v>33</v>
      </c>
      <c r="C51" s="83" t="s">
        <v>34</v>
      </c>
      <c r="D51" s="105">
        <v>89</v>
      </c>
      <c r="E51" s="4">
        <v>1</v>
      </c>
      <c r="F51" s="4" t="s">
        <v>41</v>
      </c>
      <c r="G51" s="4">
        <v>51180</v>
      </c>
      <c r="H51" s="62" t="s">
        <v>107</v>
      </c>
      <c r="I51" s="35">
        <f>'Прил 3'!J52</f>
        <v>3.9</v>
      </c>
      <c r="J51" s="35">
        <v>3.9</v>
      </c>
      <c r="K51" s="93">
        <f t="shared" si="0"/>
        <v>100</v>
      </c>
    </row>
    <row r="52" spans="1:12">
      <c r="A52" s="91" t="s">
        <v>181</v>
      </c>
      <c r="B52" s="102" t="s">
        <v>34</v>
      </c>
      <c r="C52" s="102"/>
      <c r="D52" s="102"/>
      <c r="E52" s="70"/>
      <c r="F52" s="70"/>
      <c r="G52" s="4"/>
      <c r="H52" s="62"/>
      <c r="I52" s="88">
        <f t="shared" ref="I52:I57" si="14">I53</f>
        <v>18.600000000000001</v>
      </c>
      <c r="J52" s="88">
        <f t="shared" ref="J52:J57" si="15">J53</f>
        <v>18.600000000000001</v>
      </c>
      <c r="K52" s="92">
        <f t="shared" si="0"/>
        <v>100</v>
      </c>
    </row>
    <row r="53" spans="1:12" ht="31.5">
      <c r="A53" s="91" t="s">
        <v>182</v>
      </c>
      <c r="B53" s="102" t="s">
        <v>34</v>
      </c>
      <c r="C53" s="102" t="s">
        <v>36</v>
      </c>
      <c r="D53" s="102"/>
      <c r="E53" s="70"/>
      <c r="F53" s="70"/>
      <c r="G53" s="4"/>
      <c r="H53" s="62"/>
      <c r="I53" s="88">
        <f t="shared" si="14"/>
        <v>18.600000000000001</v>
      </c>
      <c r="J53" s="88">
        <f t="shared" si="15"/>
        <v>18.600000000000001</v>
      </c>
      <c r="K53" s="92">
        <f t="shared" si="0"/>
        <v>100</v>
      </c>
    </row>
    <row r="54" spans="1:12" ht="47.25">
      <c r="A54" s="99" t="s">
        <v>158</v>
      </c>
      <c r="B54" s="83" t="s">
        <v>34</v>
      </c>
      <c r="C54" s="83" t="s">
        <v>36</v>
      </c>
      <c r="D54" s="83" t="s">
        <v>51</v>
      </c>
      <c r="E54" s="4"/>
      <c r="F54" s="4"/>
      <c r="G54" s="4"/>
      <c r="H54" s="62"/>
      <c r="I54" s="35">
        <f t="shared" si="14"/>
        <v>18.600000000000001</v>
      </c>
      <c r="J54" s="35">
        <f t="shared" si="15"/>
        <v>18.600000000000001</v>
      </c>
      <c r="K54" s="93">
        <f t="shared" si="0"/>
        <v>100</v>
      </c>
    </row>
    <row r="55" spans="1:12" ht="47.25">
      <c r="A55" s="100" t="s">
        <v>159</v>
      </c>
      <c r="B55" s="83" t="s">
        <v>34</v>
      </c>
      <c r="C55" s="83" t="s">
        <v>36</v>
      </c>
      <c r="D55" s="83" t="s">
        <v>51</v>
      </c>
      <c r="E55" s="4" t="s">
        <v>27</v>
      </c>
      <c r="F55" s="4"/>
      <c r="G55" s="4"/>
      <c r="H55" s="62"/>
      <c r="I55" s="35">
        <f t="shared" si="14"/>
        <v>18.600000000000001</v>
      </c>
      <c r="J55" s="35">
        <f t="shared" si="15"/>
        <v>18.600000000000001</v>
      </c>
      <c r="K55" s="93">
        <f t="shared" si="0"/>
        <v>100</v>
      </c>
    </row>
    <row r="56" spans="1:12">
      <c r="A56" s="67" t="s">
        <v>53</v>
      </c>
      <c r="B56" s="83" t="s">
        <v>34</v>
      </c>
      <c r="C56" s="83" t="s">
        <v>36</v>
      </c>
      <c r="D56" s="83" t="s">
        <v>51</v>
      </c>
      <c r="E56" s="4" t="s">
        <v>27</v>
      </c>
      <c r="F56" s="4" t="s">
        <v>41</v>
      </c>
      <c r="G56" s="4" t="s">
        <v>54</v>
      </c>
      <c r="H56" s="62"/>
      <c r="I56" s="35">
        <f t="shared" si="14"/>
        <v>18.600000000000001</v>
      </c>
      <c r="J56" s="35">
        <f t="shared" si="15"/>
        <v>18.600000000000001</v>
      </c>
      <c r="K56" s="93">
        <f t="shared" si="0"/>
        <v>100</v>
      </c>
    </row>
    <row r="57" spans="1:12" ht="31.5">
      <c r="A57" s="67" t="s">
        <v>104</v>
      </c>
      <c r="B57" s="83" t="s">
        <v>34</v>
      </c>
      <c r="C57" s="83" t="s">
        <v>36</v>
      </c>
      <c r="D57" s="83" t="s">
        <v>51</v>
      </c>
      <c r="E57" s="4" t="s">
        <v>27</v>
      </c>
      <c r="F57" s="4" t="s">
        <v>41</v>
      </c>
      <c r="G57" s="4" t="s">
        <v>54</v>
      </c>
      <c r="H57" s="62" t="s">
        <v>106</v>
      </c>
      <c r="I57" s="35">
        <f t="shared" si="14"/>
        <v>18.600000000000001</v>
      </c>
      <c r="J57" s="35">
        <f t="shared" si="15"/>
        <v>18.600000000000001</v>
      </c>
      <c r="K57" s="93">
        <f t="shared" si="0"/>
        <v>100</v>
      </c>
    </row>
    <row r="58" spans="1:12" ht="31.5">
      <c r="A58" s="67" t="s">
        <v>105</v>
      </c>
      <c r="B58" s="83" t="s">
        <v>34</v>
      </c>
      <c r="C58" s="83" t="s">
        <v>36</v>
      </c>
      <c r="D58" s="83" t="s">
        <v>51</v>
      </c>
      <c r="E58" s="4" t="s">
        <v>27</v>
      </c>
      <c r="F58" s="4" t="s">
        <v>41</v>
      </c>
      <c r="G58" s="4" t="s">
        <v>54</v>
      </c>
      <c r="H58" s="62" t="s">
        <v>107</v>
      </c>
      <c r="I58" s="35">
        <f>'Прил 3'!J59</f>
        <v>18.600000000000001</v>
      </c>
      <c r="J58" s="35">
        <v>18.600000000000001</v>
      </c>
      <c r="K58" s="93">
        <f t="shared" ref="K58:K93" si="16">J58/I58*100</f>
        <v>100</v>
      </c>
    </row>
    <row r="59" spans="1:12">
      <c r="A59" s="94" t="s">
        <v>58</v>
      </c>
      <c r="B59" s="102" t="s">
        <v>20</v>
      </c>
      <c r="C59" s="102"/>
      <c r="D59" s="70"/>
      <c r="E59" s="70"/>
      <c r="F59" s="70"/>
      <c r="G59" s="70"/>
      <c r="H59" s="70"/>
      <c r="I59" s="88">
        <f t="shared" ref="I59:J64" si="17">I60</f>
        <v>255.6</v>
      </c>
      <c r="J59" s="88">
        <f t="shared" si="17"/>
        <v>253.5</v>
      </c>
      <c r="K59" s="93">
        <f t="shared" si="16"/>
        <v>99.178403755868544</v>
      </c>
    </row>
    <row r="60" spans="1:12">
      <c r="A60" s="94" t="s">
        <v>59</v>
      </c>
      <c r="B60" s="70" t="s">
        <v>20</v>
      </c>
      <c r="C60" s="70" t="s">
        <v>35</v>
      </c>
      <c r="D60" s="107"/>
      <c r="E60" s="107"/>
      <c r="F60" s="107"/>
      <c r="G60" s="107"/>
      <c r="H60" s="70"/>
      <c r="I60" s="88">
        <f t="shared" si="17"/>
        <v>255.6</v>
      </c>
      <c r="J60" s="88">
        <f t="shared" si="17"/>
        <v>253.5</v>
      </c>
      <c r="K60" s="93">
        <f t="shared" si="16"/>
        <v>99.178403755868544</v>
      </c>
    </row>
    <row r="61" spans="1:12" ht="47.25">
      <c r="A61" s="68" t="s">
        <v>158</v>
      </c>
      <c r="B61" s="63" t="s">
        <v>20</v>
      </c>
      <c r="C61" s="63" t="s">
        <v>35</v>
      </c>
      <c r="D61" s="63" t="s">
        <v>51</v>
      </c>
      <c r="E61" s="63"/>
      <c r="F61" s="63"/>
      <c r="G61" s="63"/>
      <c r="H61" s="4"/>
      <c r="I61" s="35">
        <f>I62</f>
        <v>255.6</v>
      </c>
      <c r="J61" s="35">
        <f>J62</f>
        <v>253.5</v>
      </c>
      <c r="K61" s="93">
        <f t="shared" si="16"/>
        <v>99.178403755868544</v>
      </c>
      <c r="L61" s="31"/>
    </row>
    <row r="62" spans="1:12" ht="47.25">
      <c r="A62" s="68" t="s">
        <v>159</v>
      </c>
      <c r="B62" s="63" t="s">
        <v>20</v>
      </c>
      <c r="C62" s="63" t="s">
        <v>35</v>
      </c>
      <c r="D62" s="63" t="s">
        <v>51</v>
      </c>
      <c r="E62" s="63" t="s">
        <v>27</v>
      </c>
      <c r="F62" s="63"/>
      <c r="G62" s="63"/>
      <c r="H62" s="4"/>
      <c r="I62" s="35">
        <f>I63</f>
        <v>255.6</v>
      </c>
      <c r="J62" s="35">
        <f>J63</f>
        <v>253.5</v>
      </c>
      <c r="K62" s="93">
        <f t="shared" si="16"/>
        <v>99.178403755868544</v>
      </c>
      <c r="L62" s="31"/>
    </row>
    <row r="63" spans="1:12" ht="176.25" customHeight="1">
      <c r="A63" s="132" t="s">
        <v>175</v>
      </c>
      <c r="B63" s="63" t="s">
        <v>20</v>
      </c>
      <c r="C63" s="63" t="s">
        <v>35</v>
      </c>
      <c r="D63" s="63" t="s">
        <v>51</v>
      </c>
      <c r="E63" s="63" t="s">
        <v>27</v>
      </c>
      <c r="F63" s="63" t="s">
        <v>41</v>
      </c>
      <c r="G63" s="63" t="s">
        <v>60</v>
      </c>
      <c r="H63" s="4"/>
      <c r="I63" s="35">
        <f t="shared" si="17"/>
        <v>255.6</v>
      </c>
      <c r="J63" s="35">
        <f t="shared" si="17"/>
        <v>253.5</v>
      </c>
      <c r="K63" s="93">
        <f t="shared" si="16"/>
        <v>99.178403755868544</v>
      </c>
      <c r="L63" s="31"/>
    </row>
    <row r="64" spans="1:12" ht="31.5">
      <c r="A64" s="67" t="s">
        <v>104</v>
      </c>
      <c r="B64" s="63" t="s">
        <v>20</v>
      </c>
      <c r="C64" s="63" t="s">
        <v>35</v>
      </c>
      <c r="D64" s="63" t="s">
        <v>51</v>
      </c>
      <c r="E64" s="63" t="s">
        <v>27</v>
      </c>
      <c r="F64" s="63" t="s">
        <v>41</v>
      </c>
      <c r="G64" s="63" t="s">
        <v>60</v>
      </c>
      <c r="H64" s="4" t="s">
        <v>106</v>
      </c>
      <c r="I64" s="35">
        <f t="shared" si="17"/>
        <v>255.6</v>
      </c>
      <c r="J64" s="35">
        <f t="shared" si="17"/>
        <v>253.5</v>
      </c>
      <c r="K64" s="93">
        <f t="shared" si="16"/>
        <v>99.178403755868544</v>
      </c>
    </row>
    <row r="65" spans="1:12" ht="31.5">
      <c r="A65" s="67" t="s">
        <v>105</v>
      </c>
      <c r="B65" s="63" t="s">
        <v>20</v>
      </c>
      <c r="C65" s="63" t="s">
        <v>35</v>
      </c>
      <c r="D65" s="63" t="s">
        <v>51</v>
      </c>
      <c r="E65" s="63" t="s">
        <v>27</v>
      </c>
      <c r="F65" s="63" t="s">
        <v>41</v>
      </c>
      <c r="G65" s="63" t="s">
        <v>60</v>
      </c>
      <c r="H65" s="4" t="s">
        <v>107</v>
      </c>
      <c r="I65" s="35">
        <f>'Прил 3'!J66</f>
        <v>255.6</v>
      </c>
      <c r="J65" s="35">
        <v>253.5</v>
      </c>
      <c r="K65" s="93">
        <f t="shared" si="16"/>
        <v>99.178403755868544</v>
      </c>
    </row>
    <row r="66" spans="1:12">
      <c r="A66" s="94" t="s">
        <v>23</v>
      </c>
      <c r="B66" s="70" t="s">
        <v>22</v>
      </c>
      <c r="C66" s="70"/>
      <c r="D66" s="70"/>
      <c r="E66" s="70"/>
      <c r="F66" s="70"/>
      <c r="G66" s="34"/>
      <c r="H66" s="34"/>
      <c r="I66" s="88">
        <f>I67+I73</f>
        <v>42</v>
      </c>
      <c r="J66" s="88">
        <f t="shared" ref="J66" si="18">J67+J73</f>
        <v>42</v>
      </c>
      <c r="K66" s="93">
        <f t="shared" si="16"/>
        <v>100</v>
      </c>
    </row>
    <row r="67" spans="1:12">
      <c r="A67" s="94" t="s">
        <v>61</v>
      </c>
      <c r="B67" s="70" t="s">
        <v>22</v>
      </c>
      <c r="C67" s="70" t="s">
        <v>33</v>
      </c>
      <c r="D67" s="70"/>
      <c r="E67" s="70"/>
      <c r="F67" s="70"/>
      <c r="G67" s="87"/>
      <c r="H67" s="87"/>
      <c r="I67" s="88">
        <f>I68</f>
        <v>23.999999999999996</v>
      </c>
      <c r="J67" s="88">
        <f t="shared" ref="J67:J69" si="19">J68</f>
        <v>24</v>
      </c>
      <c r="K67" s="93">
        <f t="shared" si="16"/>
        <v>100.00000000000003</v>
      </c>
    </row>
    <row r="68" spans="1:12" ht="47.25">
      <c r="A68" s="68" t="s">
        <v>158</v>
      </c>
      <c r="B68" s="4" t="s">
        <v>22</v>
      </c>
      <c r="C68" s="4" t="s">
        <v>33</v>
      </c>
      <c r="D68" s="4" t="s">
        <v>51</v>
      </c>
      <c r="E68" s="70"/>
      <c r="F68" s="70"/>
      <c r="G68" s="87"/>
      <c r="H68" s="87"/>
      <c r="I68" s="35">
        <f>I69</f>
        <v>23.999999999999996</v>
      </c>
      <c r="J68" s="35">
        <f t="shared" si="19"/>
        <v>24</v>
      </c>
      <c r="K68" s="93">
        <f t="shared" si="16"/>
        <v>100.00000000000003</v>
      </c>
      <c r="L68" s="29"/>
    </row>
    <row r="69" spans="1:12" ht="47.25">
      <c r="A69" s="68" t="s">
        <v>159</v>
      </c>
      <c r="B69" s="4" t="s">
        <v>22</v>
      </c>
      <c r="C69" s="4" t="s">
        <v>33</v>
      </c>
      <c r="D69" s="4" t="s">
        <v>51</v>
      </c>
      <c r="E69" s="4" t="s">
        <v>27</v>
      </c>
      <c r="F69" s="4"/>
      <c r="G69" s="34"/>
      <c r="H69" s="34"/>
      <c r="I69" s="35">
        <f>I70</f>
        <v>23.999999999999996</v>
      </c>
      <c r="J69" s="35">
        <f t="shared" si="19"/>
        <v>24</v>
      </c>
      <c r="K69" s="93">
        <f t="shared" si="16"/>
        <v>100.00000000000003</v>
      </c>
      <c r="L69" s="29"/>
    </row>
    <row r="70" spans="1:12" ht="84" customHeight="1">
      <c r="A70" s="75" t="s">
        <v>174</v>
      </c>
      <c r="B70" s="4" t="s">
        <v>22</v>
      </c>
      <c r="C70" s="4" t="s">
        <v>33</v>
      </c>
      <c r="D70" s="4">
        <v>89</v>
      </c>
      <c r="E70" s="4">
        <v>1</v>
      </c>
      <c r="F70" s="4" t="s">
        <v>41</v>
      </c>
      <c r="G70" s="4" t="s">
        <v>62</v>
      </c>
      <c r="H70" s="62"/>
      <c r="I70" s="35">
        <f>I71</f>
        <v>23.999999999999996</v>
      </c>
      <c r="J70" s="35">
        <f t="shared" ref="J70:J71" si="20">J71</f>
        <v>24</v>
      </c>
      <c r="K70" s="93">
        <f t="shared" si="16"/>
        <v>100.00000000000003</v>
      </c>
      <c r="L70" s="31"/>
    </row>
    <row r="71" spans="1:12" ht="31.5">
      <c r="A71" s="67" t="s">
        <v>104</v>
      </c>
      <c r="B71" s="4" t="s">
        <v>22</v>
      </c>
      <c r="C71" s="4" t="s">
        <v>33</v>
      </c>
      <c r="D71" s="4">
        <v>89</v>
      </c>
      <c r="E71" s="4">
        <v>1</v>
      </c>
      <c r="F71" s="4" t="s">
        <v>41</v>
      </c>
      <c r="G71" s="4" t="s">
        <v>62</v>
      </c>
      <c r="H71" s="62" t="s">
        <v>106</v>
      </c>
      <c r="I71" s="35">
        <f>I72</f>
        <v>23.999999999999996</v>
      </c>
      <c r="J71" s="35">
        <f t="shared" si="20"/>
        <v>24</v>
      </c>
      <c r="K71" s="93">
        <f t="shared" si="16"/>
        <v>100.00000000000003</v>
      </c>
    </row>
    <row r="72" spans="1:12" ht="31.5">
      <c r="A72" s="67" t="s">
        <v>105</v>
      </c>
      <c r="B72" s="4" t="s">
        <v>22</v>
      </c>
      <c r="C72" s="4" t="s">
        <v>33</v>
      </c>
      <c r="D72" s="4">
        <v>89</v>
      </c>
      <c r="E72" s="4">
        <v>1</v>
      </c>
      <c r="F72" s="4" t="s">
        <v>41</v>
      </c>
      <c r="G72" s="4" t="s">
        <v>62</v>
      </c>
      <c r="H72" s="62" t="s">
        <v>107</v>
      </c>
      <c r="I72" s="35">
        <f>'Прил 3'!J73</f>
        <v>23.999999999999996</v>
      </c>
      <c r="J72" s="35">
        <v>24</v>
      </c>
      <c r="K72" s="93">
        <f t="shared" si="16"/>
        <v>100.00000000000003</v>
      </c>
    </row>
    <row r="73" spans="1:12">
      <c r="A73" s="94" t="s">
        <v>63</v>
      </c>
      <c r="B73" s="70" t="s">
        <v>22</v>
      </c>
      <c r="C73" s="70" t="s">
        <v>34</v>
      </c>
      <c r="D73" s="70"/>
      <c r="E73" s="70"/>
      <c r="F73" s="97"/>
      <c r="G73" s="87"/>
      <c r="H73" s="87"/>
      <c r="I73" s="88">
        <f>'Прил 2 '!I74+'Прил 2 '!I77</f>
        <v>18</v>
      </c>
      <c r="J73" s="88">
        <f>'Прил 2 '!J74+'Прил 2 '!J77</f>
        <v>18</v>
      </c>
      <c r="K73" s="93">
        <f t="shared" si="16"/>
        <v>100</v>
      </c>
    </row>
    <row r="74" spans="1:12">
      <c r="A74" s="67" t="s">
        <v>64</v>
      </c>
      <c r="B74" s="4" t="s">
        <v>22</v>
      </c>
      <c r="C74" s="4" t="s">
        <v>34</v>
      </c>
      <c r="D74" s="4" t="s">
        <v>51</v>
      </c>
      <c r="E74" s="4">
        <v>1</v>
      </c>
      <c r="F74" s="63" t="s">
        <v>41</v>
      </c>
      <c r="G74" s="76">
        <v>43010</v>
      </c>
      <c r="H74" s="34"/>
      <c r="I74" s="35">
        <f>I75</f>
        <v>16</v>
      </c>
      <c r="J74" s="35">
        <f t="shared" ref="J74:J75" si="21">J75</f>
        <v>16</v>
      </c>
      <c r="K74" s="93">
        <f t="shared" si="16"/>
        <v>100</v>
      </c>
    </row>
    <row r="75" spans="1:12" ht="31.5">
      <c r="A75" s="67" t="s">
        <v>104</v>
      </c>
      <c r="B75" s="4" t="s">
        <v>22</v>
      </c>
      <c r="C75" s="4" t="s">
        <v>34</v>
      </c>
      <c r="D75" s="4" t="s">
        <v>51</v>
      </c>
      <c r="E75" s="4">
        <v>1</v>
      </c>
      <c r="F75" s="63" t="s">
        <v>41</v>
      </c>
      <c r="G75" s="76">
        <v>43010</v>
      </c>
      <c r="H75" s="76">
        <v>200</v>
      </c>
      <c r="I75" s="35">
        <f>I76</f>
        <v>16</v>
      </c>
      <c r="J75" s="35">
        <f t="shared" si="21"/>
        <v>16</v>
      </c>
      <c r="K75" s="93">
        <f t="shared" si="16"/>
        <v>100</v>
      </c>
    </row>
    <row r="76" spans="1:12" ht="31.5">
      <c r="A76" s="67" t="s">
        <v>105</v>
      </c>
      <c r="B76" s="4" t="s">
        <v>22</v>
      </c>
      <c r="C76" s="4" t="s">
        <v>34</v>
      </c>
      <c r="D76" s="4" t="s">
        <v>51</v>
      </c>
      <c r="E76" s="4">
        <v>1</v>
      </c>
      <c r="F76" s="63" t="s">
        <v>41</v>
      </c>
      <c r="G76" s="76">
        <v>43010</v>
      </c>
      <c r="H76" s="76">
        <v>240</v>
      </c>
      <c r="I76" s="35">
        <f>'Прил 3'!J79</f>
        <v>16</v>
      </c>
      <c r="J76" s="35">
        <v>16</v>
      </c>
      <c r="K76" s="93">
        <f t="shared" si="16"/>
        <v>100</v>
      </c>
    </row>
    <row r="77" spans="1:12">
      <c r="A77" s="67" t="s">
        <v>139</v>
      </c>
      <c r="B77" s="4" t="s">
        <v>22</v>
      </c>
      <c r="C77" s="4" t="s">
        <v>34</v>
      </c>
      <c r="D77" s="4" t="s">
        <v>51</v>
      </c>
      <c r="E77" s="4">
        <v>1</v>
      </c>
      <c r="F77" s="63" t="s">
        <v>41</v>
      </c>
      <c r="G77" s="76">
        <v>43040</v>
      </c>
      <c r="H77" s="34"/>
      <c r="I77" s="35">
        <f>I78</f>
        <v>2</v>
      </c>
      <c r="J77" s="35">
        <f t="shared" ref="J77:J78" si="22">J78</f>
        <v>2</v>
      </c>
      <c r="K77" s="93">
        <f t="shared" si="16"/>
        <v>100</v>
      </c>
    </row>
    <row r="78" spans="1:12" ht="31.5">
      <c r="A78" s="67" t="s">
        <v>104</v>
      </c>
      <c r="B78" s="4" t="s">
        <v>22</v>
      </c>
      <c r="C78" s="4" t="s">
        <v>34</v>
      </c>
      <c r="D78" s="4" t="s">
        <v>51</v>
      </c>
      <c r="E78" s="4">
        <v>1</v>
      </c>
      <c r="F78" s="63" t="s">
        <v>41</v>
      </c>
      <c r="G78" s="76">
        <v>43040</v>
      </c>
      <c r="H78" s="76">
        <v>200</v>
      </c>
      <c r="I78" s="35">
        <f>I79</f>
        <v>2</v>
      </c>
      <c r="J78" s="35">
        <f t="shared" si="22"/>
        <v>2</v>
      </c>
      <c r="K78" s="93">
        <f t="shared" si="16"/>
        <v>100</v>
      </c>
    </row>
    <row r="79" spans="1:12" ht="31.5">
      <c r="A79" s="67" t="s">
        <v>105</v>
      </c>
      <c r="B79" s="4" t="s">
        <v>22</v>
      </c>
      <c r="C79" s="4" t="s">
        <v>34</v>
      </c>
      <c r="D79" s="4" t="s">
        <v>51</v>
      </c>
      <c r="E79" s="4">
        <v>1</v>
      </c>
      <c r="F79" s="63" t="s">
        <v>41</v>
      </c>
      <c r="G79" s="76">
        <v>43040</v>
      </c>
      <c r="H79" s="76">
        <v>240</v>
      </c>
      <c r="I79" s="35">
        <f>'Прил 3'!J82</f>
        <v>2</v>
      </c>
      <c r="J79" s="35">
        <v>2</v>
      </c>
      <c r="K79" s="93">
        <f t="shared" si="16"/>
        <v>100</v>
      </c>
    </row>
    <row r="80" spans="1:12">
      <c r="A80" s="94" t="s">
        <v>65</v>
      </c>
      <c r="B80" s="70" t="s">
        <v>36</v>
      </c>
      <c r="C80" s="70"/>
      <c r="D80" s="71"/>
      <c r="E80" s="70"/>
      <c r="F80" s="70"/>
      <c r="G80" s="70"/>
      <c r="H80" s="103"/>
      <c r="I80" s="88">
        <f t="shared" ref="I80:J85" si="23">I81</f>
        <v>69</v>
      </c>
      <c r="J80" s="88">
        <f t="shared" si="23"/>
        <v>69</v>
      </c>
      <c r="K80" s="93">
        <f t="shared" si="16"/>
        <v>100</v>
      </c>
    </row>
    <row r="81" spans="1:12">
      <c r="A81" s="108" t="s">
        <v>30</v>
      </c>
      <c r="B81" s="70" t="s">
        <v>36</v>
      </c>
      <c r="C81" s="70" t="s">
        <v>19</v>
      </c>
      <c r="D81" s="103"/>
      <c r="E81" s="70"/>
      <c r="F81" s="70"/>
      <c r="G81" s="70"/>
      <c r="H81" s="103"/>
      <c r="I81" s="88">
        <f>I82</f>
        <v>69</v>
      </c>
      <c r="J81" s="88">
        <f t="shared" si="23"/>
        <v>69</v>
      </c>
      <c r="K81" s="93">
        <f t="shared" si="16"/>
        <v>100</v>
      </c>
    </row>
    <row r="82" spans="1:12" ht="47.25">
      <c r="A82" s="68" t="s">
        <v>158</v>
      </c>
      <c r="B82" s="4" t="s">
        <v>36</v>
      </c>
      <c r="C82" s="4" t="s">
        <v>19</v>
      </c>
      <c r="D82" s="4">
        <v>89</v>
      </c>
      <c r="E82" s="4"/>
      <c r="F82" s="4"/>
      <c r="G82" s="4"/>
      <c r="H82" s="62"/>
      <c r="I82" s="35">
        <f>I83</f>
        <v>69</v>
      </c>
      <c r="J82" s="35">
        <f t="shared" si="23"/>
        <v>69</v>
      </c>
      <c r="K82" s="93">
        <f t="shared" si="16"/>
        <v>100</v>
      </c>
      <c r="L82" s="29"/>
    </row>
    <row r="83" spans="1:12" ht="47.25">
      <c r="A83" s="68" t="s">
        <v>159</v>
      </c>
      <c r="B83" s="4" t="s">
        <v>36</v>
      </c>
      <c r="C83" s="4" t="s">
        <v>19</v>
      </c>
      <c r="D83" s="4">
        <v>89</v>
      </c>
      <c r="E83" s="4">
        <v>1</v>
      </c>
      <c r="F83" s="4"/>
      <c r="G83" s="4"/>
      <c r="H83" s="62"/>
      <c r="I83" s="35">
        <f>I84</f>
        <v>69</v>
      </c>
      <c r="J83" s="35">
        <f t="shared" si="23"/>
        <v>69</v>
      </c>
      <c r="K83" s="93">
        <f t="shared" si="16"/>
        <v>100</v>
      </c>
      <c r="L83" s="29"/>
    </row>
    <row r="84" spans="1:12">
      <c r="A84" s="68" t="s">
        <v>99</v>
      </c>
      <c r="B84" s="109" t="s">
        <v>36</v>
      </c>
      <c r="C84" s="109" t="s">
        <v>19</v>
      </c>
      <c r="D84" s="77">
        <v>89</v>
      </c>
      <c r="E84" s="63">
        <v>1</v>
      </c>
      <c r="F84" s="63" t="s">
        <v>41</v>
      </c>
      <c r="G84" s="63" t="s">
        <v>66</v>
      </c>
      <c r="H84" s="77"/>
      <c r="I84" s="35">
        <f t="shared" si="23"/>
        <v>69</v>
      </c>
      <c r="J84" s="35">
        <f t="shared" si="23"/>
        <v>69</v>
      </c>
      <c r="K84" s="93">
        <f t="shared" si="16"/>
        <v>100</v>
      </c>
    </row>
    <row r="85" spans="1:12">
      <c r="A85" s="68" t="s">
        <v>100</v>
      </c>
      <c r="B85" s="109" t="s">
        <v>36</v>
      </c>
      <c r="C85" s="109" t="s">
        <v>19</v>
      </c>
      <c r="D85" s="77">
        <v>89</v>
      </c>
      <c r="E85" s="63">
        <v>1</v>
      </c>
      <c r="F85" s="63" t="s">
        <v>41</v>
      </c>
      <c r="G85" s="63" t="s">
        <v>66</v>
      </c>
      <c r="H85" s="77" t="s">
        <v>102</v>
      </c>
      <c r="I85" s="35">
        <f t="shared" si="23"/>
        <v>69</v>
      </c>
      <c r="J85" s="35">
        <f t="shared" si="23"/>
        <v>69</v>
      </c>
      <c r="K85" s="93">
        <f t="shared" si="16"/>
        <v>100</v>
      </c>
    </row>
    <row r="86" spans="1:12">
      <c r="A86" s="68" t="s">
        <v>101</v>
      </c>
      <c r="B86" s="109" t="s">
        <v>36</v>
      </c>
      <c r="C86" s="109" t="s">
        <v>19</v>
      </c>
      <c r="D86" s="77">
        <v>89</v>
      </c>
      <c r="E86" s="63">
        <v>1</v>
      </c>
      <c r="F86" s="63" t="s">
        <v>41</v>
      </c>
      <c r="G86" s="63" t="s">
        <v>66</v>
      </c>
      <c r="H86" s="77" t="s">
        <v>103</v>
      </c>
      <c r="I86" s="35">
        <f>'Прил 3'!J89</f>
        <v>69</v>
      </c>
      <c r="J86" s="35">
        <v>69</v>
      </c>
      <c r="K86" s="93">
        <f t="shared" si="16"/>
        <v>100</v>
      </c>
    </row>
    <row r="87" spans="1:12">
      <c r="A87" s="91" t="s">
        <v>21</v>
      </c>
      <c r="B87" s="110" t="s">
        <v>37</v>
      </c>
      <c r="C87" s="110"/>
      <c r="D87" s="101"/>
      <c r="E87" s="74"/>
      <c r="F87" s="74"/>
      <c r="G87" s="74"/>
      <c r="H87" s="101"/>
      <c r="I87" s="88">
        <f t="shared" ref="I87:J92" si="24">I88</f>
        <v>1</v>
      </c>
      <c r="J87" s="88">
        <f t="shared" si="24"/>
        <v>1</v>
      </c>
      <c r="K87" s="93">
        <f t="shared" si="16"/>
        <v>100</v>
      </c>
    </row>
    <row r="88" spans="1:12" ht="31.5">
      <c r="A88" s="91" t="s">
        <v>67</v>
      </c>
      <c r="B88" s="74">
        <v>13</v>
      </c>
      <c r="C88" s="74" t="s">
        <v>19</v>
      </c>
      <c r="D88" s="98"/>
      <c r="E88" s="74"/>
      <c r="F88" s="74"/>
      <c r="G88" s="74"/>
      <c r="H88" s="101"/>
      <c r="I88" s="88">
        <f t="shared" si="24"/>
        <v>1</v>
      </c>
      <c r="J88" s="88">
        <f t="shared" si="24"/>
        <v>1</v>
      </c>
      <c r="K88" s="93">
        <f t="shared" si="16"/>
        <v>100</v>
      </c>
    </row>
    <row r="89" spans="1:12" ht="47.25">
      <c r="A89" s="68" t="s">
        <v>158</v>
      </c>
      <c r="B89" s="63" t="s">
        <v>37</v>
      </c>
      <c r="C89" s="63" t="s">
        <v>19</v>
      </c>
      <c r="D89" s="4">
        <v>89</v>
      </c>
      <c r="E89" s="4">
        <v>0</v>
      </c>
      <c r="F89" s="63"/>
      <c r="G89" s="63"/>
      <c r="H89" s="77"/>
      <c r="I89" s="35">
        <f t="shared" si="24"/>
        <v>1</v>
      </c>
      <c r="J89" s="35">
        <f t="shared" si="24"/>
        <v>1</v>
      </c>
      <c r="K89" s="93">
        <f t="shared" si="16"/>
        <v>100</v>
      </c>
    </row>
    <row r="90" spans="1:12" ht="47.25">
      <c r="A90" s="68" t="s">
        <v>159</v>
      </c>
      <c r="B90" s="63" t="s">
        <v>37</v>
      </c>
      <c r="C90" s="63" t="s">
        <v>19</v>
      </c>
      <c r="D90" s="4">
        <v>89</v>
      </c>
      <c r="E90" s="4">
        <v>1</v>
      </c>
      <c r="F90" s="63"/>
      <c r="G90" s="63"/>
      <c r="H90" s="77"/>
      <c r="I90" s="35">
        <f t="shared" si="24"/>
        <v>1</v>
      </c>
      <c r="J90" s="35">
        <f t="shared" si="24"/>
        <v>1</v>
      </c>
      <c r="K90" s="93">
        <f t="shared" si="16"/>
        <v>100</v>
      </c>
    </row>
    <row r="91" spans="1:12">
      <c r="A91" s="67" t="s">
        <v>68</v>
      </c>
      <c r="B91" s="63">
        <v>13</v>
      </c>
      <c r="C91" s="63" t="s">
        <v>19</v>
      </c>
      <c r="D91" s="69">
        <v>89</v>
      </c>
      <c r="E91" s="63">
        <v>1</v>
      </c>
      <c r="F91" s="63" t="s">
        <v>41</v>
      </c>
      <c r="G91" s="63">
        <v>41240</v>
      </c>
      <c r="H91" s="77"/>
      <c r="I91" s="35">
        <f t="shared" si="24"/>
        <v>1</v>
      </c>
      <c r="J91" s="35">
        <f t="shared" si="24"/>
        <v>1</v>
      </c>
      <c r="K91" s="93">
        <f t="shared" si="16"/>
        <v>100</v>
      </c>
    </row>
    <row r="92" spans="1:12">
      <c r="A92" s="67" t="s">
        <v>97</v>
      </c>
      <c r="B92" s="63">
        <v>13</v>
      </c>
      <c r="C92" s="63" t="s">
        <v>19</v>
      </c>
      <c r="D92" s="69">
        <v>89</v>
      </c>
      <c r="E92" s="63">
        <v>1</v>
      </c>
      <c r="F92" s="63" t="s">
        <v>41</v>
      </c>
      <c r="G92" s="63" t="s">
        <v>71</v>
      </c>
      <c r="H92" s="77" t="s">
        <v>98</v>
      </c>
      <c r="I92" s="35">
        <f t="shared" si="24"/>
        <v>1</v>
      </c>
      <c r="J92" s="35">
        <f t="shared" si="24"/>
        <v>1</v>
      </c>
      <c r="K92" s="93">
        <f t="shared" si="16"/>
        <v>100</v>
      </c>
    </row>
    <row r="93" spans="1:12">
      <c r="A93" s="65" t="s">
        <v>69</v>
      </c>
      <c r="B93" s="63">
        <v>13</v>
      </c>
      <c r="C93" s="63" t="s">
        <v>19</v>
      </c>
      <c r="D93" s="69">
        <v>89</v>
      </c>
      <c r="E93" s="63">
        <v>1</v>
      </c>
      <c r="F93" s="63" t="s">
        <v>41</v>
      </c>
      <c r="G93" s="63">
        <v>41240</v>
      </c>
      <c r="H93" s="77">
        <v>730</v>
      </c>
      <c r="I93" s="35">
        <f>'Прил 3'!J96</f>
        <v>1</v>
      </c>
      <c r="J93" s="35">
        <f>'Прил 3'!K96</f>
        <v>1</v>
      </c>
      <c r="K93" s="93">
        <f t="shared" si="16"/>
        <v>100</v>
      </c>
    </row>
  </sheetData>
  <autoFilter ref="A6:K93"/>
  <mergeCells count="9">
    <mergeCell ref="I1:K1"/>
    <mergeCell ref="A3:K3"/>
    <mergeCell ref="A4:A5"/>
    <mergeCell ref="B4:B5"/>
    <mergeCell ref="C4:C5"/>
    <mergeCell ref="D4:G5"/>
    <mergeCell ref="H4:H5"/>
    <mergeCell ref="I4:K4"/>
    <mergeCell ref="I2:K2"/>
  </mergeCells>
  <conditionalFormatting sqref="B39">
    <cfRule type="expression" dxfId="51" priority="41" stopIfTrue="1">
      <formula>$F39=""</formula>
    </cfRule>
    <cfRule type="expression" dxfId="50" priority="42" stopIfTrue="1">
      <formula>#REF!&lt;&gt;""</formula>
    </cfRule>
    <cfRule type="expression" dxfId="49" priority="43" stopIfTrue="1">
      <formula>AND($G39="",$F39&lt;&gt;"")</formula>
    </cfRule>
  </conditionalFormatting>
  <conditionalFormatting sqref="B50">
    <cfRule type="expression" dxfId="48" priority="38" stopIfTrue="1">
      <formula>$F50=""</formula>
    </cfRule>
    <cfRule type="expression" dxfId="47" priority="40" stopIfTrue="1">
      <formula>AND($G50="",$F50&lt;&gt;"")</formula>
    </cfRule>
  </conditionalFormatting>
  <conditionalFormatting sqref="A37">
    <cfRule type="expression" dxfId="46" priority="35" stopIfTrue="1">
      <formula>$F37=""</formula>
    </cfRule>
    <cfRule type="expression" dxfId="45" priority="36" stopIfTrue="1">
      <formula>#REF!&lt;&gt;""</formula>
    </cfRule>
    <cfRule type="expression" dxfId="44" priority="37" stopIfTrue="1">
      <formula>AND($G37="",$F37&lt;&gt;"")</formula>
    </cfRule>
  </conditionalFormatting>
  <conditionalFormatting sqref="A74 A77">
    <cfRule type="expression" dxfId="43" priority="29" stopIfTrue="1">
      <formula>$F74=""</formula>
    </cfRule>
    <cfRule type="expression" dxfId="42" priority="31" stopIfTrue="1">
      <formula>AND($G74="",$F74&lt;&gt;"")</formula>
    </cfRule>
  </conditionalFormatting>
  <conditionalFormatting sqref="A77">
    <cfRule type="expression" dxfId="41" priority="26" stopIfTrue="1">
      <formula>$F77=""</formula>
    </cfRule>
    <cfRule type="expression" dxfId="40" priority="28" stopIfTrue="1">
      <formula>AND($G77="",$F77&lt;&gt;"")</formula>
    </cfRule>
  </conditionalFormatting>
  <conditionalFormatting sqref="A37">
    <cfRule type="expression" dxfId="39" priority="23" stopIfTrue="1">
      <formula>$F37=""</formula>
    </cfRule>
    <cfRule type="expression" dxfId="38" priority="24" stopIfTrue="1">
      <formula>#REF!&lt;&gt;""</formula>
    </cfRule>
    <cfRule type="expression" dxfId="37" priority="25" stopIfTrue="1">
      <formula>AND($G37="",$F37&lt;&gt;"")</formula>
    </cfRule>
  </conditionalFormatting>
  <conditionalFormatting sqref="A34">
    <cfRule type="expression" dxfId="36" priority="20" stopIfTrue="1">
      <formula>$F34=""</formula>
    </cfRule>
    <cfRule type="expression" dxfId="35" priority="21" stopIfTrue="1">
      <formula>#REF!&lt;&gt;""</formula>
    </cfRule>
    <cfRule type="expression" dxfId="34" priority="22" stopIfTrue="1">
      <formula>AND($G34="",$F34&lt;&gt;"")</formula>
    </cfRule>
  </conditionalFormatting>
  <conditionalFormatting sqref="F37 E73">
    <cfRule type="expression" dxfId="33" priority="18" stopIfTrue="1">
      <formula>$C37=""</formula>
    </cfRule>
    <cfRule type="expression" dxfId="32" priority="19" stopIfTrue="1">
      <formula>$D37&lt;&gt;""</formula>
    </cfRule>
  </conditionalFormatting>
  <conditionalFormatting sqref="E37">
    <cfRule type="expression" dxfId="31" priority="16" stopIfTrue="1">
      <formula>$C37=""</formula>
    </cfRule>
    <cfRule type="expression" dxfId="30" priority="17" stopIfTrue="1">
      <formula>$D37&lt;&gt;""</formula>
    </cfRule>
  </conditionalFormatting>
  <conditionalFormatting sqref="F73">
    <cfRule type="expression" dxfId="29" priority="9" stopIfTrue="1">
      <formula>$C73=""</formula>
    </cfRule>
    <cfRule type="expression" dxfId="28" priority="10" stopIfTrue="1">
      <formula>$D73&lt;&gt;""</formula>
    </cfRule>
  </conditionalFormatting>
  <conditionalFormatting sqref="F73">
    <cfRule type="expression" dxfId="27" priority="5" stopIfTrue="1">
      <formula>$C73=""</formula>
    </cfRule>
    <cfRule type="expression" dxfId="26" priority="6" stopIfTrue="1">
      <formula>$D73&lt;&gt;""</formula>
    </cfRule>
  </conditionalFormatting>
  <conditionalFormatting sqref="F37">
    <cfRule type="expression" dxfId="25" priority="3" stopIfTrue="1">
      <formula>$C37=""</formula>
    </cfRule>
    <cfRule type="expression" dxfId="24" priority="4" stopIfTrue="1">
      <formula>$D37&lt;&gt;""</formula>
    </cfRule>
  </conditionalFormatting>
  <conditionalFormatting sqref="E37">
    <cfRule type="expression" dxfId="23" priority="1" stopIfTrue="1">
      <formula>$C37=""</formula>
    </cfRule>
    <cfRule type="expression" dxfId="22" priority="2" stopIfTrue="1">
      <formula>$D37&lt;&gt;""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colBreaks count="1" manualBreakCount="1">
    <brk id="11" max="9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B50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A74 A77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96"/>
  <sheetViews>
    <sheetView view="pageBreakPreview" zoomScale="90" zoomScaleNormal="75" zoomScaleSheetLayoutView="90" workbookViewId="0">
      <selection activeCell="H2" sqref="H2"/>
    </sheetView>
  </sheetViews>
  <sheetFormatPr defaultColWidth="8.5703125" defaultRowHeight="15.75"/>
  <cols>
    <col min="1" max="1" width="86.7109375" style="23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6" customWidth="1"/>
    <col min="9" max="9" width="7.85546875" style="6" customWidth="1"/>
    <col min="10" max="10" width="16.85546875" style="32" customWidth="1"/>
    <col min="11" max="11" width="13.85546875" style="6" customWidth="1"/>
    <col min="12" max="12" width="15.85546875" style="6" customWidth="1"/>
    <col min="13" max="16384" width="8.5703125" style="6"/>
  </cols>
  <sheetData>
    <row r="1" spans="1:12">
      <c r="A1" s="78"/>
      <c r="B1" s="79"/>
      <c r="C1" s="79"/>
      <c r="D1" s="79"/>
      <c r="E1" s="79"/>
      <c r="F1" s="79"/>
      <c r="G1" s="80"/>
      <c r="H1" s="158" t="s">
        <v>31</v>
      </c>
      <c r="I1" s="158"/>
      <c r="J1" s="158"/>
      <c r="K1" s="158"/>
      <c r="L1" s="158"/>
    </row>
    <row r="2" spans="1:12" ht="85.5" customHeight="1">
      <c r="A2" s="78"/>
      <c r="B2" s="79"/>
      <c r="C2" s="79"/>
      <c r="D2" s="79"/>
      <c r="E2" s="79"/>
      <c r="F2" s="79"/>
      <c r="G2" s="80"/>
      <c r="H2" s="134"/>
      <c r="I2" s="134"/>
      <c r="J2" s="157" t="s">
        <v>187</v>
      </c>
      <c r="K2" s="157"/>
      <c r="L2" s="157"/>
    </row>
    <row r="3" spans="1:12" ht="33.75" customHeight="1">
      <c r="A3" s="167" t="s">
        <v>193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</row>
    <row r="4" spans="1:12">
      <c r="A4" s="169" t="s">
        <v>13</v>
      </c>
      <c r="B4" s="171" t="s">
        <v>24</v>
      </c>
      <c r="C4" s="173" t="s">
        <v>14</v>
      </c>
      <c r="D4" s="173" t="s">
        <v>25</v>
      </c>
      <c r="E4" s="161" t="s">
        <v>16</v>
      </c>
      <c r="F4" s="162"/>
      <c r="G4" s="162"/>
      <c r="H4" s="163"/>
      <c r="I4" s="173" t="s">
        <v>17</v>
      </c>
      <c r="J4" s="168" t="s">
        <v>38</v>
      </c>
      <c r="K4" s="168"/>
      <c r="L4" s="168"/>
    </row>
    <row r="5" spans="1:12" ht="31.5">
      <c r="A5" s="170"/>
      <c r="B5" s="172"/>
      <c r="C5" s="174"/>
      <c r="D5" s="174"/>
      <c r="E5" s="164"/>
      <c r="F5" s="165"/>
      <c r="G5" s="165"/>
      <c r="H5" s="166"/>
      <c r="I5" s="174"/>
      <c r="J5" s="136" t="s">
        <v>189</v>
      </c>
      <c r="K5" s="136" t="s">
        <v>190</v>
      </c>
      <c r="L5" s="136" t="s">
        <v>188</v>
      </c>
    </row>
    <row r="6" spans="1:12">
      <c r="A6" s="82">
        <v>1</v>
      </c>
      <c r="B6" s="4">
        <v>2</v>
      </c>
      <c r="C6" s="4">
        <v>3</v>
      </c>
      <c r="D6" s="4">
        <v>4</v>
      </c>
      <c r="E6" s="4">
        <v>5</v>
      </c>
      <c r="F6" s="83">
        <v>6</v>
      </c>
      <c r="G6" s="4">
        <v>7</v>
      </c>
      <c r="H6" s="63">
        <v>8</v>
      </c>
      <c r="I6" s="63">
        <v>9</v>
      </c>
      <c r="J6" s="63">
        <v>10</v>
      </c>
      <c r="K6" s="63">
        <v>11</v>
      </c>
      <c r="L6" s="74">
        <v>12</v>
      </c>
    </row>
    <row r="7" spans="1:12" s="30" customFormat="1">
      <c r="A7" s="84" t="s">
        <v>26</v>
      </c>
      <c r="B7" s="66"/>
      <c r="C7" s="66"/>
      <c r="D7" s="66"/>
      <c r="E7" s="66"/>
      <c r="F7" s="85"/>
      <c r="G7" s="86"/>
      <c r="H7" s="87"/>
      <c r="I7" s="87"/>
      <c r="J7" s="88">
        <f>J8</f>
        <v>1432.1499999999999</v>
      </c>
      <c r="K7" s="88">
        <f>K8</f>
        <v>1387.9999999999998</v>
      </c>
      <c r="L7" s="92">
        <f t="shared" ref="L7:L14" si="0">K7/J7*100</f>
        <v>96.917222357993211</v>
      </c>
    </row>
    <row r="8" spans="1:12" ht="31.5">
      <c r="A8" s="84" t="s">
        <v>152</v>
      </c>
      <c r="B8" s="66">
        <v>910</v>
      </c>
      <c r="C8" s="89"/>
      <c r="D8" s="89"/>
      <c r="E8" s="4"/>
      <c r="F8" s="4"/>
      <c r="G8" s="4"/>
      <c r="H8" s="4"/>
      <c r="I8" s="90"/>
      <c r="J8" s="88">
        <f>J9+J44+J60+J67+J83+J90+J53</f>
        <v>1432.1499999999999</v>
      </c>
      <c r="K8" s="88">
        <f>K9+K44+K60+K67+K83+K90+K53</f>
        <v>1387.9999999999998</v>
      </c>
      <c r="L8" s="92">
        <f t="shared" si="0"/>
        <v>96.917222357993211</v>
      </c>
    </row>
    <row r="9" spans="1:12">
      <c r="A9" s="84" t="s">
        <v>18</v>
      </c>
      <c r="B9" s="66">
        <v>910</v>
      </c>
      <c r="C9" s="66" t="s">
        <v>19</v>
      </c>
      <c r="D9" s="66"/>
      <c r="E9" s="70"/>
      <c r="F9" s="70"/>
      <c r="G9" s="70"/>
      <c r="H9" s="70"/>
      <c r="I9" s="85"/>
      <c r="J9" s="88">
        <f>J10+J19+J38</f>
        <v>959.15000000000009</v>
      </c>
      <c r="K9" s="88">
        <f>K10+K19+K38</f>
        <v>917.09999999999991</v>
      </c>
      <c r="L9" s="92">
        <f t="shared" si="0"/>
        <v>95.615909920241862</v>
      </c>
    </row>
    <row r="10" spans="1:12" ht="31.5">
      <c r="A10" s="91" t="s">
        <v>39</v>
      </c>
      <c r="B10" s="66">
        <v>910</v>
      </c>
      <c r="C10" s="70" t="s">
        <v>19</v>
      </c>
      <c r="D10" s="70" t="s">
        <v>33</v>
      </c>
      <c r="E10" s="70"/>
      <c r="F10" s="70"/>
      <c r="G10" s="70"/>
      <c r="H10" s="70"/>
      <c r="I10" s="71"/>
      <c r="J10" s="92">
        <f>J11</f>
        <v>469.59999999999997</v>
      </c>
      <c r="K10" s="92">
        <f t="shared" ref="K10:K14" si="1">K11</f>
        <v>451.3</v>
      </c>
      <c r="L10" s="92">
        <f t="shared" si="0"/>
        <v>96.103066439523005</v>
      </c>
    </row>
    <row r="11" spans="1:12">
      <c r="A11" s="68" t="s">
        <v>137</v>
      </c>
      <c r="B11" s="66">
        <v>910</v>
      </c>
      <c r="C11" s="4" t="s">
        <v>19</v>
      </c>
      <c r="D11" s="4" t="s">
        <v>33</v>
      </c>
      <c r="E11" s="4" t="s">
        <v>40</v>
      </c>
      <c r="F11" s="4"/>
      <c r="G11" s="4"/>
      <c r="H11" s="4"/>
      <c r="I11" s="64"/>
      <c r="J11" s="93">
        <f>J12</f>
        <v>469.59999999999997</v>
      </c>
      <c r="K11" s="93">
        <f t="shared" si="1"/>
        <v>451.3</v>
      </c>
      <c r="L11" s="93">
        <f t="shared" si="0"/>
        <v>96.103066439523005</v>
      </c>
    </row>
    <row r="12" spans="1:12">
      <c r="A12" s="67" t="s">
        <v>135</v>
      </c>
      <c r="B12" s="66">
        <v>910</v>
      </c>
      <c r="C12" s="4" t="s">
        <v>19</v>
      </c>
      <c r="D12" s="4" t="s">
        <v>33</v>
      </c>
      <c r="E12" s="4">
        <v>65</v>
      </c>
      <c r="F12" s="4">
        <v>1</v>
      </c>
      <c r="G12" s="70"/>
      <c r="H12" s="70"/>
      <c r="I12" s="71"/>
      <c r="J12" s="93">
        <f>J13+J16</f>
        <v>469.59999999999997</v>
      </c>
      <c r="K12" s="93">
        <f t="shared" ref="K12" si="2">K13+K16</f>
        <v>451.3</v>
      </c>
      <c r="L12" s="93">
        <f t="shared" si="0"/>
        <v>96.103066439523005</v>
      </c>
    </row>
    <row r="13" spans="1:12">
      <c r="A13" s="72" t="s">
        <v>116</v>
      </c>
      <c r="B13" s="66">
        <v>910</v>
      </c>
      <c r="C13" s="63" t="s">
        <v>19</v>
      </c>
      <c r="D13" s="63" t="s">
        <v>33</v>
      </c>
      <c r="E13" s="63" t="s">
        <v>40</v>
      </c>
      <c r="F13" s="63" t="s">
        <v>27</v>
      </c>
      <c r="G13" s="63" t="s">
        <v>41</v>
      </c>
      <c r="H13" s="63" t="s">
        <v>42</v>
      </c>
      <c r="I13" s="71"/>
      <c r="J13" s="93">
        <f>J14</f>
        <v>397.9</v>
      </c>
      <c r="K13" s="93">
        <f t="shared" si="1"/>
        <v>379.6</v>
      </c>
      <c r="L13" s="93">
        <f t="shared" si="0"/>
        <v>95.400854486051784</v>
      </c>
    </row>
    <row r="14" spans="1:12" ht="47.25">
      <c r="A14" s="72" t="s">
        <v>108</v>
      </c>
      <c r="B14" s="66">
        <v>910</v>
      </c>
      <c r="C14" s="63" t="s">
        <v>19</v>
      </c>
      <c r="D14" s="63" t="s">
        <v>33</v>
      </c>
      <c r="E14" s="63" t="s">
        <v>40</v>
      </c>
      <c r="F14" s="63" t="s">
        <v>27</v>
      </c>
      <c r="G14" s="63" t="s">
        <v>41</v>
      </c>
      <c r="H14" s="63" t="s">
        <v>42</v>
      </c>
      <c r="I14" s="64" t="s">
        <v>110</v>
      </c>
      <c r="J14" s="93">
        <f>J15</f>
        <v>397.9</v>
      </c>
      <c r="K14" s="93">
        <f t="shared" si="1"/>
        <v>379.6</v>
      </c>
      <c r="L14" s="93">
        <f t="shared" si="0"/>
        <v>95.400854486051784</v>
      </c>
    </row>
    <row r="15" spans="1:12" ht="21" customHeight="1">
      <c r="A15" s="72" t="s">
        <v>109</v>
      </c>
      <c r="B15" s="66">
        <v>910</v>
      </c>
      <c r="C15" s="63" t="s">
        <v>19</v>
      </c>
      <c r="D15" s="63" t="s">
        <v>33</v>
      </c>
      <c r="E15" s="63" t="s">
        <v>40</v>
      </c>
      <c r="F15" s="63" t="s">
        <v>27</v>
      </c>
      <c r="G15" s="63" t="s">
        <v>41</v>
      </c>
      <c r="H15" s="63" t="s">
        <v>42</v>
      </c>
      <c r="I15" s="64" t="s">
        <v>111</v>
      </c>
      <c r="J15" s="93">
        <v>397.9</v>
      </c>
      <c r="K15" s="93">
        <f>'Прил 2 '!J14</f>
        <v>379.6</v>
      </c>
      <c r="L15" s="93">
        <f>K15/J15*100</f>
        <v>95.400854486051784</v>
      </c>
    </row>
    <row r="16" spans="1:12" ht="31.5" customHeight="1">
      <c r="A16" s="67" t="s">
        <v>169</v>
      </c>
      <c r="B16" s="66">
        <v>910</v>
      </c>
      <c r="C16" s="63" t="s">
        <v>19</v>
      </c>
      <c r="D16" s="63" t="s">
        <v>33</v>
      </c>
      <c r="E16" s="63" t="s">
        <v>40</v>
      </c>
      <c r="F16" s="63" t="s">
        <v>27</v>
      </c>
      <c r="G16" s="63" t="s">
        <v>41</v>
      </c>
      <c r="H16" s="63" t="s">
        <v>168</v>
      </c>
      <c r="I16" s="64"/>
      <c r="J16" s="93">
        <f>J17</f>
        <v>71.7</v>
      </c>
      <c r="K16" s="93">
        <f t="shared" ref="K16:K17" si="3">K17</f>
        <v>71.7</v>
      </c>
      <c r="L16" s="93">
        <f t="shared" ref="L16:L79" si="4">K16/J16*100</f>
        <v>100</v>
      </c>
    </row>
    <row r="17" spans="1:12" ht="55.5" customHeight="1">
      <c r="A17" s="72" t="s">
        <v>108</v>
      </c>
      <c r="B17" s="66">
        <v>910</v>
      </c>
      <c r="C17" s="63" t="s">
        <v>19</v>
      </c>
      <c r="D17" s="63" t="s">
        <v>33</v>
      </c>
      <c r="E17" s="63" t="s">
        <v>40</v>
      </c>
      <c r="F17" s="63" t="s">
        <v>27</v>
      </c>
      <c r="G17" s="63" t="s">
        <v>41</v>
      </c>
      <c r="H17" s="63" t="s">
        <v>168</v>
      </c>
      <c r="I17" s="64" t="s">
        <v>110</v>
      </c>
      <c r="J17" s="93">
        <f>J18</f>
        <v>71.7</v>
      </c>
      <c r="K17" s="93">
        <f t="shared" si="3"/>
        <v>71.7</v>
      </c>
      <c r="L17" s="93">
        <f t="shared" si="4"/>
        <v>100</v>
      </c>
    </row>
    <row r="18" spans="1:12" ht="21.75" customHeight="1">
      <c r="A18" s="72" t="s">
        <v>109</v>
      </c>
      <c r="B18" s="66">
        <v>910</v>
      </c>
      <c r="C18" s="63" t="s">
        <v>19</v>
      </c>
      <c r="D18" s="63" t="s">
        <v>33</v>
      </c>
      <c r="E18" s="63" t="s">
        <v>40</v>
      </c>
      <c r="F18" s="63" t="s">
        <v>27</v>
      </c>
      <c r="G18" s="63" t="s">
        <v>41</v>
      </c>
      <c r="H18" s="63" t="s">
        <v>168</v>
      </c>
      <c r="I18" s="64" t="s">
        <v>111</v>
      </c>
      <c r="J18" s="93">
        <f>71.7+8.5-8.5</f>
        <v>71.7</v>
      </c>
      <c r="K18" s="93">
        <f>'Прил 2 '!J17</f>
        <v>71.7</v>
      </c>
      <c r="L18" s="93">
        <f t="shared" si="4"/>
        <v>100</v>
      </c>
    </row>
    <row r="19" spans="1:12" ht="47.25">
      <c r="A19" s="94" t="s">
        <v>70</v>
      </c>
      <c r="B19" s="66">
        <v>910</v>
      </c>
      <c r="C19" s="70" t="s">
        <v>19</v>
      </c>
      <c r="D19" s="70" t="s">
        <v>20</v>
      </c>
      <c r="E19" s="70"/>
      <c r="F19" s="70"/>
      <c r="G19" s="70"/>
      <c r="H19" s="70"/>
      <c r="I19" s="71"/>
      <c r="J19" s="92">
        <f>J20+J33</f>
        <v>488.55000000000007</v>
      </c>
      <c r="K19" s="92">
        <f>K20+K33</f>
        <v>465.79999999999995</v>
      </c>
      <c r="L19" s="93">
        <f t="shared" si="4"/>
        <v>95.343363012997628</v>
      </c>
    </row>
    <row r="20" spans="1:12">
      <c r="A20" s="68" t="s">
        <v>137</v>
      </c>
      <c r="B20" s="66">
        <v>910</v>
      </c>
      <c r="C20" s="4" t="s">
        <v>19</v>
      </c>
      <c r="D20" s="4" t="s">
        <v>20</v>
      </c>
      <c r="E20" s="4" t="s">
        <v>40</v>
      </c>
      <c r="F20" s="4"/>
      <c r="G20" s="4"/>
      <c r="H20" s="4"/>
      <c r="I20" s="64"/>
      <c r="J20" s="93">
        <f>J21</f>
        <v>488.45000000000005</v>
      </c>
      <c r="K20" s="93">
        <f>K21</f>
        <v>465.69999999999993</v>
      </c>
      <c r="L20" s="93">
        <f t="shared" si="4"/>
        <v>95.34240966322038</v>
      </c>
    </row>
    <row r="21" spans="1:12" ht="18.600000000000001" customHeight="1">
      <c r="A21" s="68" t="s">
        <v>138</v>
      </c>
      <c r="B21" s="66">
        <v>910</v>
      </c>
      <c r="C21" s="63" t="s">
        <v>19</v>
      </c>
      <c r="D21" s="63" t="s">
        <v>20</v>
      </c>
      <c r="E21" s="63" t="s">
        <v>40</v>
      </c>
      <c r="F21" s="63" t="s">
        <v>28</v>
      </c>
      <c r="G21" s="70"/>
      <c r="H21" s="70"/>
      <c r="I21" s="71"/>
      <c r="J21" s="93">
        <f>J23+J25+J30</f>
        <v>488.45000000000005</v>
      </c>
      <c r="K21" s="93">
        <f t="shared" ref="K21" si="5">K23+K25+K30</f>
        <v>465.69999999999993</v>
      </c>
      <c r="L21" s="93">
        <f t="shared" si="4"/>
        <v>95.34240966322038</v>
      </c>
    </row>
    <row r="22" spans="1:12">
      <c r="A22" s="72" t="s">
        <v>43</v>
      </c>
      <c r="B22" s="66">
        <v>910</v>
      </c>
      <c r="C22" s="63" t="s">
        <v>19</v>
      </c>
      <c r="D22" s="63" t="s">
        <v>20</v>
      </c>
      <c r="E22" s="63" t="s">
        <v>40</v>
      </c>
      <c r="F22" s="63" t="s">
        <v>28</v>
      </c>
      <c r="G22" s="63" t="s">
        <v>41</v>
      </c>
      <c r="H22" s="63" t="s">
        <v>44</v>
      </c>
      <c r="I22" s="71"/>
      <c r="J22" s="93">
        <f t="shared" ref="J22:K23" si="6">J23</f>
        <v>243.5</v>
      </c>
      <c r="K22" s="93">
        <f t="shared" si="6"/>
        <v>223.2</v>
      </c>
      <c r="L22" s="93">
        <f t="shared" si="4"/>
        <v>91.663244353182748</v>
      </c>
    </row>
    <row r="23" spans="1:12" ht="47.25" customHeight="1">
      <c r="A23" s="72" t="s">
        <v>108</v>
      </c>
      <c r="B23" s="66">
        <v>910</v>
      </c>
      <c r="C23" s="63" t="s">
        <v>19</v>
      </c>
      <c r="D23" s="63" t="s">
        <v>20</v>
      </c>
      <c r="E23" s="63" t="s">
        <v>40</v>
      </c>
      <c r="F23" s="63" t="s">
        <v>28</v>
      </c>
      <c r="G23" s="63" t="s">
        <v>41</v>
      </c>
      <c r="H23" s="63" t="s">
        <v>44</v>
      </c>
      <c r="I23" s="64" t="s">
        <v>110</v>
      </c>
      <c r="J23" s="93">
        <f t="shared" si="6"/>
        <v>243.5</v>
      </c>
      <c r="K23" s="93">
        <f t="shared" si="6"/>
        <v>223.2</v>
      </c>
      <c r="L23" s="93">
        <f t="shared" si="4"/>
        <v>91.663244353182748</v>
      </c>
    </row>
    <row r="24" spans="1:12">
      <c r="A24" s="72" t="s">
        <v>109</v>
      </c>
      <c r="B24" s="66">
        <v>910</v>
      </c>
      <c r="C24" s="63" t="s">
        <v>19</v>
      </c>
      <c r="D24" s="63" t="s">
        <v>20</v>
      </c>
      <c r="E24" s="63" t="s">
        <v>40</v>
      </c>
      <c r="F24" s="63" t="s">
        <v>28</v>
      </c>
      <c r="G24" s="63" t="s">
        <v>41</v>
      </c>
      <c r="H24" s="63" t="s">
        <v>44</v>
      </c>
      <c r="I24" s="64" t="s">
        <v>111</v>
      </c>
      <c r="J24" s="93">
        <f>233.5+10</f>
        <v>243.5</v>
      </c>
      <c r="K24" s="93">
        <f>'Прил 2 '!J23</f>
        <v>223.2</v>
      </c>
      <c r="L24" s="93">
        <f t="shared" si="4"/>
        <v>91.663244353182748</v>
      </c>
    </row>
    <row r="25" spans="1:12">
      <c r="A25" s="67" t="s">
        <v>167</v>
      </c>
      <c r="B25" s="66">
        <v>910</v>
      </c>
      <c r="C25" s="63" t="s">
        <v>19</v>
      </c>
      <c r="D25" s="63" t="s">
        <v>20</v>
      </c>
      <c r="E25" s="63" t="s">
        <v>40</v>
      </c>
      <c r="F25" s="63" t="s">
        <v>28</v>
      </c>
      <c r="G25" s="63" t="s">
        <v>41</v>
      </c>
      <c r="H25" s="63" t="s">
        <v>45</v>
      </c>
      <c r="I25" s="64"/>
      <c r="J25" s="93">
        <f>J28+J26</f>
        <v>152.05000000000001</v>
      </c>
      <c r="K25" s="93">
        <f t="shared" ref="K25" si="7">K28+K26</f>
        <v>149.6</v>
      </c>
      <c r="L25" s="93">
        <f t="shared" si="4"/>
        <v>98.388687931601439</v>
      </c>
    </row>
    <row r="26" spans="1:12" ht="22.5" customHeight="1">
      <c r="A26" s="67" t="s">
        <v>104</v>
      </c>
      <c r="B26" s="66">
        <v>910</v>
      </c>
      <c r="C26" s="63" t="s">
        <v>19</v>
      </c>
      <c r="D26" s="63" t="s">
        <v>20</v>
      </c>
      <c r="E26" s="63" t="s">
        <v>40</v>
      </c>
      <c r="F26" s="63" t="s">
        <v>28</v>
      </c>
      <c r="G26" s="63" t="s">
        <v>41</v>
      </c>
      <c r="H26" s="63" t="s">
        <v>45</v>
      </c>
      <c r="I26" s="64" t="s">
        <v>106</v>
      </c>
      <c r="J26" s="93">
        <f>J27</f>
        <v>137.55000000000001</v>
      </c>
      <c r="K26" s="93">
        <f t="shared" ref="K26" si="8">K27</f>
        <v>136</v>
      </c>
      <c r="L26" s="93">
        <f t="shared" si="4"/>
        <v>98.873137041075964</v>
      </c>
    </row>
    <row r="27" spans="1:12" ht="31.5">
      <c r="A27" s="67" t="s">
        <v>105</v>
      </c>
      <c r="B27" s="66">
        <v>910</v>
      </c>
      <c r="C27" s="63" t="s">
        <v>19</v>
      </c>
      <c r="D27" s="63" t="s">
        <v>20</v>
      </c>
      <c r="E27" s="63" t="s">
        <v>40</v>
      </c>
      <c r="F27" s="63" t="s">
        <v>28</v>
      </c>
      <c r="G27" s="63" t="s">
        <v>41</v>
      </c>
      <c r="H27" s="63" t="s">
        <v>45</v>
      </c>
      <c r="I27" s="4" t="s">
        <v>107</v>
      </c>
      <c r="J27" s="93">
        <f>51+50+15+21.55</f>
        <v>137.55000000000001</v>
      </c>
      <c r="K27" s="93">
        <f>'Прил 2 '!J26</f>
        <v>136</v>
      </c>
      <c r="L27" s="93">
        <f t="shared" si="4"/>
        <v>98.873137041075964</v>
      </c>
    </row>
    <row r="28" spans="1:12" s="30" customFormat="1">
      <c r="A28" s="65" t="s">
        <v>112</v>
      </c>
      <c r="B28" s="66">
        <v>910</v>
      </c>
      <c r="C28" s="4" t="s">
        <v>19</v>
      </c>
      <c r="D28" s="4" t="s">
        <v>20</v>
      </c>
      <c r="E28" s="63" t="s">
        <v>40</v>
      </c>
      <c r="F28" s="63" t="s">
        <v>28</v>
      </c>
      <c r="G28" s="63" t="s">
        <v>41</v>
      </c>
      <c r="H28" s="63" t="s">
        <v>45</v>
      </c>
      <c r="I28" s="83" t="s">
        <v>113</v>
      </c>
      <c r="J28" s="35">
        <f>J29</f>
        <v>14.5</v>
      </c>
      <c r="K28" s="35">
        <f>K29</f>
        <v>13.6</v>
      </c>
      <c r="L28" s="93">
        <f t="shared" si="4"/>
        <v>93.793103448275858</v>
      </c>
    </row>
    <row r="29" spans="1:12" s="30" customFormat="1">
      <c r="A29" s="65" t="s">
        <v>114</v>
      </c>
      <c r="B29" s="66">
        <v>910</v>
      </c>
      <c r="C29" s="4" t="s">
        <v>19</v>
      </c>
      <c r="D29" s="4" t="s">
        <v>20</v>
      </c>
      <c r="E29" s="4" t="s">
        <v>40</v>
      </c>
      <c r="F29" s="63" t="s">
        <v>28</v>
      </c>
      <c r="G29" s="63" t="s">
        <v>41</v>
      </c>
      <c r="H29" s="63" t="s">
        <v>45</v>
      </c>
      <c r="I29" s="83" t="s">
        <v>115</v>
      </c>
      <c r="J29" s="35">
        <v>14.5</v>
      </c>
      <c r="K29" s="35">
        <f>'Прил 2 '!J28</f>
        <v>13.6</v>
      </c>
      <c r="L29" s="93">
        <f t="shared" si="4"/>
        <v>93.793103448275858</v>
      </c>
    </row>
    <row r="30" spans="1:12" s="30" customFormat="1" ht="37.5" customHeight="1">
      <c r="A30" s="67" t="s">
        <v>169</v>
      </c>
      <c r="B30" s="66">
        <v>910</v>
      </c>
      <c r="C30" s="4" t="s">
        <v>19</v>
      </c>
      <c r="D30" s="4" t="s">
        <v>20</v>
      </c>
      <c r="E30" s="64" t="s">
        <v>40</v>
      </c>
      <c r="F30" s="63" t="s">
        <v>28</v>
      </c>
      <c r="G30" s="63" t="s">
        <v>41</v>
      </c>
      <c r="H30" s="63" t="s">
        <v>168</v>
      </c>
      <c r="I30" s="95"/>
      <c r="J30" s="35">
        <f>J31</f>
        <v>92.9</v>
      </c>
      <c r="K30" s="35">
        <f t="shared" ref="K30" si="9">K31</f>
        <v>92.9</v>
      </c>
      <c r="L30" s="93">
        <f t="shared" si="4"/>
        <v>100</v>
      </c>
    </row>
    <row r="31" spans="1:12" s="30" customFormat="1" ht="47.25">
      <c r="A31" s="72" t="s">
        <v>108</v>
      </c>
      <c r="B31" s="66">
        <v>910</v>
      </c>
      <c r="C31" s="4" t="s">
        <v>19</v>
      </c>
      <c r="D31" s="4" t="s">
        <v>20</v>
      </c>
      <c r="E31" s="64" t="s">
        <v>40</v>
      </c>
      <c r="F31" s="63" t="s">
        <v>28</v>
      </c>
      <c r="G31" s="63" t="s">
        <v>41</v>
      </c>
      <c r="H31" s="63" t="s">
        <v>168</v>
      </c>
      <c r="I31" s="95" t="s">
        <v>110</v>
      </c>
      <c r="J31" s="35">
        <f>J32</f>
        <v>92.9</v>
      </c>
      <c r="K31" s="35">
        <f t="shared" ref="K31" si="10">K32</f>
        <v>92.9</v>
      </c>
      <c r="L31" s="93">
        <f t="shared" si="4"/>
        <v>100</v>
      </c>
    </row>
    <row r="32" spans="1:12" s="30" customFormat="1">
      <c r="A32" s="72" t="s">
        <v>109</v>
      </c>
      <c r="B32" s="66">
        <v>910</v>
      </c>
      <c r="C32" s="4" t="s">
        <v>19</v>
      </c>
      <c r="D32" s="4" t="s">
        <v>20</v>
      </c>
      <c r="E32" s="64" t="s">
        <v>40</v>
      </c>
      <c r="F32" s="63" t="s">
        <v>28</v>
      </c>
      <c r="G32" s="63" t="s">
        <v>41</v>
      </c>
      <c r="H32" s="63" t="s">
        <v>168</v>
      </c>
      <c r="I32" s="95" t="s">
        <v>111</v>
      </c>
      <c r="J32" s="35">
        <f>92.9-8.5+8.5</f>
        <v>92.9</v>
      </c>
      <c r="K32" s="35">
        <f>'Прил 2 '!J31</f>
        <v>92.9</v>
      </c>
      <c r="L32" s="93">
        <f t="shared" si="4"/>
        <v>100</v>
      </c>
    </row>
    <row r="33" spans="1:12" s="18" customFormat="1" ht="31.5">
      <c r="A33" s="68" t="s">
        <v>158</v>
      </c>
      <c r="B33" s="66">
        <v>910</v>
      </c>
      <c r="C33" s="4" t="s">
        <v>19</v>
      </c>
      <c r="D33" s="4" t="s">
        <v>20</v>
      </c>
      <c r="E33" s="64">
        <v>89</v>
      </c>
      <c r="F33" s="63"/>
      <c r="G33" s="63"/>
      <c r="H33" s="63"/>
      <c r="I33" s="95"/>
      <c r="J33" s="93">
        <f>J34</f>
        <v>0.1</v>
      </c>
      <c r="K33" s="93">
        <f t="shared" ref="K33:K36" si="11">K34</f>
        <v>0.1</v>
      </c>
      <c r="L33" s="93">
        <f t="shared" si="4"/>
        <v>100</v>
      </c>
    </row>
    <row r="34" spans="1:12" s="18" customFormat="1" ht="47.25">
      <c r="A34" s="68" t="s">
        <v>159</v>
      </c>
      <c r="B34" s="66">
        <v>910</v>
      </c>
      <c r="C34" s="4" t="s">
        <v>19</v>
      </c>
      <c r="D34" s="4" t="s">
        <v>20</v>
      </c>
      <c r="E34" s="64">
        <v>89</v>
      </c>
      <c r="F34" s="63" t="s">
        <v>27</v>
      </c>
      <c r="G34" s="63"/>
      <c r="H34" s="63"/>
      <c r="I34" s="95"/>
      <c r="J34" s="93">
        <f>J35</f>
        <v>0.1</v>
      </c>
      <c r="K34" s="93">
        <f t="shared" si="11"/>
        <v>0.1</v>
      </c>
      <c r="L34" s="93">
        <f t="shared" si="4"/>
        <v>100</v>
      </c>
    </row>
    <row r="35" spans="1:12" s="18" customFormat="1" ht="70.5" customHeight="1">
      <c r="A35" s="96" t="s">
        <v>136</v>
      </c>
      <c r="B35" s="66">
        <v>910</v>
      </c>
      <c r="C35" s="4" t="s">
        <v>19</v>
      </c>
      <c r="D35" s="4" t="s">
        <v>20</v>
      </c>
      <c r="E35" s="64">
        <v>89</v>
      </c>
      <c r="F35" s="63" t="s">
        <v>27</v>
      </c>
      <c r="G35" s="63" t="s">
        <v>41</v>
      </c>
      <c r="H35" s="63" t="s">
        <v>46</v>
      </c>
      <c r="I35" s="95"/>
      <c r="J35" s="93">
        <f>J36</f>
        <v>0.1</v>
      </c>
      <c r="K35" s="93">
        <f t="shared" si="11"/>
        <v>0.1</v>
      </c>
      <c r="L35" s="93">
        <f t="shared" si="4"/>
        <v>100</v>
      </c>
    </row>
    <row r="36" spans="1:12" s="18" customFormat="1" ht="18" customHeight="1">
      <c r="A36" s="67" t="s">
        <v>104</v>
      </c>
      <c r="B36" s="66">
        <v>910</v>
      </c>
      <c r="C36" s="4" t="s">
        <v>19</v>
      </c>
      <c r="D36" s="4" t="s">
        <v>20</v>
      </c>
      <c r="E36" s="64" t="s">
        <v>51</v>
      </c>
      <c r="F36" s="63" t="s">
        <v>27</v>
      </c>
      <c r="G36" s="63" t="s">
        <v>41</v>
      </c>
      <c r="H36" s="63" t="s">
        <v>46</v>
      </c>
      <c r="I36" s="95" t="s">
        <v>106</v>
      </c>
      <c r="J36" s="93">
        <f>J37</f>
        <v>0.1</v>
      </c>
      <c r="K36" s="93">
        <f t="shared" si="11"/>
        <v>0.1</v>
      </c>
      <c r="L36" s="93">
        <f t="shared" si="4"/>
        <v>100</v>
      </c>
    </row>
    <row r="37" spans="1:12" s="18" customFormat="1" ht="34.5" customHeight="1">
      <c r="A37" s="67" t="s">
        <v>105</v>
      </c>
      <c r="B37" s="66">
        <v>910</v>
      </c>
      <c r="C37" s="4" t="s">
        <v>19</v>
      </c>
      <c r="D37" s="4" t="s">
        <v>20</v>
      </c>
      <c r="E37" s="64" t="s">
        <v>51</v>
      </c>
      <c r="F37" s="63" t="s">
        <v>27</v>
      </c>
      <c r="G37" s="63" t="s">
        <v>41</v>
      </c>
      <c r="H37" s="63" t="s">
        <v>46</v>
      </c>
      <c r="I37" s="95" t="s">
        <v>107</v>
      </c>
      <c r="J37" s="93">
        <v>0.1</v>
      </c>
      <c r="K37" s="93">
        <v>0.1</v>
      </c>
      <c r="L37" s="93">
        <f t="shared" si="4"/>
        <v>100</v>
      </c>
    </row>
    <row r="38" spans="1:12">
      <c r="A38" s="91" t="s">
        <v>47</v>
      </c>
      <c r="B38" s="66">
        <v>910</v>
      </c>
      <c r="C38" s="74" t="s">
        <v>19</v>
      </c>
      <c r="D38" s="74" t="s">
        <v>48</v>
      </c>
      <c r="E38" s="74"/>
      <c r="F38" s="97"/>
      <c r="G38" s="97"/>
      <c r="H38" s="98"/>
      <c r="I38" s="98"/>
      <c r="J38" s="92">
        <f>J39</f>
        <v>1</v>
      </c>
      <c r="K38" s="92">
        <f t="shared" ref="K38:K42" si="12">K39</f>
        <v>0</v>
      </c>
      <c r="L38" s="93">
        <f t="shared" si="4"/>
        <v>0</v>
      </c>
    </row>
    <row r="39" spans="1:12" ht="31.5">
      <c r="A39" s="99" t="s">
        <v>158</v>
      </c>
      <c r="B39" s="66">
        <v>910</v>
      </c>
      <c r="C39" s="63" t="s">
        <v>19</v>
      </c>
      <c r="D39" s="63" t="s">
        <v>48</v>
      </c>
      <c r="E39" s="64">
        <v>89</v>
      </c>
      <c r="F39" s="63"/>
      <c r="G39" s="63"/>
      <c r="H39" s="69"/>
      <c r="I39" s="69"/>
      <c r="J39" s="93">
        <f>J40</f>
        <v>1</v>
      </c>
      <c r="K39" s="93">
        <f t="shared" si="12"/>
        <v>0</v>
      </c>
      <c r="L39" s="93">
        <f t="shared" si="4"/>
        <v>0</v>
      </c>
    </row>
    <row r="40" spans="1:12" ht="47.25">
      <c r="A40" s="100" t="s">
        <v>159</v>
      </c>
      <c r="B40" s="66">
        <v>910</v>
      </c>
      <c r="C40" s="63" t="s">
        <v>19</v>
      </c>
      <c r="D40" s="63" t="s">
        <v>48</v>
      </c>
      <c r="E40" s="64">
        <v>89</v>
      </c>
      <c r="F40" s="63" t="s">
        <v>27</v>
      </c>
      <c r="G40" s="63"/>
      <c r="H40" s="69"/>
      <c r="I40" s="69"/>
      <c r="J40" s="93">
        <f>J41</f>
        <v>1</v>
      </c>
      <c r="K40" s="93">
        <f t="shared" si="12"/>
        <v>0</v>
      </c>
      <c r="L40" s="93">
        <f t="shared" si="4"/>
        <v>0</v>
      </c>
    </row>
    <row r="41" spans="1:12" ht="31.5">
      <c r="A41" s="67" t="s">
        <v>160</v>
      </c>
      <c r="B41" s="66">
        <v>910</v>
      </c>
      <c r="C41" s="63" t="s">
        <v>19</v>
      </c>
      <c r="D41" s="63" t="s">
        <v>48</v>
      </c>
      <c r="E41" s="64">
        <v>89</v>
      </c>
      <c r="F41" s="63" t="s">
        <v>27</v>
      </c>
      <c r="G41" s="63" t="s">
        <v>41</v>
      </c>
      <c r="H41" s="63" t="s">
        <v>49</v>
      </c>
      <c r="I41" s="69"/>
      <c r="J41" s="93">
        <f>J42</f>
        <v>1</v>
      </c>
      <c r="K41" s="93">
        <f t="shared" si="12"/>
        <v>0</v>
      </c>
      <c r="L41" s="93">
        <f t="shared" si="4"/>
        <v>0</v>
      </c>
    </row>
    <row r="42" spans="1:12">
      <c r="A42" s="65" t="s">
        <v>112</v>
      </c>
      <c r="B42" s="66">
        <v>910</v>
      </c>
      <c r="C42" s="63" t="s">
        <v>19</v>
      </c>
      <c r="D42" s="63" t="s">
        <v>48</v>
      </c>
      <c r="E42" s="64">
        <v>89</v>
      </c>
      <c r="F42" s="63" t="s">
        <v>27</v>
      </c>
      <c r="G42" s="63" t="s">
        <v>41</v>
      </c>
      <c r="H42" s="63" t="s">
        <v>49</v>
      </c>
      <c r="I42" s="69" t="s">
        <v>113</v>
      </c>
      <c r="J42" s="93">
        <f>J43</f>
        <v>1</v>
      </c>
      <c r="K42" s="93">
        <f t="shared" si="12"/>
        <v>0</v>
      </c>
      <c r="L42" s="93">
        <f t="shared" si="4"/>
        <v>0</v>
      </c>
    </row>
    <row r="43" spans="1:12" ht="17.25" customHeight="1">
      <c r="A43" s="67" t="s">
        <v>50</v>
      </c>
      <c r="B43" s="66">
        <v>910</v>
      </c>
      <c r="C43" s="63" t="s">
        <v>19</v>
      </c>
      <c r="D43" s="63" t="s">
        <v>48</v>
      </c>
      <c r="E43" s="63" t="s">
        <v>51</v>
      </c>
      <c r="F43" s="63" t="s">
        <v>27</v>
      </c>
      <c r="G43" s="63" t="s">
        <v>41</v>
      </c>
      <c r="H43" s="63" t="s">
        <v>49</v>
      </c>
      <c r="I43" s="69" t="s">
        <v>52</v>
      </c>
      <c r="J43" s="93">
        <v>1</v>
      </c>
      <c r="K43" s="93">
        <f>'Прил 2 '!J42</f>
        <v>0</v>
      </c>
      <c r="L43" s="93">
        <f t="shared" si="4"/>
        <v>0</v>
      </c>
    </row>
    <row r="44" spans="1:12">
      <c r="A44" s="91" t="s">
        <v>55</v>
      </c>
      <c r="B44" s="66">
        <v>910</v>
      </c>
      <c r="C44" s="74" t="s">
        <v>33</v>
      </c>
      <c r="D44" s="74"/>
      <c r="E44" s="98"/>
      <c r="F44" s="74"/>
      <c r="G44" s="74"/>
      <c r="H44" s="74"/>
      <c r="I44" s="101"/>
      <c r="J44" s="92">
        <f>J45</f>
        <v>86.800000000000011</v>
      </c>
      <c r="K44" s="92">
        <f>K45</f>
        <v>86.800000000000011</v>
      </c>
      <c r="L44" s="93">
        <f t="shared" si="4"/>
        <v>100</v>
      </c>
    </row>
    <row r="45" spans="1:12">
      <c r="A45" s="94" t="s">
        <v>56</v>
      </c>
      <c r="B45" s="66">
        <v>910</v>
      </c>
      <c r="C45" s="102" t="s">
        <v>33</v>
      </c>
      <c r="D45" s="102" t="s">
        <v>34</v>
      </c>
      <c r="E45" s="71"/>
      <c r="F45" s="70"/>
      <c r="G45" s="70"/>
      <c r="H45" s="70"/>
      <c r="I45" s="103"/>
      <c r="J45" s="92">
        <f>J48</f>
        <v>86.800000000000011</v>
      </c>
      <c r="K45" s="92">
        <f>K48</f>
        <v>86.800000000000011</v>
      </c>
      <c r="L45" s="93">
        <f t="shared" si="4"/>
        <v>100</v>
      </c>
    </row>
    <row r="46" spans="1:12" ht="31.5">
      <c r="A46" s="99" t="s">
        <v>158</v>
      </c>
      <c r="B46" s="66">
        <v>910</v>
      </c>
      <c r="C46" s="83" t="s">
        <v>33</v>
      </c>
      <c r="D46" s="83" t="s">
        <v>34</v>
      </c>
      <c r="E46" s="4">
        <v>89</v>
      </c>
      <c r="F46" s="4"/>
      <c r="G46" s="4"/>
      <c r="H46" s="4"/>
      <c r="I46" s="62"/>
      <c r="J46" s="93">
        <f t="shared" ref="J46:K47" si="13">J47</f>
        <v>86.800000000000011</v>
      </c>
      <c r="K46" s="93">
        <f t="shared" si="13"/>
        <v>86.800000000000011</v>
      </c>
      <c r="L46" s="93">
        <f t="shared" si="4"/>
        <v>100</v>
      </c>
    </row>
    <row r="47" spans="1:12" ht="47.25">
      <c r="A47" s="100" t="s">
        <v>159</v>
      </c>
      <c r="B47" s="66">
        <v>910</v>
      </c>
      <c r="C47" s="83" t="s">
        <v>33</v>
      </c>
      <c r="D47" s="83" t="s">
        <v>34</v>
      </c>
      <c r="E47" s="4">
        <v>89</v>
      </c>
      <c r="F47" s="4">
        <v>1</v>
      </c>
      <c r="G47" s="4"/>
      <c r="H47" s="4"/>
      <c r="I47" s="62"/>
      <c r="J47" s="93">
        <f t="shared" si="13"/>
        <v>86.800000000000011</v>
      </c>
      <c r="K47" s="93">
        <f t="shared" si="13"/>
        <v>86.800000000000011</v>
      </c>
      <c r="L47" s="93">
        <f t="shared" si="4"/>
        <v>100</v>
      </c>
    </row>
    <row r="48" spans="1:12" ht="31.5">
      <c r="A48" s="104" t="s">
        <v>170</v>
      </c>
      <c r="B48" s="66">
        <v>910</v>
      </c>
      <c r="C48" s="83" t="s">
        <v>33</v>
      </c>
      <c r="D48" s="83" t="s">
        <v>34</v>
      </c>
      <c r="E48" s="105">
        <v>89</v>
      </c>
      <c r="F48" s="4">
        <v>1</v>
      </c>
      <c r="G48" s="4" t="s">
        <v>41</v>
      </c>
      <c r="H48" s="4">
        <v>51180</v>
      </c>
      <c r="I48" s="62"/>
      <c r="J48" s="33">
        <f>J49+J51</f>
        <v>86.800000000000011</v>
      </c>
      <c r="K48" s="33">
        <f>K49+K51</f>
        <v>86.800000000000011</v>
      </c>
      <c r="L48" s="93">
        <f t="shared" si="4"/>
        <v>100</v>
      </c>
    </row>
    <row r="49" spans="1:12" ht="47.25">
      <c r="A49" s="72" t="s">
        <v>108</v>
      </c>
      <c r="B49" s="66">
        <v>910</v>
      </c>
      <c r="C49" s="83" t="s">
        <v>33</v>
      </c>
      <c r="D49" s="83" t="s">
        <v>34</v>
      </c>
      <c r="E49" s="105">
        <v>89</v>
      </c>
      <c r="F49" s="4">
        <v>1</v>
      </c>
      <c r="G49" s="4" t="s">
        <v>41</v>
      </c>
      <c r="H49" s="4" t="s">
        <v>57</v>
      </c>
      <c r="I49" s="62" t="s">
        <v>110</v>
      </c>
      <c r="J49" s="33">
        <f>J50</f>
        <v>82.9</v>
      </c>
      <c r="K49" s="33">
        <f>K50</f>
        <v>82.9</v>
      </c>
      <c r="L49" s="93">
        <f t="shared" si="4"/>
        <v>100</v>
      </c>
    </row>
    <row r="50" spans="1:12">
      <c r="A50" s="72" t="s">
        <v>109</v>
      </c>
      <c r="B50" s="66">
        <v>910</v>
      </c>
      <c r="C50" s="83" t="s">
        <v>33</v>
      </c>
      <c r="D50" s="83" t="s">
        <v>34</v>
      </c>
      <c r="E50" s="105">
        <v>89</v>
      </c>
      <c r="F50" s="4">
        <v>1</v>
      </c>
      <c r="G50" s="4" t="s">
        <v>41</v>
      </c>
      <c r="H50" s="4" t="s">
        <v>57</v>
      </c>
      <c r="I50" s="62" t="s">
        <v>111</v>
      </c>
      <c r="J50" s="33">
        <v>82.9</v>
      </c>
      <c r="K50" s="33">
        <f>'Прил 2 '!J49</f>
        <v>82.9</v>
      </c>
      <c r="L50" s="93">
        <f t="shared" si="4"/>
        <v>100</v>
      </c>
    </row>
    <row r="51" spans="1:12" ht="18.75" customHeight="1">
      <c r="A51" s="67" t="s">
        <v>104</v>
      </c>
      <c r="B51" s="66">
        <v>910</v>
      </c>
      <c r="C51" s="83" t="s">
        <v>33</v>
      </c>
      <c r="D51" s="83" t="s">
        <v>34</v>
      </c>
      <c r="E51" s="105">
        <v>89</v>
      </c>
      <c r="F51" s="4">
        <v>1</v>
      </c>
      <c r="G51" s="4" t="s">
        <v>41</v>
      </c>
      <c r="H51" s="4">
        <v>51180</v>
      </c>
      <c r="I51" s="62" t="s">
        <v>106</v>
      </c>
      <c r="J51" s="33">
        <f t="shared" ref="J51:K51" si="14">J52</f>
        <v>3.9</v>
      </c>
      <c r="K51" s="33">
        <f t="shared" si="14"/>
        <v>3.9</v>
      </c>
      <c r="L51" s="93">
        <f t="shared" si="4"/>
        <v>100</v>
      </c>
    </row>
    <row r="52" spans="1:12" ht="31.5">
      <c r="A52" s="67" t="s">
        <v>105</v>
      </c>
      <c r="B52" s="66">
        <v>910</v>
      </c>
      <c r="C52" s="83" t="s">
        <v>33</v>
      </c>
      <c r="D52" s="83" t="s">
        <v>34</v>
      </c>
      <c r="E52" s="105">
        <v>89</v>
      </c>
      <c r="F52" s="4">
        <v>1</v>
      </c>
      <c r="G52" s="4" t="s">
        <v>41</v>
      </c>
      <c r="H52" s="4">
        <v>51180</v>
      </c>
      <c r="I52" s="62" t="s">
        <v>107</v>
      </c>
      <c r="J52" s="33">
        <v>3.9</v>
      </c>
      <c r="K52" s="33">
        <f>'Прил 2 '!J51</f>
        <v>3.9</v>
      </c>
      <c r="L52" s="93">
        <f t="shared" si="4"/>
        <v>100</v>
      </c>
    </row>
    <row r="53" spans="1:12">
      <c r="A53" s="91" t="s">
        <v>181</v>
      </c>
      <c r="B53" s="66">
        <v>910</v>
      </c>
      <c r="C53" s="102" t="s">
        <v>34</v>
      </c>
      <c r="D53" s="102"/>
      <c r="E53" s="102"/>
      <c r="F53" s="70"/>
      <c r="G53" s="70"/>
      <c r="H53" s="4"/>
      <c r="I53" s="62"/>
      <c r="J53" s="106">
        <f t="shared" ref="J53:J58" si="15">J54</f>
        <v>18.600000000000001</v>
      </c>
      <c r="K53" s="106">
        <f t="shared" ref="K53:K58" si="16">K54</f>
        <v>18.600000000000001</v>
      </c>
      <c r="L53" s="93">
        <f t="shared" si="4"/>
        <v>100</v>
      </c>
    </row>
    <row r="54" spans="1:12" ht="31.5">
      <c r="A54" s="91" t="s">
        <v>182</v>
      </c>
      <c r="B54" s="66">
        <v>910</v>
      </c>
      <c r="C54" s="102" t="s">
        <v>34</v>
      </c>
      <c r="D54" s="102" t="s">
        <v>36</v>
      </c>
      <c r="E54" s="102"/>
      <c r="F54" s="70"/>
      <c r="G54" s="70"/>
      <c r="H54" s="4"/>
      <c r="I54" s="62"/>
      <c r="J54" s="33">
        <f t="shared" si="15"/>
        <v>18.600000000000001</v>
      </c>
      <c r="K54" s="33">
        <f t="shared" si="16"/>
        <v>18.600000000000001</v>
      </c>
      <c r="L54" s="93">
        <f t="shared" si="4"/>
        <v>100</v>
      </c>
    </row>
    <row r="55" spans="1:12" ht="31.5">
      <c r="A55" s="99" t="s">
        <v>158</v>
      </c>
      <c r="B55" s="66">
        <v>910</v>
      </c>
      <c r="C55" s="83" t="s">
        <v>34</v>
      </c>
      <c r="D55" s="83" t="s">
        <v>36</v>
      </c>
      <c r="E55" s="83" t="s">
        <v>51</v>
      </c>
      <c r="F55" s="4"/>
      <c r="G55" s="4"/>
      <c r="H55" s="4"/>
      <c r="I55" s="62"/>
      <c r="J55" s="33">
        <f t="shared" si="15"/>
        <v>18.600000000000001</v>
      </c>
      <c r="K55" s="33">
        <f t="shared" si="16"/>
        <v>18.600000000000001</v>
      </c>
      <c r="L55" s="93">
        <f t="shared" si="4"/>
        <v>100</v>
      </c>
    </row>
    <row r="56" spans="1:12" ht="47.25">
      <c r="A56" s="100" t="s">
        <v>159</v>
      </c>
      <c r="B56" s="66">
        <v>910</v>
      </c>
      <c r="C56" s="83" t="s">
        <v>34</v>
      </c>
      <c r="D56" s="83" t="s">
        <v>36</v>
      </c>
      <c r="E56" s="83" t="s">
        <v>51</v>
      </c>
      <c r="F56" s="4" t="s">
        <v>27</v>
      </c>
      <c r="G56" s="4"/>
      <c r="H56" s="4"/>
      <c r="I56" s="62"/>
      <c r="J56" s="33">
        <f t="shared" si="15"/>
        <v>18.600000000000001</v>
      </c>
      <c r="K56" s="33">
        <f t="shared" si="16"/>
        <v>18.600000000000001</v>
      </c>
      <c r="L56" s="93">
        <f t="shared" si="4"/>
        <v>100</v>
      </c>
    </row>
    <row r="57" spans="1:12">
      <c r="A57" s="67" t="s">
        <v>53</v>
      </c>
      <c r="B57" s="66">
        <v>910</v>
      </c>
      <c r="C57" s="83" t="s">
        <v>34</v>
      </c>
      <c r="D57" s="83" t="s">
        <v>36</v>
      </c>
      <c r="E57" s="83" t="s">
        <v>51</v>
      </c>
      <c r="F57" s="4" t="s">
        <v>27</v>
      </c>
      <c r="G57" s="4" t="s">
        <v>41</v>
      </c>
      <c r="H57" s="4" t="s">
        <v>54</v>
      </c>
      <c r="I57" s="62"/>
      <c r="J57" s="33">
        <f t="shared" si="15"/>
        <v>18.600000000000001</v>
      </c>
      <c r="K57" s="33">
        <f t="shared" si="16"/>
        <v>18.600000000000001</v>
      </c>
      <c r="L57" s="93">
        <f t="shared" si="4"/>
        <v>100</v>
      </c>
    </row>
    <row r="58" spans="1:12" ht="31.5">
      <c r="A58" s="67" t="s">
        <v>104</v>
      </c>
      <c r="B58" s="66">
        <v>910</v>
      </c>
      <c r="C58" s="83" t="s">
        <v>34</v>
      </c>
      <c r="D58" s="83" t="s">
        <v>36</v>
      </c>
      <c r="E58" s="83" t="s">
        <v>51</v>
      </c>
      <c r="F58" s="4" t="s">
        <v>27</v>
      </c>
      <c r="G58" s="4" t="s">
        <v>41</v>
      </c>
      <c r="H58" s="4" t="s">
        <v>54</v>
      </c>
      <c r="I58" s="62" t="s">
        <v>106</v>
      </c>
      <c r="J58" s="33">
        <f t="shared" si="15"/>
        <v>18.600000000000001</v>
      </c>
      <c r="K58" s="33">
        <f t="shared" si="16"/>
        <v>18.600000000000001</v>
      </c>
      <c r="L58" s="93">
        <f t="shared" si="4"/>
        <v>100</v>
      </c>
    </row>
    <row r="59" spans="1:12" ht="31.5">
      <c r="A59" s="67" t="s">
        <v>105</v>
      </c>
      <c r="B59" s="66">
        <v>910</v>
      </c>
      <c r="C59" s="83" t="s">
        <v>34</v>
      </c>
      <c r="D59" s="83" t="s">
        <v>36</v>
      </c>
      <c r="E59" s="83" t="s">
        <v>51</v>
      </c>
      <c r="F59" s="4" t="s">
        <v>27</v>
      </c>
      <c r="G59" s="4" t="s">
        <v>41</v>
      </c>
      <c r="H59" s="4" t="s">
        <v>54</v>
      </c>
      <c r="I59" s="62" t="s">
        <v>107</v>
      </c>
      <c r="J59" s="33">
        <v>18.600000000000001</v>
      </c>
      <c r="K59" s="33">
        <f>'Прил 2 '!J58</f>
        <v>18.600000000000001</v>
      </c>
      <c r="L59" s="93">
        <f t="shared" si="4"/>
        <v>100</v>
      </c>
    </row>
    <row r="60" spans="1:12">
      <c r="A60" s="94" t="s">
        <v>58</v>
      </c>
      <c r="B60" s="66">
        <v>910</v>
      </c>
      <c r="C60" s="102" t="s">
        <v>20</v>
      </c>
      <c r="D60" s="102"/>
      <c r="E60" s="70"/>
      <c r="F60" s="70"/>
      <c r="G60" s="70"/>
      <c r="H60" s="70"/>
      <c r="I60" s="70"/>
      <c r="J60" s="106">
        <f t="shared" ref="J60:K65" si="17">J61</f>
        <v>255.6</v>
      </c>
      <c r="K60" s="106">
        <f t="shared" si="17"/>
        <v>253.5</v>
      </c>
      <c r="L60" s="93">
        <f t="shared" si="4"/>
        <v>99.178403755868544</v>
      </c>
    </row>
    <row r="61" spans="1:12">
      <c r="A61" s="94" t="s">
        <v>59</v>
      </c>
      <c r="B61" s="66">
        <v>910</v>
      </c>
      <c r="C61" s="70" t="s">
        <v>20</v>
      </c>
      <c r="D61" s="70" t="s">
        <v>35</v>
      </c>
      <c r="E61" s="107"/>
      <c r="F61" s="107"/>
      <c r="G61" s="107"/>
      <c r="H61" s="107"/>
      <c r="I61" s="70"/>
      <c r="J61" s="33">
        <f t="shared" si="17"/>
        <v>255.6</v>
      </c>
      <c r="K61" s="33">
        <f t="shared" si="17"/>
        <v>253.5</v>
      </c>
      <c r="L61" s="93">
        <f t="shared" si="4"/>
        <v>99.178403755868544</v>
      </c>
    </row>
    <row r="62" spans="1:12" ht="31.5">
      <c r="A62" s="99" t="s">
        <v>158</v>
      </c>
      <c r="B62" s="66">
        <v>910</v>
      </c>
      <c r="C62" s="63" t="s">
        <v>20</v>
      </c>
      <c r="D62" s="63" t="s">
        <v>35</v>
      </c>
      <c r="E62" s="63" t="s">
        <v>51</v>
      </c>
      <c r="F62" s="63"/>
      <c r="G62" s="63"/>
      <c r="H62" s="63"/>
      <c r="I62" s="4"/>
      <c r="J62" s="33">
        <f>J63</f>
        <v>255.6</v>
      </c>
      <c r="K62" s="33">
        <f>K63</f>
        <v>253.5</v>
      </c>
      <c r="L62" s="93">
        <f t="shared" si="4"/>
        <v>99.178403755868544</v>
      </c>
    </row>
    <row r="63" spans="1:12" ht="47.25">
      <c r="A63" s="100" t="s">
        <v>159</v>
      </c>
      <c r="B63" s="66">
        <v>910</v>
      </c>
      <c r="C63" s="63" t="s">
        <v>20</v>
      </c>
      <c r="D63" s="63" t="s">
        <v>35</v>
      </c>
      <c r="E63" s="63" t="s">
        <v>51</v>
      </c>
      <c r="F63" s="63" t="s">
        <v>27</v>
      </c>
      <c r="G63" s="63"/>
      <c r="H63" s="63"/>
      <c r="I63" s="4"/>
      <c r="J63" s="33">
        <f>J64</f>
        <v>255.6</v>
      </c>
      <c r="K63" s="33">
        <f>K64</f>
        <v>253.5</v>
      </c>
      <c r="L63" s="93">
        <f t="shared" si="4"/>
        <v>99.178403755868544</v>
      </c>
    </row>
    <row r="64" spans="1:12" ht="141.75">
      <c r="A64" s="132" t="s">
        <v>175</v>
      </c>
      <c r="B64" s="66">
        <v>910</v>
      </c>
      <c r="C64" s="63" t="s">
        <v>20</v>
      </c>
      <c r="D64" s="63" t="s">
        <v>35</v>
      </c>
      <c r="E64" s="63" t="s">
        <v>51</v>
      </c>
      <c r="F64" s="63" t="s">
        <v>27</v>
      </c>
      <c r="G64" s="63" t="s">
        <v>41</v>
      </c>
      <c r="H64" s="63" t="s">
        <v>60</v>
      </c>
      <c r="I64" s="4"/>
      <c r="J64" s="33">
        <f t="shared" si="17"/>
        <v>255.6</v>
      </c>
      <c r="K64" s="33">
        <f t="shared" si="17"/>
        <v>253.5</v>
      </c>
      <c r="L64" s="93">
        <f t="shared" si="4"/>
        <v>99.178403755868544</v>
      </c>
    </row>
    <row r="65" spans="1:12" ht="18.75" customHeight="1">
      <c r="A65" s="67" t="s">
        <v>104</v>
      </c>
      <c r="B65" s="66">
        <v>910</v>
      </c>
      <c r="C65" s="63" t="s">
        <v>20</v>
      </c>
      <c r="D65" s="63" t="s">
        <v>35</v>
      </c>
      <c r="E65" s="63" t="s">
        <v>51</v>
      </c>
      <c r="F65" s="63" t="s">
        <v>27</v>
      </c>
      <c r="G65" s="63" t="s">
        <v>41</v>
      </c>
      <c r="H65" s="63" t="s">
        <v>60</v>
      </c>
      <c r="I65" s="4" t="s">
        <v>106</v>
      </c>
      <c r="J65" s="33">
        <f t="shared" si="17"/>
        <v>255.6</v>
      </c>
      <c r="K65" s="33">
        <f t="shared" si="17"/>
        <v>253.5</v>
      </c>
      <c r="L65" s="93">
        <f t="shared" si="4"/>
        <v>99.178403755868544</v>
      </c>
    </row>
    <row r="66" spans="1:12" ht="33.75" customHeight="1">
      <c r="A66" s="67" t="s">
        <v>105</v>
      </c>
      <c r="B66" s="66">
        <v>910</v>
      </c>
      <c r="C66" s="63" t="s">
        <v>20</v>
      </c>
      <c r="D66" s="63" t="s">
        <v>35</v>
      </c>
      <c r="E66" s="63" t="s">
        <v>51</v>
      </c>
      <c r="F66" s="63" t="s">
        <v>27</v>
      </c>
      <c r="G66" s="63" t="s">
        <v>41</v>
      </c>
      <c r="H66" s="63" t="s">
        <v>60</v>
      </c>
      <c r="I66" s="4" t="s">
        <v>107</v>
      </c>
      <c r="J66" s="33">
        <v>255.6</v>
      </c>
      <c r="K66" s="33">
        <f>'Прил 2 '!J65</f>
        <v>253.5</v>
      </c>
      <c r="L66" s="93">
        <f t="shared" si="4"/>
        <v>99.178403755868544</v>
      </c>
    </row>
    <row r="67" spans="1:12">
      <c r="A67" s="94" t="s">
        <v>23</v>
      </c>
      <c r="B67" s="66">
        <v>910</v>
      </c>
      <c r="C67" s="70" t="s">
        <v>22</v>
      </c>
      <c r="D67" s="70"/>
      <c r="E67" s="70"/>
      <c r="F67" s="70"/>
      <c r="G67" s="70"/>
      <c r="H67" s="34"/>
      <c r="I67" s="34"/>
      <c r="J67" s="88">
        <f>J68+J74</f>
        <v>42</v>
      </c>
      <c r="K67" s="88">
        <f>K68+K74</f>
        <v>42</v>
      </c>
      <c r="L67" s="93">
        <f t="shared" si="4"/>
        <v>100</v>
      </c>
    </row>
    <row r="68" spans="1:12">
      <c r="A68" s="94" t="s">
        <v>61</v>
      </c>
      <c r="B68" s="66">
        <v>910</v>
      </c>
      <c r="C68" s="70" t="s">
        <v>22</v>
      </c>
      <c r="D68" s="70" t="s">
        <v>33</v>
      </c>
      <c r="E68" s="70"/>
      <c r="F68" s="70"/>
      <c r="G68" s="70"/>
      <c r="H68" s="87"/>
      <c r="I68" s="87"/>
      <c r="J68" s="88">
        <f>J69</f>
        <v>23.999999999999996</v>
      </c>
      <c r="K68" s="88">
        <f t="shared" ref="K68" si="18">K69</f>
        <v>24</v>
      </c>
      <c r="L68" s="93">
        <f t="shared" si="4"/>
        <v>100.00000000000003</v>
      </c>
    </row>
    <row r="69" spans="1:12" ht="31.5">
      <c r="A69" s="99" t="s">
        <v>158</v>
      </c>
      <c r="B69" s="66">
        <v>910</v>
      </c>
      <c r="C69" s="4" t="s">
        <v>22</v>
      </c>
      <c r="D69" s="4" t="s">
        <v>33</v>
      </c>
      <c r="E69" s="4" t="s">
        <v>51</v>
      </c>
      <c r="F69" s="4"/>
      <c r="G69" s="4"/>
      <c r="H69" s="34"/>
      <c r="I69" s="34"/>
      <c r="J69" s="35">
        <f>J70</f>
        <v>23.999999999999996</v>
      </c>
      <c r="K69" s="35">
        <f t="shared" ref="K69" si="19">K70</f>
        <v>24</v>
      </c>
      <c r="L69" s="93">
        <f t="shared" si="4"/>
        <v>100.00000000000003</v>
      </c>
    </row>
    <row r="70" spans="1:12" ht="47.25">
      <c r="A70" s="100" t="s">
        <v>159</v>
      </c>
      <c r="B70" s="66">
        <v>910</v>
      </c>
      <c r="C70" s="4" t="s">
        <v>22</v>
      </c>
      <c r="D70" s="4" t="s">
        <v>33</v>
      </c>
      <c r="E70" s="4" t="s">
        <v>51</v>
      </c>
      <c r="F70" s="4" t="s">
        <v>27</v>
      </c>
      <c r="G70" s="4"/>
      <c r="H70" s="34"/>
      <c r="I70" s="34"/>
      <c r="J70" s="35">
        <f>J71</f>
        <v>23.999999999999996</v>
      </c>
      <c r="K70" s="35">
        <f t="shared" ref="K70" si="20">K71</f>
        <v>24</v>
      </c>
      <c r="L70" s="93">
        <f t="shared" si="4"/>
        <v>100.00000000000003</v>
      </c>
    </row>
    <row r="71" spans="1:12" ht="49.15" customHeight="1">
      <c r="A71" s="75" t="s">
        <v>174</v>
      </c>
      <c r="B71" s="66">
        <v>910</v>
      </c>
      <c r="C71" s="4" t="s">
        <v>22</v>
      </c>
      <c r="D71" s="4" t="s">
        <v>33</v>
      </c>
      <c r="E71" s="4">
        <v>89</v>
      </c>
      <c r="F71" s="4">
        <v>1</v>
      </c>
      <c r="G71" s="4" t="s">
        <v>41</v>
      </c>
      <c r="H71" s="4" t="s">
        <v>62</v>
      </c>
      <c r="I71" s="62"/>
      <c r="J71" s="35">
        <f t="shared" ref="J71:K72" si="21">J72</f>
        <v>23.999999999999996</v>
      </c>
      <c r="K71" s="35">
        <f t="shared" si="21"/>
        <v>24</v>
      </c>
      <c r="L71" s="93">
        <f t="shared" si="4"/>
        <v>100.00000000000003</v>
      </c>
    </row>
    <row r="72" spans="1:12" ht="19.5" customHeight="1">
      <c r="A72" s="67" t="s">
        <v>104</v>
      </c>
      <c r="B72" s="66">
        <v>910</v>
      </c>
      <c r="C72" s="4" t="s">
        <v>22</v>
      </c>
      <c r="D72" s="4" t="s">
        <v>33</v>
      </c>
      <c r="E72" s="4">
        <v>89</v>
      </c>
      <c r="F72" s="4">
        <v>1</v>
      </c>
      <c r="G72" s="4" t="s">
        <v>41</v>
      </c>
      <c r="H72" s="4" t="s">
        <v>62</v>
      </c>
      <c r="I72" s="62" t="s">
        <v>106</v>
      </c>
      <c r="J72" s="35">
        <f t="shared" si="21"/>
        <v>23.999999999999996</v>
      </c>
      <c r="K72" s="35">
        <f t="shared" si="21"/>
        <v>24</v>
      </c>
      <c r="L72" s="93">
        <f t="shared" si="4"/>
        <v>100.00000000000003</v>
      </c>
    </row>
    <row r="73" spans="1:12" ht="31.5">
      <c r="A73" s="67" t="s">
        <v>105</v>
      </c>
      <c r="B73" s="66">
        <v>910</v>
      </c>
      <c r="C73" s="4" t="s">
        <v>22</v>
      </c>
      <c r="D73" s="4" t="s">
        <v>33</v>
      </c>
      <c r="E73" s="4">
        <v>89</v>
      </c>
      <c r="F73" s="4">
        <v>1</v>
      </c>
      <c r="G73" s="4" t="s">
        <v>41</v>
      </c>
      <c r="H73" s="4" t="s">
        <v>62</v>
      </c>
      <c r="I73" s="62" t="s">
        <v>107</v>
      </c>
      <c r="J73" s="35">
        <f>0.4+33.077-9.477</f>
        <v>23.999999999999996</v>
      </c>
      <c r="K73" s="35">
        <f>'Прил 2 '!J72</f>
        <v>24</v>
      </c>
      <c r="L73" s="93">
        <f t="shared" si="4"/>
        <v>100.00000000000003</v>
      </c>
    </row>
    <row r="74" spans="1:12">
      <c r="A74" s="94" t="s">
        <v>63</v>
      </c>
      <c r="B74" s="66">
        <v>910</v>
      </c>
      <c r="C74" s="70" t="s">
        <v>22</v>
      </c>
      <c r="D74" s="70" t="s">
        <v>34</v>
      </c>
      <c r="E74" s="70"/>
      <c r="F74" s="70"/>
      <c r="G74" s="97"/>
      <c r="H74" s="87"/>
      <c r="I74" s="87"/>
      <c r="J74" s="88">
        <f>J75</f>
        <v>18</v>
      </c>
      <c r="K74" s="88">
        <f t="shared" ref="K74" si="22">K75</f>
        <v>18</v>
      </c>
      <c r="L74" s="93">
        <f t="shared" si="4"/>
        <v>100</v>
      </c>
    </row>
    <row r="75" spans="1:12" ht="31.5">
      <c r="A75" s="99" t="s">
        <v>158</v>
      </c>
      <c r="B75" s="66">
        <v>910</v>
      </c>
      <c r="C75" s="4" t="s">
        <v>22</v>
      </c>
      <c r="D75" s="4" t="s">
        <v>34</v>
      </c>
      <c r="E75" s="4" t="s">
        <v>51</v>
      </c>
      <c r="F75" s="4"/>
      <c r="G75" s="97"/>
      <c r="H75" s="34"/>
      <c r="I75" s="34"/>
      <c r="J75" s="35">
        <f>J77+J80</f>
        <v>18</v>
      </c>
      <c r="K75" s="35">
        <f>K77+K80</f>
        <v>18</v>
      </c>
      <c r="L75" s="93">
        <f t="shared" si="4"/>
        <v>100</v>
      </c>
    </row>
    <row r="76" spans="1:12" ht="47.25">
      <c r="A76" s="100" t="s">
        <v>159</v>
      </c>
      <c r="B76" s="66">
        <v>910</v>
      </c>
      <c r="C76" s="4" t="s">
        <v>22</v>
      </c>
      <c r="D76" s="4" t="s">
        <v>34</v>
      </c>
      <c r="E76" s="4" t="s">
        <v>51</v>
      </c>
      <c r="F76" s="76">
        <v>1</v>
      </c>
      <c r="G76" s="97"/>
      <c r="H76" s="34"/>
      <c r="I76" s="34"/>
      <c r="J76" s="35">
        <f>J77+J80</f>
        <v>18</v>
      </c>
      <c r="K76" s="35">
        <f>K77+K80</f>
        <v>18</v>
      </c>
      <c r="L76" s="93">
        <f t="shared" si="4"/>
        <v>100</v>
      </c>
    </row>
    <row r="77" spans="1:12">
      <c r="A77" s="67" t="s">
        <v>64</v>
      </c>
      <c r="B77" s="66">
        <v>910</v>
      </c>
      <c r="C77" s="4" t="s">
        <v>22</v>
      </c>
      <c r="D77" s="4" t="s">
        <v>34</v>
      </c>
      <c r="E77" s="4" t="s">
        <v>51</v>
      </c>
      <c r="F77" s="76">
        <v>1</v>
      </c>
      <c r="G77" s="63" t="s">
        <v>41</v>
      </c>
      <c r="H77" s="76">
        <v>43010</v>
      </c>
      <c r="I77" s="34"/>
      <c r="J77" s="35">
        <f>J78</f>
        <v>16</v>
      </c>
      <c r="K77" s="35">
        <f t="shared" ref="K77" si="23">K78</f>
        <v>16</v>
      </c>
      <c r="L77" s="93">
        <f t="shared" si="4"/>
        <v>100</v>
      </c>
    </row>
    <row r="78" spans="1:12" ht="17.25" customHeight="1">
      <c r="A78" s="67" t="s">
        <v>104</v>
      </c>
      <c r="B78" s="66">
        <v>910</v>
      </c>
      <c r="C78" s="4" t="s">
        <v>22</v>
      </c>
      <c r="D78" s="4" t="s">
        <v>34</v>
      </c>
      <c r="E78" s="4" t="s">
        <v>51</v>
      </c>
      <c r="F78" s="76">
        <v>1</v>
      </c>
      <c r="G78" s="63" t="s">
        <v>41</v>
      </c>
      <c r="H78" s="76">
        <v>43010</v>
      </c>
      <c r="I78" s="76">
        <v>200</v>
      </c>
      <c r="J78" s="35">
        <f>J79</f>
        <v>16</v>
      </c>
      <c r="K78" s="35">
        <f>K79</f>
        <v>16</v>
      </c>
      <c r="L78" s="93">
        <f t="shared" si="4"/>
        <v>100</v>
      </c>
    </row>
    <row r="79" spans="1:12" ht="31.5">
      <c r="A79" s="67" t="s">
        <v>105</v>
      </c>
      <c r="B79" s="66">
        <v>910</v>
      </c>
      <c r="C79" s="4" t="s">
        <v>22</v>
      </c>
      <c r="D79" s="4" t="s">
        <v>34</v>
      </c>
      <c r="E79" s="4" t="s">
        <v>51</v>
      </c>
      <c r="F79" s="76">
        <v>1</v>
      </c>
      <c r="G79" s="63" t="s">
        <v>41</v>
      </c>
      <c r="H79" s="76">
        <v>43010</v>
      </c>
      <c r="I79" s="76">
        <v>240</v>
      </c>
      <c r="J79" s="35">
        <v>16</v>
      </c>
      <c r="K79" s="35">
        <f>'Прил 2 '!J76</f>
        <v>16</v>
      </c>
      <c r="L79" s="93">
        <f t="shared" si="4"/>
        <v>100</v>
      </c>
    </row>
    <row r="80" spans="1:12" ht="19.5" customHeight="1">
      <c r="A80" s="67" t="s">
        <v>139</v>
      </c>
      <c r="B80" s="66">
        <v>910</v>
      </c>
      <c r="C80" s="4" t="s">
        <v>22</v>
      </c>
      <c r="D80" s="4" t="s">
        <v>34</v>
      </c>
      <c r="E80" s="4" t="s">
        <v>51</v>
      </c>
      <c r="F80" s="76">
        <v>1</v>
      </c>
      <c r="G80" s="63" t="s">
        <v>41</v>
      </c>
      <c r="H80" s="76">
        <v>43040</v>
      </c>
      <c r="I80" s="34"/>
      <c r="J80" s="35">
        <f>J81</f>
        <v>2</v>
      </c>
      <c r="K80" s="35">
        <f t="shared" ref="K80:K81" si="24">K81</f>
        <v>2</v>
      </c>
      <c r="L80" s="93">
        <f t="shared" ref="L80:L96" si="25">K80/J80*100</f>
        <v>100</v>
      </c>
    </row>
    <row r="81" spans="1:12" ht="16.5" customHeight="1">
      <c r="A81" s="67" t="s">
        <v>104</v>
      </c>
      <c r="B81" s="66">
        <v>910</v>
      </c>
      <c r="C81" s="4" t="s">
        <v>22</v>
      </c>
      <c r="D81" s="4" t="s">
        <v>34</v>
      </c>
      <c r="E81" s="4" t="s">
        <v>51</v>
      </c>
      <c r="F81" s="76">
        <v>1</v>
      </c>
      <c r="G81" s="63" t="s">
        <v>41</v>
      </c>
      <c r="H81" s="76">
        <v>43040</v>
      </c>
      <c r="I81" s="76">
        <v>200</v>
      </c>
      <c r="J81" s="35">
        <f>J82</f>
        <v>2</v>
      </c>
      <c r="K81" s="35">
        <f t="shared" si="24"/>
        <v>2</v>
      </c>
      <c r="L81" s="93">
        <f t="shared" si="25"/>
        <v>100</v>
      </c>
    </row>
    <row r="82" spans="1:12" ht="38.25" customHeight="1">
      <c r="A82" s="67" t="s">
        <v>105</v>
      </c>
      <c r="B82" s="66">
        <v>910</v>
      </c>
      <c r="C82" s="4" t="s">
        <v>22</v>
      </c>
      <c r="D82" s="4" t="s">
        <v>34</v>
      </c>
      <c r="E82" s="4" t="s">
        <v>51</v>
      </c>
      <c r="F82" s="76">
        <v>1</v>
      </c>
      <c r="G82" s="63" t="s">
        <v>41</v>
      </c>
      <c r="H82" s="76">
        <v>43040</v>
      </c>
      <c r="I82" s="76">
        <v>240</v>
      </c>
      <c r="J82" s="35">
        <v>2</v>
      </c>
      <c r="K82" s="35">
        <f>'Прил 2 '!J79</f>
        <v>2</v>
      </c>
      <c r="L82" s="93">
        <f t="shared" si="25"/>
        <v>100</v>
      </c>
    </row>
    <row r="83" spans="1:12">
      <c r="A83" s="94" t="s">
        <v>65</v>
      </c>
      <c r="B83" s="66">
        <v>910</v>
      </c>
      <c r="C83" s="70" t="s">
        <v>36</v>
      </c>
      <c r="D83" s="70"/>
      <c r="E83" s="71"/>
      <c r="F83" s="70"/>
      <c r="G83" s="70"/>
      <c r="H83" s="70"/>
      <c r="I83" s="103"/>
      <c r="J83" s="92">
        <f t="shared" ref="J83:K88" si="26">J84</f>
        <v>69</v>
      </c>
      <c r="K83" s="92">
        <f t="shared" si="26"/>
        <v>69</v>
      </c>
      <c r="L83" s="93">
        <f t="shared" si="25"/>
        <v>100</v>
      </c>
    </row>
    <row r="84" spans="1:12">
      <c r="A84" s="108" t="s">
        <v>30</v>
      </c>
      <c r="B84" s="66">
        <v>910</v>
      </c>
      <c r="C84" s="70" t="s">
        <v>36</v>
      </c>
      <c r="D84" s="70" t="s">
        <v>19</v>
      </c>
      <c r="E84" s="103"/>
      <c r="F84" s="70"/>
      <c r="G84" s="70"/>
      <c r="H84" s="70"/>
      <c r="I84" s="103"/>
      <c r="J84" s="92">
        <f t="shared" si="26"/>
        <v>69</v>
      </c>
      <c r="K84" s="92">
        <f t="shared" si="26"/>
        <v>69</v>
      </c>
      <c r="L84" s="93">
        <f t="shared" si="25"/>
        <v>100</v>
      </c>
    </row>
    <row r="85" spans="1:12" ht="31.5">
      <c r="A85" s="99" t="s">
        <v>158</v>
      </c>
      <c r="B85" s="66">
        <v>910</v>
      </c>
      <c r="C85" s="4" t="s">
        <v>36</v>
      </c>
      <c r="D85" s="4" t="s">
        <v>19</v>
      </c>
      <c r="E85" s="4">
        <v>89</v>
      </c>
      <c r="F85" s="4"/>
      <c r="G85" s="4"/>
      <c r="H85" s="4"/>
      <c r="I85" s="62"/>
      <c r="J85" s="93">
        <f t="shared" si="26"/>
        <v>69</v>
      </c>
      <c r="K85" s="93">
        <f t="shared" si="26"/>
        <v>69</v>
      </c>
      <c r="L85" s="93">
        <f t="shared" si="25"/>
        <v>100</v>
      </c>
    </row>
    <row r="86" spans="1:12" ht="47.25">
      <c r="A86" s="100" t="s">
        <v>159</v>
      </c>
      <c r="B86" s="66">
        <v>910</v>
      </c>
      <c r="C86" s="4" t="s">
        <v>36</v>
      </c>
      <c r="D86" s="4" t="s">
        <v>19</v>
      </c>
      <c r="E86" s="4">
        <v>89</v>
      </c>
      <c r="F86" s="4">
        <v>1</v>
      </c>
      <c r="G86" s="4"/>
      <c r="H86" s="4"/>
      <c r="I86" s="62"/>
      <c r="J86" s="93">
        <f t="shared" si="26"/>
        <v>69</v>
      </c>
      <c r="K86" s="93">
        <f t="shared" si="26"/>
        <v>69</v>
      </c>
      <c r="L86" s="93">
        <f t="shared" si="25"/>
        <v>100</v>
      </c>
    </row>
    <row r="87" spans="1:12">
      <c r="A87" s="68" t="s">
        <v>99</v>
      </c>
      <c r="B87" s="66">
        <v>910</v>
      </c>
      <c r="C87" s="109" t="s">
        <v>36</v>
      </c>
      <c r="D87" s="109" t="s">
        <v>19</v>
      </c>
      <c r="E87" s="77">
        <v>89</v>
      </c>
      <c r="F87" s="63">
        <v>1</v>
      </c>
      <c r="G87" s="63" t="s">
        <v>41</v>
      </c>
      <c r="H87" s="63" t="s">
        <v>66</v>
      </c>
      <c r="I87" s="77"/>
      <c r="J87" s="93">
        <f t="shared" si="26"/>
        <v>69</v>
      </c>
      <c r="K87" s="93">
        <f t="shared" si="26"/>
        <v>69</v>
      </c>
      <c r="L87" s="93">
        <f t="shared" si="25"/>
        <v>100</v>
      </c>
    </row>
    <row r="88" spans="1:12">
      <c r="A88" s="68" t="s">
        <v>100</v>
      </c>
      <c r="B88" s="66">
        <v>910</v>
      </c>
      <c r="C88" s="109" t="s">
        <v>36</v>
      </c>
      <c r="D88" s="109" t="s">
        <v>19</v>
      </c>
      <c r="E88" s="77">
        <v>89</v>
      </c>
      <c r="F88" s="63">
        <v>1</v>
      </c>
      <c r="G88" s="63" t="s">
        <v>41</v>
      </c>
      <c r="H88" s="63" t="s">
        <v>66</v>
      </c>
      <c r="I88" s="77" t="s">
        <v>102</v>
      </c>
      <c r="J88" s="93">
        <f t="shared" si="26"/>
        <v>69</v>
      </c>
      <c r="K88" s="93">
        <f t="shared" si="26"/>
        <v>69</v>
      </c>
      <c r="L88" s="93">
        <f t="shared" si="25"/>
        <v>100</v>
      </c>
    </row>
    <row r="89" spans="1:12">
      <c r="A89" s="68" t="s">
        <v>101</v>
      </c>
      <c r="B89" s="66">
        <v>910</v>
      </c>
      <c r="C89" s="109" t="s">
        <v>36</v>
      </c>
      <c r="D89" s="109" t="s">
        <v>19</v>
      </c>
      <c r="E89" s="77">
        <v>89</v>
      </c>
      <c r="F89" s="63">
        <v>1</v>
      </c>
      <c r="G89" s="63" t="s">
        <v>41</v>
      </c>
      <c r="H89" s="63" t="s">
        <v>66</v>
      </c>
      <c r="I89" s="77" t="s">
        <v>103</v>
      </c>
      <c r="J89" s="93">
        <v>69</v>
      </c>
      <c r="K89" s="93">
        <f>'Прил 2 '!J86</f>
        <v>69</v>
      </c>
      <c r="L89" s="93">
        <f t="shared" si="25"/>
        <v>100</v>
      </c>
    </row>
    <row r="90" spans="1:12">
      <c r="A90" s="91" t="s">
        <v>21</v>
      </c>
      <c r="B90" s="66">
        <v>910</v>
      </c>
      <c r="C90" s="110" t="s">
        <v>37</v>
      </c>
      <c r="D90" s="110"/>
      <c r="E90" s="101"/>
      <c r="F90" s="74"/>
      <c r="G90" s="74"/>
      <c r="H90" s="74"/>
      <c r="I90" s="101"/>
      <c r="J90" s="92">
        <f t="shared" ref="J90:K95" si="27">J91</f>
        <v>1</v>
      </c>
      <c r="K90" s="92">
        <f t="shared" si="27"/>
        <v>1</v>
      </c>
      <c r="L90" s="93">
        <f t="shared" si="25"/>
        <v>100</v>
      </c>
    </row>
    <row r="91" spans="1:12">
      <c r="A91" s="91" t="s">
        <v>67</v>
      </c>
      <c r="B91" s="66">
        <v>910</v>
      </c>
      <c r="C91" s="74">
        <v>13</v>
      </c>
      <c r="D91" s="74" t="s">
        <v>19</v>
      </c>
      <c r="E91" s="98"/>
      <c r="F91" s="74"/>
      <c r="G91" s="74"/>
      <c r="H91" s="74"/>
      <c r="I91" s="101"/>
      <c r="J91" s="92">
        <f t="shared" si="27"/>
        <v>1</v>
      </c>
      <c r="K91" s="92">
        <f t="shared" si="27"/>
        <v>1</v>
      </c>
      <c r="L91" s="93">
        <f t="shared" si="25"/>
        <v>100</v>
      </c>
    </row>
    <row r="92" spans="1:12" ht="31.5">
      <c r="A92" s="99" t="s">
        <v>158</v>
      </c>
      <c r="B92" s="66">
        <v>910</v>
      </c>
      <c r="C92" s="63" t="s">
        <v>37</v>
      </c>
      <c r="D92" s="63" t="s">
        <v>19</v>
      </c>
      <c r="E92" s="4">
        <v>89</v>
      </c>
      <c r="F92" s="4"/>
      <c r="G92" s="63"/>
      <c r="H92" s="63"/>
      <c r="I92" s="77"/>
      <c r="J92" s="93">
        <f t="shared" si="27"/>
        <v>1</v>
      </c>
      <c r="K92" s="93">
        <f t="shared" si="27"/>
        <v>1</v>
      </c>
      <c r="L92" s="93">
        <f t="shared" si="25"/>
        <v>100</v>
      </c>
    </row>
    <row r="93" spans="1:12" ht="47.25">
      <c r="A93" s="100" t="s">
        <v>159</v>
      </c>
      <c r="B93" s="66">
        <v>910</v>
      </c>
      <c r="C93" s="63" t="s">
        <v>37</v>
      </c>
      <c r="D93" s="63" t="s">
        <v>19</v>
      </c>
      <c r="E93" s="4">
        <v>89</v>
      </c>
      <c r="F93" s="4">
        <v>1</v>
      </c>
      <c r="G93" s="63"/>
      <c r="H93" s="63"/>
      <c r="I93" s="77"/>
      <c r="J93" s="93">
        <f t="shared" si="27"/>
        <v>1</v>
      </c>
      <c r="K93" s="93">
        <f t="shared" si="27"/>
        <v>1</v>
      </c>
      <c r="L93" s="93">
        <f t="shared" si="25"/>
        <v>100</v>
      </c>
    </row>
    <row r="94" spans="1:12">
      <c r="A94" s="67" t="s">
        <v>68</v>
      </c>
      <c r="B94" s="66">
        <v>910</v>
      </c>
      <c r="C94" s="63">
        <v>13</v>
      </c>
      <c r="D94" s="63" t="s">
        <v>19</v>
      </c>
      <c r="E94" s="69">
        <v>89</v>
      </c>
      <c r="F94" s="63">
        <v>1</v>
      </c>
      <c r="G94" s="63" t="s">
        <v>41</v>
      </c>
      <c r="H94" s="63">
        <v>41240</v>
      </c>
      <c r="I94" s="77"/>
      <c r="J94" s="111">
        <f t="shared" si="27"/>
        <v>1</v>
      </c>
      <c r="K94" s="111">
        <f t="shared" si="27"/>
        <v>1</v>
      </c>
      <c r="L94" s="93">
        <f t="shared" si="25"/>
        <v>100</v>
      </c>
    </row>
    <row r="95" spans="1:12">
      <c r="A95" s="67" t="s">
        <v>97</v>
      </c>
      <c r="B95" s="66">
        <v>910</v>
      </c>
      <c r="C95" s="63">
        <v>13</v>
      </c>
      <c r="D95" s="63" t="s">
        <v>19</v>
      </c>
      <c r="E95" s="69">
        <v>89</v>
      </c>
      <c r="F95" s="63">
        <v>1</v>
      </c>
      <c r="G95" s="63" t="s">
        <v>41</v>
      </c>
      <c r="H95" s="63" t="s">
        <v>71</v>
      </c>
      <c r="I95" s="77" t="s">
        <v>98</v>
      </c>
      <c r="J95" s="111">
        <f t="shared" si="27"/>
        <v>1</v>
      </c>
      <c r="K95" s="111">
        <f t="shared" si="27"/>
        <v>1</v>
      </c>
      <c r="L95" s="93">
        <f t="shared" si="25"/>
        <v>100</v>
      </c>
    </row>
    <row r="96" spans="1:12">
      <c r="A96" s="65" t="s">
        <v>69</v>
      </c>
      <c r="B96" s="66">
        <v>910</v>
      </c>
      <c r="C96" s="63">
        <v>13</v>
      </c>
      <c r="D96" s="63" t="s">
        <v>19</v>
      </c>
      <c r="E96" s="69">
        <v>89</v>
      </c>
      <c r="F96" s="63">
        <v>1</v>
      </c>
      <c r="G96" s="63" t="s">
        <v>41</v>
      </c>
      <c r="H96" s="63">
        <v>41240</v>
      </c>
      <c r="I96" s="77">
        <v>730</v>
      </c>
      <c r="J96" s="111">
        <v>1</v>
      </c>
      <c r="K96" s="111">
        <v>1</v>
      </c>
      <c r="L96" s="93">
        <f t="shared" si="25"/>
        <v>100</v>
      </c>
    </row>
  </sheetData>
  <autoFilter ref="A6:L96"/>
  <mergeCells count="10">
    <mergeCell ref="E4:H5"/>
    <mergeCell ref="H1:L1"/>
    <mergeCell ref="A3:L3"/>
    <mergeCell ref="J4:L4"/>
    <mergeCell ref="A4:A5"/>
    <mergeCell ref="B4:B5"/>
    <mergeCell ref="C4:C5"/>
    <mergeCell ref="D4:D5"/>
    <mergeCell ref="I4:I5"/>
    <mergeCell ref="J2:L2"/>
  </mergeCells>
  <phoneticPr fontId="6" type="noConversion"/>
  <conditionalFormatting sqref="G38 G75:G76 F74:G74 F75">
    <cfRule type="expression" dxfId="21" priority="75" stopIfTrue="1">
      <formula>$C38=""</formula>
    </cfRule>
    <cfRule type="expression" dxfId="20" priority="76" stopIfTrue="1">
      <formula>$D38&lt;&gt;""</formula>
    </cfRule>
  </conditionalFormatting>
  <conditionalFormatting sqref="A38">
    <cfRule type="expression" dxfId="19" priority="72" stopIfTrue="1">
      <formula>$F38=""</formula>
    </cfRule>
    <cfRule type="expression" dxfId="18" priority="73" stopIfTrue="1">
      <formula>#REF!&lt;&gt;""</formula>
    </cfRule>
    <cfRule type="expression" dxfId="17" priority="74" stopIfTrue="1">
      <formula>AND($G38="",$F38&lt;&gt;"")</formula>
    </cfRule>
  </conditionalFormatting>
  <conditionalFormatting sqref="F38">
    <cfRule type="expression" dxfId="16" priority="70" stopIfTrue="1">
      <formula>$C38=""</formula>
    </cfRule>
    <cfRule type="expression" dxfId="15" priority="71" stopIfTrue="1">
      <formula>$D38&lt;&gt;""</formula>
    </cfRule>
  </conditionalFormatting>
  <conditionalFormatting sqref="A77 A80">
    <cfRule type="expression" dxfId="14" priority="52" stopIfTrue="1">
      <formula>$F77=""</formula>
    </cfRule>
    <cfRule type="expression" dxfId="13" priority="54" stopIfTrue="1">
      <formula>AND($G77="",$F77&lt;&gt;"")</formula>
    </cfRule>
  </conditionalFormatting>
  <conditionalFormatting sqref="A80">
    <cfRule type="expression" dxfId="12" priority="36" stopIfTrue="1">
      <formula>$F80=""</formula>
    </cfRule>
    <cfRule type="expression" dxfId="11" priority="38" stopIfTrue="1">
      <formula>AND($G80="",$F80&lt;&gt;"")</formula>
    </cfRule>
  </conditionalFormatting>
  <conditionalFormatting sqref="A38">
    <cfRule type="expression" dxfId="10" priority="29" stopIfTrue="1">
      <formula>$F38=""</formula>
    </cfRule>
    <cfRule type="expression" dxfId="9" priority="30" stopIfTrue="1">
      <formula>#REF!&lt;&gt;""</formula>
    </cfRule>
    <cfRule type="expression" dxfId="8" priority="31" stopIfTrue="1">
      <formula>AND($G38="",$F38&lt;&gt;"")</formula>
    </cfRule>
  </conditionalFormatting>
  <conditionalFormatting sqref="G38">
    <cfRule type="expression" dxfId="7" priority="27" stopIfTrue="1">
      <formula>$C38=""</formula>
    </cfRule>
    <cfRule type="expression" dxfId="6" priority="28" stopIfTrue="1">
      <formula>$D38&lt;&gt;""</formula>
    </cfRule>
  </conditionalFormatting>
  <conditionalFormatting sqref="F38">
    <cfRule type="expression" dxfId="5" priority="25" stopIfTrue="1">
      <formula>$C38=""</formula>
    </cfRule>
    <cfRule type="expression" dxfId="4" priority="26" stopIfTrue="1">
      <formula>$D38&lt;&gt;""</formula>
    </cfRule>
  </conditionalFormatting>
  <conditionalFormatting sqref="A35">
    <cfRule type="expression" dxfId="3" priority="1" stopIfTrue="1">
      <formula>$F35=""</formula>
    </cfRule>
    <cfRule type="expression" dxfId="2" priority="2" stopIfTrue="1">
      <formula>#REF!&lt;&gt;""</formula>
    </cfRule>
    <cfRule type="expression" dxfId="1" priority="3" stopIfTrue="1">
      <formula>AND($G35="",$F35&lt;&gt;"")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A77 A80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A80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H27"/>
  <sheetViews>
    <sheetView tabSelected="1" view="pageBreakPreview" topLeftCell="A4" zoomScaleNormal="55" zoomScaleSheetLayoutView="100" workbookViewId="0">
      <selection activeCell="C7" sqref="C7"/>
    </sheetView>
  </sheetViews>
  <sheetFormatPr defaultColWidth="9.140625" defaultRowHeight="15.75"/>
  <cols>
    <col min="1" max="1" width="29.140625" style="8" customWidth="1"/>
    <col min="2" max="2" width="71" style="56" customWidth="1"/>
    <col min="3" max="3" width="18.28515625" style="8" customWidth="1"/>
    <col min="4" max="4" width="20.28515625" style="8" customWidth="1"/>
    <col min="5" max="5" width="9.140625" style="8"/>
    <col min="6" max="6" width="20.28515625" style="8" customWidth="1"/>
    <col min="7" max="7" width="16.7109375" style="8" customWidth="1"/>
    <col min="8" max="8" width="21.85546875" style="8" customWidth="1"/>
    <col min="9" max="16384" width="9.140625" style="8"/>
  </cols>
  <sheetData>
    <row r="1" spans="1:4">
      <c r="A1" s="117"/>
      <c r="B1" s="175"/>
      <c r="C1" s="175"/>
      <c r="D1" s="137" t="s">
        <v>196</v>
      </c>
    </row>
    <row r="2" spans="1:4" ht="96.75" customHeight="1">
      <c r="A2" s="119"/>
      <c r="B2" s="124"/>
      <c r="C2" s="157" t="s">
        <v>187</v>
      </c>
      <c r="D2" s="157"/>
    </row>
    <row r="3" spans="1:4" ht="48" customHeight="1">
      <c r="A3" s="176" t="s">
        <v>194</v>
      </c>
      <c r="B3" s="176"/>
      <c r="C3" s="176"/>
      <c r="D3" s="176"/>
    </row>
    <row r="4" spans="1:4">
      <c r="A4" s="120"/>
      <c r="B4" s="125"/>
      <c r="C4" s="126"/>
      <c r="D4" s="127" t="s">
        <v>195</v>
      </c>
    </row>
    <row r="5" spans="1:4" ht="31.5">
      <c r="A5" s="121" t="s">
        <v>119</v>
      </c>
      <c r="B5" s="128" t="s">
        <v>120</v>
      </c>
      <c r="C5" s="136" t="s">
        <v>189</v>
      </c>
      <c r="D5" s="136" t="s">
        <v>190</v>
      </c>
    </row>
    <row r="6" spans="1:4">
      <c r="A6" s="129" t="s">
        <v>27</v>
      </c>
      <c r="B6" s="130" t="s">
        <v>28</v>
      </c>
      <c r="C6" s="131">
        <v>3</v>
      </c>
      <c r="D6" s="131">
        <v>4</v>
      </c>
    </row>
    <row r="7" spans="1:4" ht="31.5">
      <c r="A7" s="58" t="s">
        <v>121</v>
      </c>
      <c r="B7" s="57" t="s">
        <v>122</v>
      </c>
      <c r="C7" s="37">
        <f>C8+C11+C15</f>
        <v>133.74999999999986</v>
      </c>
      <c r="D7" s="37">
        <f>D8+D11+D15</f>
        <v>34.200000000000138</v>
      </c>
    </row>
    <row r="8" spans="1:4">
      <c r="A8" s="36" t="s">
        <v>123</v>
      </c>
      <c r="B8" s="9" t="s">
        <v>117</v>
      </c>
      <c r="C8" s="46">
        <f t="shared" ref="C8:D9" si="0">SUM(C9)</f>
        <v>0</v>
      </c>
      <c r="D8" s="46">
        <f t="shared" si="0"/>
        <v>0</v>
      </c>
    </row>
    <row r="9" spans="1:4" ht="31.5">
      <c r="A9" s="36" t="s">
        <v>124</v>
      </c>
      <c r="B9" s="9" t="s">
        <v>125</v>
      </c>
      <c r="C9" s="46">
        <f t="shared" si="0"/>
        <v>0</v>
      </c>
      <c r="D9" s="46">
        <f t="shared" si="0"/>
        <v>0</v>
      </c>
    </row>
    <row r="10" spans="1:4" ht="31.5">
      <c r="A10" s="36" t="s">
        <v>132</v>
      </c>
      <c r="B10" s="133" t="s">
        <v>176</v>
      </c>
      <c r="C10" s="46">
        <v>0</v>
      </c>
      <c r="D10" s="46">
        <v>0</v>
      </c>
    </row>
    <row r="11" spans="1:4" ht="31.5">
      <c r="A11" s="38" t="s">
        <v>140</v>
      </c>
      <c r="B11" s="53" t="s">
        <v>118</v>
      </c>
      <c r="C11" s="59">
        <f t="shared" ref="C11:D12" si="1">C12</f>
        <v>-10.4</v>
      </c>
      <c r="D11" s="46">
        <f t="shared" si="1"/>
        <v>-10.4</v>
      </c>
    </row>
    <row r="12" spans="1:4" ht="31.5">
      <c r="A12" s="38" t="s">
        <v>141</v>
      </c>
      <c r="B12" s="53" t="s">
        <v>126</v>
      </c>
      <c r="C12" s="59">
        <f t="shared" si="1"/>
        <v>-10.4</v>
      </c>
      <c r="D12" s="46">
        <f t="shared" si="1"/>
        <v>-10.4</v>
      </c>
    </row>
    <row r="13" spans="1:4" ht="47.25">
      <c r="A13" s="38" t="s">
        <v>142</v>
      </c>
      <c r="B13" s="54" t="s">
        <v>127</v>
      </c>
      <c r="C13" s="59">
        <f>SUM(C14)</f>
        <v>-10.4</v>
      </c>
      <c r="D13" s="46">
        <f>SUM(D14)</f>
        <v>-10.4</v>
      </c>
    </row>
    <row r="14" spans="1:4" ht="47.25">
      <c r="A14" s="38" t="s">
        <v>143</v>
      </c>
      <c r="B14" s="10" t="s">
        <v>133</v>
      </c>
      <c r="C14" s="60">
        <v>-10.4</v>
      </c>
      <c r="D14" s="46">
        <v>-10.4</v>
      </c>
    </row>
    <row r="15" spans="1:4" ht="31.5">
      <c r="A15" s="39" t="s">
        <v>144</v>
      </c>
      <c r="B15" s="55" t="s">
        <v>177</v>
      </c>
      <c r="C15" s="37">
        <f>C16+C19</f>
        <v>144.14999999999986</v>
      </c>
      <c r="D15" s="37">
        <f>D16+D19</f>
        <v>44.600000000000136</v>
      </c>
    </row>
    <row r="16" spans="1:4" s="43" customFormat="1">
      <c r="A16" s="40" t="s">
        <v>145</v>
      </c>
      <c r="B16" s="41" t="s">
        <v>128</v>
      </c>
      <c r="C16" s="42">
        <f>SUM(C17)</f>
        <v>-1298.4000000000001</v>
      </c>
      <c r="D16" s="37">
        <f>SUM(D17)</f>
        <v>-1507.1</v>
      </c>
    </row>
    <row r="17" spans="1:8">
      <c r="A17" s="38" t="s">
        <v>146</v>
      </c>
      <c r="B17" s="44" t="s">
        <v>129</v>
      </c>
      <c r="C17" s="45">
        <f>SUM(C18)</f>
        <v>-1298.4000000000001</v>
      </c>
      <c r="D17" s="46">
        <f t="shared" ref="D17" si="2">SUM(D18)</f>
        <v>-1507.1</v>
      </c>
    </row>
    <row r="18" spans="1:8" ht="31.5">
      <c r="A18" s="38" t="s">
        <v>147</v>
      </c>
      <c r="B18" s="133" t="s">
        <v>178</v>
      </c>
      <c r="C18" s="45">
        <f>-('Прил 1'!C8+C10)</f>
        <v>-1298.4000000000001</v>
      </c>
      <c r="D18" s="45">
        <v>-1507.1</v>
      </c>
    </row>
    <row r="19" spans="1:8" s="43" customFormat="1">
      <c r="A19" s="40" t="s">
        <v>148</v>
      </c>
      <c r="B19" s="47" t="s">
        <v>130</v>
      </c>
      <c r="C19" s="42">
        <f>SUM(C20)</f>
        <v>1442.55</v>
      </c>
      <c r="D19" s="37">
        <f t="shared" ref="C19:D20" si="3">SUM(D20)</f>
        <v>1551.7</v>
      </c>
    </row>
    <row r="20" spans="1:8">
      <c r="A20" s="48" t="s">
        <v>149</v>
      </c>
      <c r="B20" s="49" t="s">
        <v>131</v>
      </c>
      <c r="C20" s="45">
        <f t="shared" si="3"/>
        <v>1442.55</v>
      </c>
      <c r="D20" s="46">
        <f t="shared" si="3"/>
        <v>1551.7</v>
      </c>
    </row>
    <row r="21" spans="1:8" ht="31.5">
      <c r="A21" s="50" t="s">
        <v>150</v>
      </c>
      <c r="B21" s="51" t="s">
        <v>179</v>
      </c>
      <c r="C21" s="45">
        <f>'Прил 2 '!I7-C14</f>
        <v>1442.55</v>
      </c>
      <c r="D21" s="45">
        <v>1551.7</v>
      </c>
      <c r="F21" s="52"/>
      <c r="G21" s="52"/>
      <c r="H21" s="52"/>
    </row>
    <row r="24" spans="1:8" ht="28.15" customHeight="1"/>
    <row r="27" spans="1:8">
      <c r="C27" s="52"/>
      <c r="D27" s="52"/>
    </row>
  </sheetData>
  <mergeCells count="3">
    <mergeCell ref="B1:C1"/>
    <mergeCell ref="A3:D3"/>
    <mergeCell ref="C2:D2"/>
  </mergeCells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12</vt:i4>
      </vt:variant>
    </vt:vector>
  </HeadingPairs>
  <TitlesOfParts>
    <vt:vector size="16" baseType="lpstr">
      <vt:lpstr>Прил 1</vt:lpstr>
      <vt:lpstr>Прил 2 </vt:lpstr>
      <vt:lpstr>Прил 3</vt:lpstr>
      <vt:lpstr>Прил 4</vt:lpstr>
      <vt:lpstr>_1Excel_BuiltIn_Print_Area_1_1_1</vt:lpstr>
      <vt:lpstr>'Прил 2 '!_Toc105952698</vt:lpstr>
      <vt:lpstr>Excel_BuiltIn_Print_Area_1</vt:lpstr>
      <vt:lpstr>Excel_BuiltIn_Print_Area_1_1</vt:lpstr>
      <vt:lpstr>'Прил 2 '!Excel_BuiltIn_Print_Area_5</vt:lpstr>
      <vt:lpstr>'Прил 2 '!Excel_BuiltIn_Print_Area_5_1</vt:lpstr>
      <vt:lpstr>Excel_BuiltIn_Print_Area_6</vt:lpstr>
      <vt:lpstr>Excel_BuiltIn_Print_Area_6_1</vt:lpstr>
      <vt:lpstr>'Прил 3'!Заголовки_для_печати</vt:lpstr>
      <vt:lpstr>'Прил 1'!Область_печати</vt:lpstr>
      <vt:lpstr>'Прил 2 '!Область_печати</vt:lpstr>
      <vt:lpstr>'Прил 3'!Область_печати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2019-12-20T06:40:44Z</cp:lastPrinted>
  <dcterms:created xsi:type="dcterms:W3CDTF">2007-12-21T10:22:00Z</dcterms:created>
  <dcterms:modified xsi:type="dcterms:W3CDTF">2022-03-18T13:47:17Z</dcterms:modified>
</cp:coreProperties>
</file>