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1'!$A$1:$C$29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2'!$A$6:$L$109</definedName>
    <definedName name="_xlnm._FilterDatabase" localSheetId="2" hidden="1">'Прил 3 '!$A$6:$K$108</definedName>
    <definedName name="_xlnm._FilterDatabase" localSheetId="3" hidden="1">'Прил 4'!$B$1:$B$128</definedName>
    <definedName name="Excel_BuiltIn_Print_Area_1">'Прил 1'!$A$1:$C$29</definedName>
    <definedName name="Excel_BuiltIn_Print_Area_1_1">'Прил 1'!$A$1:$C$29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'!$A$1:$I$36</definedName>
    <definedName name="Excel_BuiltIn_Print_Area_5">#REF!</definedName>
    <definedName name="Excel_BuiltIn_Print_Area_5_1" localSheetId="2">'Прил 3 '!$A$1:$I$36</definedName>
    <definedName name="Excel_BuiltIn_Print_Area_5_1">#REF!</definedName>
    <definedName name="Excel_BuiltIn_Print_Area_6">'Прил 2'!$A$1:$G$37</definedName>
    <definedName name="Excel_BuiltIn_Print_Area_6_1">'Прил 2'!$A$1:$G$37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1">'Прил 2'!$A$1:$L$109</definedName>
    <definedName name="_xlnm.Print_Area" localSheetId="2">'Прил 3 '!$A$1:$K$108</definedName>
    <definedName name="_xlnm.Print_Area" localSheetId="3">'Прил 4'!$A$1:$L$128</definedName>
  </definedNames>
  <calcPr calcId="125725"/>
  <fileRecoveryPr autoRecover="0"/>
</workbook>
</file>

<file path=xl/calcChain.xml><?xml version="1.0" encoding="utf-8"?>
<calcChain xmlns="http://schemas.openxmlformats.org/spreadsheetml/2006/main">
  <c r="C29" i="1"/>
  <c r="K21" i="9"/>
  <c r="K20" s="1"/>
  <c r="K19" s="1"/>
  <c r="K18" s="1"/>
  <c r="K17" s="1"/>
  <c r="K16" s="1"/>
  <c r="K15" s="1"/>
  <c r="L21"/>
  <c r="L20" s="1"/>
  <c r="L19" s="1"/>
  <c r="L18" s="1"/>
  <c r="L17" s="1"/>
  <c r="L16" s="1"/>
  <c r="L15" s="1"/>
  <c r="J21"/>
  <c r="J20" s="1"/>
  <c r="J19" s="1"/>
  <c r="J18" s="1"/>
  <c r="J17" s="1"/>
  <c r="J16" s="1"/>
  <c r="J15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2"/>
  <c r="J11" s="1"/>
  <c r="J10" s="1"/>
  <c r="J9" s="1"/>
  <c r="J8" s="1"/>
  <c r="J13"/>
  <c r="J14"/>
  <c r="L27"/>
  <c r="L26" s="1"/>
  <c r="L25" s="1"/>
  <c r="L24" s="1"/>
  <c r="L23" s="1"/>
  <c r="L22" s="1"/>
  <c r="K28"/>
  <c r="K27" s="1"/>
  <c r="K26" s="1"/>
  <c r="K25" s="1"/>
  <c r="K24" s="1"/>
  <c r="K23" s="1"/>
  <c r="K22" s="1"/>
  <c r="L28"/>
  <c r="J28"/>
  <c r="J27" s="1"/>
  <c r="J26" s="1"/>
  <c r="J25" s="1"/>
  <c r="J24" s="1"/>
  <c r="J23" s="1"/>
  <c r="J22" s="1"/>
  <c r="K35"/>
  <c r="K34" s="1"/>
  <c r="K33" s="1"/>
  <c r="K32" s="1"/>
  <c r="L35"/>
  <c r="L34" s="1"/>
  <c r="L33" s="1"/>
  <c r="L32" s="1"/>
  <c r="J33"/>
  <c r="J32" s="1"/>
  <c r="J34"/>
  <c r="J35"/>
  <c r="J64" i="18"/>
  <c r="J63" s="1"/>
  <c r="J62" s="1"/>
  <c r="J61" s="1"/>
  <c r="J60" s="1"/>
  <c r="J59" s="1"/>
  <c r="K64"/>
  <c r="K63" s="1"/>
  <c r="K62" s="1"/>
  <c r="K61" s="1"/>
  <c r="K60" s="1"/>
  <c r="K59" s="1"/>
  <c r="I64"/>
  <c r="I63" s="1"/>
  <c r="I62" s="1"/>
  <c r="I61" s="1"/>
  <c r="I60" s="1"/>
  <c r="I59" s="1"/>
  <c r="J41"/>
  <c r="J40" s="1"/>
  <c r="J39" s="1"/>
  <c r="J38" s="1"/>
  <c r="K41"/>
  <c r="K40" s="1"/>
  <c r="K39" s="1"/>
  <c r="K38" s="1"/>
  <c r="J45"/>
  <c r="J44" s="1"/>
  <c r="J43" s="1"/>
  <c r="J42" s="1"/>
  <c r="K45"/>
  <c r="K44" s="1"/>
  <c r="K43" s="1"/>
  <c r="K42" s="1"/>
  <c r="J49"/>
  <c r="J48" s="1"/>
  <c r="J47" s="1"/>
  <c r="J46" s="1"/>
  <c r="K49"/>
  <c r="K48" s="1"/>
  <c r="K47" s="1"/>
  <c r="K46" s="1"/>
  <c r="I41"/>
  <c r="I40" s="1"/>
  <c r="I39" s="1"/>
  <c r="I38" s="1"/>
  <c r="I45"/>
  <c r="I44" s="1"/>
  <c r="I43" s="1"/>
  <c r="I42" s="1"/>
  <c r="I49"/>
  <c r="I48" s="1"/>
  <c r="I47" s="1"/>
  <c r="I46" s="1"/>
  <c r="L8" i="6"/>
  <c r="K8"/>
  <c r="L85"/>
  <c r="K85"/>
  <c r="L48"/>
  <c r="L47" s="1"/>
  <c r="L38" s="1"/>
  <c r="L9" s="1"/>
  <c r="K49"/>
  <c r="K48" s="1"/>
  <c r="K47" s="1"/>
  <c r="K38" s="1"/>
  <c r="K9" s="1"/>
  <c r="L49"/>
  <c r="J9"/>
  <c r="J38"/>
  <c r="L40"/>
  <c r="L39" s="1"/>
  <c r="K41"/>
  <c r="K40" s="1"/>
  <c r="K39" s="1"/>
  <c r="L41"/>
  <c r="J39"/>
  <c r="J40"/>
  <c r="J41"/>
  <c r="L44"/>
  <c r="L43" s="1"/>
  <c r="K45"/>
  <c r="K44" s="1"/>
  <c r="K43" s="1"/>
  <c r="L45"/>
  <c r="J43"/>
  <c r="J44"/>
  <c r="J45"/>
  <c r="J47"/>
  <c r="J48"/>
  <c r="J49"/>
  <c r="K63"/>
  <c r="K62" s="1"/>
  <c r="K61" s="1"/>
  <c r="K60" s="1"/>
  <c r="K64"/>
  <c r="L64"/>
  <c r="L63" s="1"/>
  <c r="L62" s="1"/>
  <c r="L61" s="1"/>
  <c r="L60" s="1"/>
  <c r="J60"/>
  <c r="J61"/>
  <c r="J62"/>
  <c r="J63"/>
  <c r="J64"/>
  <c r="J88"/>
  <c r="J31" i="9" l="1"/>
  <c r="J30"/>
  <c r="J29" s="1"/>
  <c r="L30"/>
  <c r="L29" s="1"/>
  <c r="L31"/>
  <c r="K30"/>
  <c r="K29" s="1"/>
  <c r="K31"/>
  <c r="I37" i="18"/>
  <c r="J37"/>
  <c r="K37"/>
  <c r="L95" i="6"/>
  <c r="K95"/>
  <c r="C13" i="13"/>
  <c r="E29" i="1"/>
  <c r="D29"/>
  <c r="K108" i="18" l="1"/>
  <c r="J108"/>
  <c r="L107" i="6"/>
  <c r="L106" s="1"/>
  <c r="L88"/>
  <c r="K88"/>
  <c r="I23" i="18"/>
  <c r="I25"/>
  <c r="C16" i="12"/>
  <c r="L105" i="6" l="1"/>
  <c r="L104" s="1"/>
  <c r="L103" s="1"/>
  <c r="L108"/>
  <c r="D22" i="1"/>
  <c r="E22"/>
  <c r="C22"/>
  <c r="K107" i="6" l="1"/>
  <c r="K106" s="1"/>
  <c r="K105" s="1"/>
  <c r="K104" s="1"/>
  <c r="K103" s="1"/>
  <c r="K108"/>
  <c r="L84" i="9"/>
  <c r="L83" s="1"/>
  <c r="L82" s="1"/>
  <c r="J23" i="18"/>
  <c r="K84" i="9" l="1"/>
  <c r="K83" s="1"/>
  <c r="K82" s="1"/>
  <c r="K106" i="18"/>
  <c r="K105" s="1"/>
  <c r="K104" s="1"/>
  <c r="K103" s="1"/>
  <c r="K102" s="1"/>
  <c r="K107"/>
  <c r="J106"/>
  <c r="J105" s="1"/>
  <c r="J104" s="1"/>
  <c r="J103" s="1"/>
  <c r="J102" s="1"/>
  <c r="J107"/>
  <c r="J94" l="1"/>
  <c r="J93" s="1"/>
  <c r="J92" s="1"/>
  <c r="J91" s="1"/>
  <c r="J90" s="1"/>
  <c r="J89" s="1"/>
  <c r="J88" s="1"/>
  <c r="K94"/>
  <c r="I94"/>
  <c r="I93" s="1"/>
  <c r="I92" s="1"/>
  <c r="I91" s="1"/>
  <c r="I90" s="1"/>
  <c r="I89" s="1"/>
  <c r="J87"/>
  <c r="J86" s="1"/>
  <c r="J85" s="1"/>
  <c r="K87"/>
  <c r="K86" s="1"/>
  <c r="K85" s="1"/>
  <c r="I87"/>
  <c r="I86" s="1"/>
  <c r="I85" s="1"/>
  <c r="J84"/>
  <c r="J83" s="1"/>
  <c r="J82" s="1"/>
  <c r="K84"/>
  <c r="K83" s="1"/>
  <c r="K82" s="1"/>
  <c r="I84"/>
  <c r="I83" s="1"/>
  <c r="I82" s="1"/>
  <c r="J78"/>
  <c r="J77" s="1"/>
  <c r="J76" s="1"/>
  <c r="J75" s="1"/>
  <c r="J74" s="1"/>
  <c r="J73" s="1"/>
  <c r="K78"/>
  <c r="K77" s="1"/>
  <c r="K76" s="1"/>
  <c r="K75" s="1"/>
  <c r="K74" s="1"/>
  <c r="K73" s="1"/>
  <c r="I78"/>
  <c r="I77" s="1"/>
  <c r="I76" s="1"/>
  <c r="I75" s="1"/>
  <c r="I74" s="1"/>
  <c r="I73" s="1"/>
  <c r="J71"/>
  <c r="J70" s="1"/>
  <c r="J69" s="1"/>
  <c r="K71"/>
  <c r="K70" s="1"/>
  <c r="K69" s="1"/>
  <c r="I71"/>
  <c r="I70" s="1"/>
  <c r="I69" s="1"/>
  <c r="I68" s="1"/>
  <c r="I67" s="1"/>
  <c r="J58"/>
  <c r="J57" s="1"/>
  <c r="K58"/>
  <c r="K57" s="1"/>
  <c r="I58"/>
  <c r="I57" s="1"/>
  <c r="J56"/>
  <c r="K56"/>
  <c r="I56"/>
  <c r="J56" i="6"/>
  <c r="J30" i="18"/>
  <c r="J29" s="1"/>
  <c r="J28" s="1"/>
  <c r="J27" s="1"/>
  <c r="J26" s="1"/>
  <c r="K30"/>
  <c r="I30"/>
  <c r="I29" s="1"/>
  <c r="I28" s="1"/>
  <c r="I27" s="1"/>
  <c r="I26" s="1"/>
  <c r="J25"/>
  <c r="K25"/>
  <c r="J22"/>
  <c r="K23"/>
  <c r="K22" s="1"/>
  <c r="J20"/>
  <c r="K20"/>
  <c r="I20"/>
  <c r="J14"/>
  <c r="K14"/>
  <c r="I14"/>
  <c r="K43" i="9"/>
  <c r="L43"/>
  <c r="K81"/>
  <c r="L81"/>
  <c r="J81"/>
  <c r="K75"/>
  <c r="L75"/>
  <c r="J75"/>
  <c r="J43"/>
  <c r="K101" i="18"/>
  <c r="K100" s="1"/>
  <c r="K99" s="1"/>
  <c r="K98" s="1"/>
  <c r="K97" s="1"/>
  <c r="K96" s="1"/>
  <c r="K95" s="1"/>
  <c r="J101"/>
  <c r="J100" s="1"/>
  <c r="J99" s="1"/>
  <c r="J98" s="1"/>
  <c r="J97" s="1"/>
  <c r="J96" s="1"/>
  <c r="J95" s="1"/>
  <c r="I101"/>
  <c r="I100" s="1"/>
  <c r="I99" s="1"/>
  <c r="I98" s="1"/>
  <c r="I97" s="1"/>
  <c r="I96" s="1"/>
  <c r="I95" s="1"/>
  <c r="K36"/>
  <c r="K35" s="1"/>
  <c r="K34" s="1"/>
  <c r="K33" s="1"/>
  <c r="K32" s="1"/>
  <c r="K31" s="1"/>
  <c r="J36"/>
  <c r="J35" s="1"/>
  <c r="J34" s="1"/>
  <c r="J33" s="1"/>
  <c r="J32" s="1"/>
  <c r="J31" s="1"/>
  <c r="I36"/>
  <c r="I35" s="1"/>
  <c r="I34" s="1"/>
  <c r="I33" s="1"/>
  <c r="I32" s="1"/>
  <c r="I31" s="1"/>
  <c r="J23" i="6"/>
  <c r="C25" i="1"/>
  <c r="D25"/>
  <c r="D21" s="1"/>
  <c r="E25"/>
  <c r="E21" s="1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3" i="6"/>
  <c r="K56" i="9" s="1"/>
  <c r="L23" i="6"/>
  <c r="L56" i="9" s="1"/>
  <c r="L20" i="6"/>
  <c r="L19" s="1"/>
  <c r="K20"/>
  <c r="K19" s="1"/>
  <c r="J20"/>
  <c r="J19" s="1"/>
  <c r="L14"/>
  <c r="L13" s="1"/>
  <c r="L12" s="1"/>
  <c r="K14"/>
  <c r="K13" s="1"/>
  <c r="K12" s="1"/>
  <c r="J14"/>
  <c r="J13" s="1"/>
  <c r="J12" s="1"/>
  <c r="K25"/>
  <c r="K61" i="9" s="1"/>
  <c r="K60" s="1"/>
  <c r="K59" s="1"/>
  <c r="K58" s="1"/>
  <c r="K57" s="1"/>
  <c r="L30" i="6"/>
  <c r="L29" s="1"/>
  <c r="K30"/>
  <c r="K29" s="1"/>
  <c r="J30"/>
  <c r="J29" s="1"/>
  <c r="J25"/>
  <c r="J61" i="9" s="1"/>
  <c r="J60" s="1"/>
  <c r="J59" s="1"/>
  <c r="L36" i="6"/>
  <c r="L35" s="1"/>
  <c r="K36"/>
  <c r="K35" s="1"/>
  <c r="J36"/>
  <c r="J35" s="1"/>
  <c r="L58"/>
  <c r="K58"/>
  <c r="J58"/>
  <c r="L56"/>
  <c r="K56"/>
  <c r="K71"/>
  <c r="K70" s="1"/>
  <c r="K69" s="1"/>
  <c r="L71"/>
  <c r="L70" s="1"/>
  <c r="L69" s="1"/>
  <c r="J71"/>
  <c r="J70" s="1"/>
  <c r="J69" s="1"/>
  <c r="K78"/>
  <c r="K77" s="1"/>
  <c r="K76" s="1"/>
  <c r="K75" s="1"/>
  <c r="K74" s="1"/>
  <c r="L78"/>
  <c r="L77" s="1"/>
  <c r="L76" s="1"/>
  <c r="L75" s="1"/>
  <c r="L74" s="1"/>
  <c r="J78"/>
  <c r="J77" s="1"/>
  <c r="J76" s="1"/>
  <c r="J75" s="1"/>
  <c r="J74" s="1"/>
  <c r="K84"/>
  <c r="K83" s="1"/>
  <c r="L84"/>
  <c r="L83" s="1"/>
  <c r="K87"/>
  <c r="K86" s="1"/>
  <c r="L87"/>
  <c r="L86" s="1"/>
  <c r="J87"/>
  <c r="J86" s="1"/>
  <c r="J84"/>
  <c r="J83" s="1"/>
  <c r="K94"/>
  <c r="K93" s="1"/>
  <c r="K92" s="1"/>
  <c r="L94"/>
  <c r="L93" s="1"/>
  <c r="J94"/>
  <c r="J93" s="1"/>
  <c r="J92" s="1"/>
  <c r="J91" s="1"/>
  <c r="J90" s="1"/>
  <c r="J89" s="1"/>
  <c r="K101"/>
  <c r="K100" s="1"/>
  <c r="L101"/>
  <c r="L100" s="1"/>
  <c r="J101"/>
  <c r="J100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I81" i="18" l="1"/>
  <c r="I80" s="1"/>
  <c r="I79" s="1"/>
  <c r="K81"/>
  <c r="K80" s="1"/>
  <c r="K79" s="1"/>
  <c r="J67"/>
  <c r="J66" s="1"/>
  <c r="J65" s="1"/>
  <c r="J68"/>
  <c r="K67"/>
  <c r="K66" s="1"/>
  <c r="K65" s="1"/>
  <c r="K68"/>
  <c r="J81"/>
  <c r="J80" s="1"/>
  <c r="J79" s="1"/>
  <c r="K82" i="6"/>
  <c r="K81" s="1"/>
  <c r="K80" s="1"/>
  <c r="L82"/>
  <c r="L81" s="1"/>
  <c r="L80" s="1"/>
  <c r="J82"/>
  <c r="J81" s="1"/>
  <c r="J80" s="1"/>
  <c r="J56" i="9"/>
  <c r="J22" i="6"/>
  <c r="J18" s="1"/>
  <c r="E8" i="1"/>
  <c r="D8"/>
  <c r="C8"/>
  <c r="K93" i="18"/>
  <c r="K92" s="1"/>
  <c r="K91" s="1"/>
  <c r="K90" s="1"/>
  <c r="K89" s="1"/>
  <c r="K88" s="1"/>
  <c r="K29"/>
  <c r="K28" s="1"/>
  <c r="K27" s="1"/>
  <c r="K26" s="1"/>
  <c r="K80" i="9"/>
  <c r="K79" s="1"/>
  <c r="K76" s="1"/>
  <c r="K74"/>
  <c r="K73" s="1"/>
  <c r="K70" s="1"/>
  <c r="K50"/>
  <c r="K49" s="1"/>
  <c r="K48" s="1"/>
  <c r="K93"/>
  <c r="K92" s="1"/>
  <c r="K91" s="1"/>
  <c r="K88" s="1"/>
  <c r="J105"/>
  <c r="J104" s="1"/>
  <c r="J103" s="1"/>
  <c r="L111"/>
  <c r="L117"/>
  <c r="L116" s="1"/>
  <c r="L115" s="1"/>
  <c r="K122"/>
  <c r="K121" s="1"/>
  <c r="K120" s="1"/>
  <c r="K119" s="1"/>
  <c r="K118" s="1"/>
  <c r="L25" i="6"/>
  <c r="L61" i="9" s="1"/>
  <c r="L60" s="1"/>
  <c r="L59" s="1"/>
  <c r="L58" s="1"/>
  <c r="L57" s="1"/>
  <c r="L50"/>
  <c r="L49" s="1"/>
  <c r="L48" s="1"/>
  <c r="K69"/>
  <c r="L93"/>
  <c r="L92" s="1"/>
  <c r="L91" s="1"/>
  <c r="L88" s="1"/>
  <c r="K99"/>
  <c r="K98" s="1"/>
  <c r="K97" s="1"/>
  <c r="K94" s="1"/>
  <c r="J111"/>
  <c r="J117"/>
  <c r="J116" s="1"/>
  <c r="J115" s="1"/>
  <c r="L122"/>
  <c r="L121" s="1"/>
  <c r="L120" s="1"/>
  <c r="L119" s="1"/>
  <c r="L118" s="1"/>
  <c r="J50"/>
  <c r="J49" s="1"/>
  <c r="J48" s="1"/>
  <c r="J47" s="1"/>
  <c r="J46" s="1"/>
  <c r="J45" s="1"/>
  <c r="L69"/>
  <c r="J93"/>
  <c r="J92" s="1"/>
  <c r="J91" s="1"/>
  <c r="J88" s="1"/>
  <c r="L99"/>
  <c r="L98" s="1"/>
  <c r="L97" s="1"/>
  <c r="L94" s="1"/>
  <c r="K105"/>
  <c r="K104" s="1"/>
  <c r="K103" s="1"/>
  <c r="J122"/>
  <c r="J121" s="1"/>
  <c r="J120" s="1"/>
  <c r="J119" s="1"/>
  <c r="J118" s="1"/>
  <c r="I22" i="18"/>
  <c r="J69" i="9"/>
  <c r="J99"/>
  <c r="L105"/>
  <c r="L104" s="1"/>
  <c r="L103" s="1"/>
  <c r="K111"/>
  <c r="K117"/>
  <c r="K116" s="1"/>
  <c r="K115" s="1"/>
  <c r="L42"/>
  <c r="L41" s="1"/>
  <c r="L38" s="1"/>
  <c r="L37" s="1"/>
  <c r="J80"/>
  <c r="J79" s="1"/>
  <c r="J76" s="1"/>
  <c r="J58"/>
  <c r="J57" s="1"/>
  <c r="I88" i="18"/>
  <c r="I55"/>
  <c r="I54" s="1"/>
  <c r="I66"/>
  <c r="I65" s="1"/>
  <c r="I13"/>
  <c r="I12" s="1"/>
  <c r="I11" s="1"/>
  <c r="I24"/>
  <c r="K55"/>
  <c r="K54" s="1"/>
  <c r="K53" s="1"/>
  <c r="K52" s="1"/>
  <c r="K51" s="1"/>
  <c r="K50" s="1"/>
  <c r="I19"/>
  <c r="I18" s="1"/>
  <c r="K13"/>
  <c r="K12" s="1"/>
  <c r="K11" s="1"/>
  <c r="K24"/>
  <c r="K21" s="1"/>
  <c r="J19"/>
  <c r="J18" s="1"/>
  <c r="J13"/>
  <c r="J12" s="1"/>
  <c r="J11" s="1"/>
  <c r="J24"/>
  <c r="J21" s="1"/>
  <c r="J55"/>
  <c r="J54" s="1"/>
  <c r="J53" s="1"/>
  <c r="J52" s="1"/>
  <c r="J51" s="1"/>
  <c r="J50" s="1"/>
  <c r="K19"/>
  <c r="K18" s="1"/>
  <c r="L55" i="6"/>
  <c r="L54" s="1"/>
  <c r="L53" s="1"/>
  <c r="K55"/>
  <c r="K54" s="1"/>
  <c r="K53" s="1"/>
  <c r="E10" i="13"/>
  <c r="D10"/>
  <c r="J99" i="6"/>
  <c r="J98" s="1"/>
  <c r="J97" s="1"/>
  <c r="J96" s="1"/>
  <c r="J55"/>
  <c r="J54" s="1"/>
  <c r="J53" s="1"/>
  <c r="L68"/>
  <c r="L67" s="1"/>
  <c r="L66" s="1"/>
  <c r="L28"/>
  <c r="L27" s="1"/>
  <c r="L128" i="9"/>
  <c r="L127" s="1"/>
  <c r="L126" s="1"/>
  <c r="J42"/>
  <c r="J41" s="1"/>
  <c r="J11" i="6"/>
  <c r="J10" s="1"/>
  <c r="L99"/>
  <c r="L98" s="1"/>
  <c r="L97" s="1"/>
  <c r="L96" s="1"/>
  <c r="K91"/>
  <c r="K90" s="1"/>
  <c r="K89" s="1"/>
  <c r="J68"/>
  <c r="J67" s="1"/>
  <c r="J66" s="1"/>
  <c r="J8" s="1"/>
  <c r="K68"/>
  <c r="K67" s="1"/>
  <c r="K66" s="1"/>
  <c r="L34"/>
  <c r="L33" s="1"/>
  <c r="L32" s="1"/>
  <c r="L74" i="9"/>
  <c r="L73" s="1"/>
  <c r="J28" i="6"/>
  <c r="J27" s="1"/>
  <c r="J128" i="9"/>
  <c r="J127" s="1"/>
  <c r="J126" s="1"/>
  <c r="K128"/>
  <c r="K127" s="1"/>
  <c r="K126" s="1"/>
  <c r="K28" i="6"/>
  <c r="K27" s="1"/>
  <c r="K42" i="9"/>
  <c r="K41" s="1"/>
  <c r="K11" i="6"/>
  <c r="K10" s="1"/>
  <c r="K22"/>
  <c r="K18" s="1"/>
  <c r="L92"/>
  <c r="L91" s="1"/>
  <c r="L90" s="1"/>
  <c r="L89" s="1"/>
  <c r="J74" i="9"/>
  <c r="J73" s="1"/>
  <c r="J34" i="6"/>
  <c r="J33" s="1"/>
  <c r="J32" s="1"/>
  <c r="K34"/>
  <c r="K33" s="1"/>
  <c r="K32" s="1"/>
  <c r="L11"/>
  <c r="L10" s="1"/>
  <c r="K99"/>
  <c r="K98" s="1"/>
  <c r="K97" s="1"/>
  <c r="K96" s="1"/>
  <c r="J63" i="9" l="1"/>
  <c r="L63"/>
  <c r="K63"/>
  <c r="K17" i="18"/>
  <c r="K16" s="1"/>
  <c r="K15" s="1"/>
  <c r="J17"/>
  <c r="J16" s="1"/>
  <c r="J15" s="1"/>
  <c r="L62" i="9"/>
  <c r="K62"/>
  <c r="J98"/>
  <c r="J97" s="1"/>
  <c r="J94" s="1"/>
  <c r="L68"/>
  <c r="L67" s="1"/>
  <c r="L66" s="1"/>
  <c r="L65" s="1"/>
  <c r="J68"/>
  <c r="J67" s="1"/>
  <c r="J64" s="1"/>
  <c r="K96"/>
  <c r="K95" s="1"/>
  <c r="J10" i="18"/>
  <c r="J9" s="1"/>
  <c r="K10"/>
  <c r="K9" s="1"/>
  <c r="I10"/>
  <c r="I9" s="1"/>
  <c r="K73" i="6"/>
  <c r="L22"/>
  <c r="L18" s="1"/>
  <c r="L112" i="9"/>
  <c r="J90"/>
  <c r="J89" s="1"/>
  <c r="L52" i="6"/>
  <c r="L51" s="1"/>
  <c r="L96" i="9"/>
  <c r="L95" s="1"/>
  <c r="J112"/>
  <c r="K112"/>
  <c r="K52" i="6"/>
  <c r="K51" s="1"/>
  <c r="K78" i="9"/>
  <c r="K77" s="1"/>
  <c r="K90"/>
  <c r="K89" s="1"/>
  <c r="I21" i="18"/>
  <c r="I17" s="1"/>
  <c r="K100" i="9"/>
  <c r="K102"/>
  <c r="K101" s="1"/>
  <c r="K72"/>
  <c r="K71" s="1"/>
  <c r="L100"/>
  <c r="L102"/>
  <c r="L101" s="1"/>
  <c r="J100"/>
  <c r="J102"/>
  <c r="J101" s="1"/>
  <c r="I72" i="18"/>
  <c r="J78" i="9"/>
  <c r="J77" s="1"/>
  <c r="L90"/>
  <c r="L89" s="1"/>
  <c r="L40"/>
  <c r="L39" s="1"/>
  <c r="K38"/>
  <c r="K37" s="1"/>
  <c r="K40"/>
  <c r="K39" s="1"/>
  <c r="K123"/>
  <c r="K125"/>
  <c r="K124" s="1"/>
  <c r="J38"/>
  <c r="J37" s="1"/>
  <c r="J40"/>
  <c r="J39" s="1"/>
  <c r="J123"/>
  <c r="J125"/>
  <c r="J124" s="1"/>
  <c r="L123"/>
  <c r="L125"/>
  <c r="L124" s="1"/>
  <c r="K114"/>
  <c r="K113" s="1"/>
  <c r="L114"/>
  <c r="L113" s="1"/>
  <c r="J114"/>
  <c r="J113" s="1"/>
  <c r="J70"/>
  <c r="J72"/>
  <c r="J71" s="1"/>
  <c r="L70"/>
  <c r="L72"/>
  <c r="L71" s="1"/>
  <c r="L45"/>
  <c r="L47"/>
  <c r="L46" s="1"/>
  <c r="K45"/>
  <c r="K47"/>
  <c r="K46" s="1"/>
  <c r="K68"/>
  <c r="K67" s="1"/>
  <c r="J72" i="18"/>
  <c r="I53"/>
  <c r="I52" s="1"/>
  <c r="I51" s="1"/>
  <c r="I50" s="1"/>
  <c r="K72"/>
  <c r="L73" i="6"/>
  <c r="C28" i="1"/>
  <c r="J110" i="9"/>
  <c r="J109" s="1"/>
  <c r="D28" i="1"/>
  <c r="K110" i="9"/>
  <c r="K109" s="1"/>
  <c r="E28" i="1"/>
  <c r="L110" i="9"/>
  <c r="L109" s="1"/>
  <c r="L80"/>
  <c r="L79" s="1"/>
  <c r="J52" i="6"/>
  <c r="J51" s="1"/>
  <c r="J73"/>
  <c r="K55" i="9"/>
  <c r="K54" s="1"/>
  <c r="K51" s="1"/>
  <c r="K44" s="1"/>
  <c r="K17" i="6"/>
  <c r="K16" s="1"/>
  <c r="J17"/>
  <c r="J16" s="1"/>
  <c r="J55" i="9"/>
  <c r="J54" s="1"/>
  <c r="J51" s="1"/>
  <c r="J44" s="1"/>
  <c r="L55"/>
  <c r="L54" s="1"/>
  <c r="L51" s="1"/>
  <c r="C7" i="1" l="1"/>
  <c r="C21"/>
  <c r="K7" i="9"/>
  <c r="J8" i="18"/>
  <c r="J7" s="1"/>
  <c r="K8"/>
  <c r="K7" s="1"/>
  <c r="L44" i="9"/>
  <c r="L36" s="1"/>
  <c r="L7" s="1"/>
  <c r="K7" i="6"/>
  <c r="L17"/>
  <c r="L16" s="1"/>
  <c r="L7" s="1"/>
  <c r="J96" i="9"/>
  <c r="J95" s="1"/>
  <c r="L64"/>
  <c r="J66"/>
  <c r="J65" s="1"/>
  <c r="K36"/>
  <c r="I16" i="18"/>
  <c r="I15" s="1"/>
  <c r="I8" s="1"/>
  <c r="I7" s="1"/>
  <c r="E7" i="1"/>
  <c r="D7"/>
  <c r="C17" i="13"/>
  <c r="K106" i="9"/>
  <c r="K108"/>
  <c r="K107" s="1"/>
  <c r="L106"/>
  <c r="L108"/>
  <c r="L107" s="1"/>
  <c r="J106"/>
  <c r="J108"/>
  <c r="J107" s="1"/>
  <c r="L76"/>
  <c r="L78"/>
  <c r="L77" s="1"/>
  <c r="K64"/>
  <c r="K66"/>
  <c r="K65" s="1"/>
  <c r="L53"/>
  <c r="L52" s="1"/>
  <c r="J36"/>
  <c r="J53"/>
  <c r="J52" s="1"/>
  <c r="K53"/>
  <c r="K52" s="1"/>
  <c r="J62"/>
  <c r="J7" s="1"/>
  <c r="J7" i="6"/>
  <c r="C20" i="13" l="1"/>
  <c r="C19" s="1"/>
  <c r="E17"/>
  <c r="E16" s="1"/>
  <c r="E15" s="1"/>
  <c r="D17"/>
  <c r="D16" s="1"/>
  <c r="D15" s="1"/>
  <c r="E20"/>
  <c r="D20"/>
  <c r="C16"/>
  <c r="C15" s="1"/>
  <c r="D19" l="1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<sst xmlns="http://schemas.openxmlformats.org/spreadsheetml/2006/main" count="1876" uniqueCount="233">
  <si>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</si>
  <si>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</si>
  <si>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</si>
  <si>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</si>
  <si>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</si>
  <si>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</si>
  <si>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</si>
  <si>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</si>
  <si>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</si>
  <si>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</si>
  <si>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</si>
  <si>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</si>
  <si>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</si>
  <si>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</si>
  <si>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</si>
  <si>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</si>
  <si>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</si>
  <si>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</si>
  <si>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</si>
  <si>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</si>
  <si>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</si>
  <si>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</si>
  <si>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</si>
  <si>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</si>
  <si>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</si>
  <si>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</si>
  <si>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</si>
  <si>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</si>
  <si>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</si>
  <si>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</si>
  <si>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</si>
  <si>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</si>
  <si>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</si>
  <si>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</si>
  <si>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</si>
  <si>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</si>
  <si>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</si>
  <si>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</si>
  <si>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</si>
  <si>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</si>
  <si>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</si>
  <si>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</si>
  <si>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</si>
  <si>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</si>
  <si>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</si>
  <si>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</si>
  <si>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</si>
  <si>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</si>
  <si>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</si>
  <si>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</si>
  <si>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</si>
  <si>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</si>
  <si>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</si>
  <si>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</si>
  <si>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</si>
  <si>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</si>
  <si>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</si>
  <si>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</si>
  <si>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</si>
  <si>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</si>
  <si>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</si>
  <si>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</si>
  <si>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</si>
  <si>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</si>
  <si>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</si>
  <si>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</si>
  <si>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</si>
  <si>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</si>
  <si>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</si>
  <si>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</si>
  <si>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</si>
  <si>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</si>
  <si>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</si>
  <si>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</si>
  <si>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</si>
  <si>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</si>
  <si>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</si>
  <si>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</si>
  <si>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</si>
  <si>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</si>
  <si>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</si>
  <si>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</si>
  <si>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</si>
  <si>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</si>
  <si>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</si>
  <si>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</si>
  <si>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</si>
  <si>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</si>
  <si>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</si>
  <si>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</si>
  <si>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</si>
  <si>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</si>
  <si>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</si>
  <si>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</si>
  <si>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</si>
  <si>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</si>
  <si>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</si>
  <si>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</si>
  <si>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</si>
  <si>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</si>
  <si>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</si>
  <si>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</si>
  <si>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</si>
  <si>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</si>
  <si>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</si>
  <si>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</si>
  <si>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</si>
  <si>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</si>
  <si>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</si>
  <si>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</si>
  <si>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</si>
  <si>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</si>
  <si>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</si>
  <si>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</si>
  <si>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</si>
  <si>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</si>
  <si>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</si>
  <si>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</si>
  <si>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</si>
  <si>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</si>
  <si>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</si>
  <si>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</si>
  <si>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</si>
  <si>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</si>
  <si>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</si>
  <si>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</si>
  <si>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</si>
  <si>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</si>
  <si>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</si>
  <si>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</si>
  <si>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</si>
  <si>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</si>
  <si>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</si>
  <si>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</si>
  <si>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</si>
  <si>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</si>
  <si>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</si>
  <si>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</si>
  <si>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</si>
  <si>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</si>
  <si>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</si>
  <si>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</si>
  <si>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</si>
  <si>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</si>
  <si>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</si>
  <si>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</si>
  <si>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</si>
  <si>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</si>
  <si>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</si>
  <si>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</si>
  <si>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</si>
  <si>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</si>
  <si>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</si>
  <si>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</si>
  <si>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</si>
  <si>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</si>
  <si>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</si>
  <si>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</si>
  <si>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</si>
  <si>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</si>
  <si>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</si>
  <si>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</si>
  <si>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</si>
  <si>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</si>
  <si>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</si>
  <si>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</si>
  <si>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</si>
  <si>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</si>
  <si>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</si>
  <si>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</si>
  <si>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</si>
  <si>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</si>
  <si>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</si>
  <si>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</si>
  <si>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</si>
  <si>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</si>
  <si>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</si>
  <si>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</si>
  <si>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</si>
  <si>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</si>
  <si>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</si>
  <si>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</si>
  <si>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</si>
  <si>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</si>
  <si>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</si>
  <si>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</si>
  <si>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</si>
  <si>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</si>
  <si>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</si>
  <si>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</si>
  <si>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</si>
  <si>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</si>
  <si>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</si>
  <si>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</si>
  <si>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</si>
  <si>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</si>
  <si>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</si>
  <si>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</si>
  <si>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</si>
  <si>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</si>
  <si>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</si>
  <si>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</si>
  <si>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</si>
  <si>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</si>
  <si>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</si>
  <si>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</si>
  <si>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</si>
  <si>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</si>
  <si>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</si>
  <si>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</si>
  <si>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</si>
  <si>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</si>
  <si>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</si>
  <si>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Мероприятия по обеспечению пожарной безопасности</t>
  </si>
  <si>
    <t>08</t>
  </si>
  <si>
    <t>42120</t>
  </si>
  <si>
    <t>Другие общегосударственные вопросы</t>
  </si>
  <si>
    <t>Муниципальная программа "Противопожарная безопасность на территории Паевского сельского поселения на 2022-2023г.г."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</si>
  <si>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</si>
  <si>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</si>
  <si>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</si>
  <si>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</si>
  <si>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</si>
  <si>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</si>
  <si>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Паевского сельского поселения на 2022-2024 годы"</t>
  </si>
  <si>
    <t>42380</t>
  </si>
  <si>
    <t>23</t>
  </si>
  <si>
    <t>Антикоррупционная программа Паевского сельского поселения на 2022-2024 годы</t>
  </si>
  <si>
    <t>Мероприятия по противодействию и профилактике коррупции</t>
  </si>
  <si>
    <t>42300</t>
  </si>
  <si>
    <t>31</t>
  </si>
  <si>
    <t>Муниципальная программа "Противодействие терроризму и экстремизму на территории Паевского сельского поселения на 2022-2024 годы"</t>
  </si>
  <si>
    <t>Мероприятия по укреплению общественного порядка и обеспечению общественной безопасности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</si>
</sst>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0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12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166" fontId="3" fillId="0" borderId="20" xfId="0" applyNumberFormat="1" applyFont="1" applyFill="1" applyBorder="1" applyAlignment="1">
      <alignment horizontal="right" vertical="top" wrapText="1"/>
    </xf>
    <xf numFmtId="165" fontId="3" fillId="0" borderId="20" xfId="5" applyNumberFormat="1" applyFont="1" applyFill="1" applyBorder="1" applyAlignment="1">
      <alignment horizontal="right" vertical="top" wrapText="1"/>
    </xf>
    <xf numFmtId="165" fontId="8" fillId="0" borderId="21" xfId="0" applyNumberFormat="1" applyFont="1" applyFill="1" applyBorder="1" applyAlignment="1">
      <alignment horizontal="right" vertical="top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14" fillId="0" borderId="22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2" borderId="5" xfId="0" applyFont="1" applyFill="1" applyBorder="1" applyAlignment="1">
      <alignment vertical="top" wrapText="1"/>
    </xf>
    <xf numFmtId="0" fontId="3" fillId="2" borderId="5" xfId="1" applyFont="1" applyFill="1" applyBorder="1" applyAlignment="1">
      <alignment horizontal="center"/>
    </xf>
    <xf numFmtId="49" fontId="3" fillId="2" borderId="5" xfId="1" applyNumberFormat="1" applyFont="1" applyFill="1" applyBorder="1" applyAlignment="1">
      <alignment horizontal="center" wrapText="1"/>
    </xf>
    <xf numFmtId="49" fontId="3" fillId="2" borderId="17" xfId="1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3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29"/>
  <sheetViews>
    <sheetView tabSelected="1" view="pageBreakPreview" zoomScaleNormal="75" zoomScaleSheetLayoutView="100" workbookViewId="0">
      <selection activeCell="C29" sqref="C29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20" customWidth="1"/>
    <col min="5" max="5" width="14.85546875" style="20" customWidth="1"/>
    <col min="6" max="6" width="43.28515625" style="19" customWidth="1"/>
    <col min="7" max="16384" width="8.5703125" style="20"/>
  </cols>
  <sheetData>
    <row r="1" spans="1:5" ht="117" customHeight="1">
      <c r="A1" s="16"/>
      <c r="B1" s="16"/>
      <c r="C1" s="187" t="s">
        <v>191</v>
      </c>
      <c r="D1" s="187"/>
      <c r="E1" s="187"/>
    </row>
    <row r="2" spans="1:5" ht="42" customHeight="1">
      <c r="A2" s="193" t="s">
        <v>149</v>
      </c>
      <c r="B2" s="193"/>
      <c r="C2" s="193"/>
      <c r="D2" s="193"/>
      <c r="E2" s="193"/>
    </row>
    <row r="3" spans="1:5">
      <c r="A3" s="39"/>
      <c r="B3" s="39"/>
      <c r="C3" s="194" t="s">
        <v>0</v>
      </c>
      <c r="D3" s="194"/>
      <c r="E3" s="194"/>
    </row>
    <row r="4" spans="1:5" ht="32.25" customHeight="1">
      <c r="A4" s="189" t="s">
        <v>1</v>
      </c>
      <c r="B4" s="191" t="s">
        <v>2</v>
      </c>
      <c r="C4" s="188" t="s">
        <v>3</v>
      </c>
      <c r="D4" s="188"/>
      <c r="E4" s="188"/>
    </row>
    <row r="5" spans="1:5">
      <c r="A5" s="190"/>
      <c r="B5" s="192"/>
      <c r="C5" s="162" t="s">
        <v>148</v>
      </c>
      <c r="D5" s="162" t="s">
        <v>173</v>
      </c>
      <c r="E5" s="162" t="s">
        <v>193</v>
      </c>
    </row>
    <row r="6" spans="1:5">
      <c r="A6" s="21">
        <v>1</v>
      </c>
      <c r="B6" s="21">
        <v>2</v>
      </c>
      <c r="C6" s="22">
        <v>3</v>
      </c>
      <c r="D6" s="22">
        <v>4</v>
      </c>
      <c r="E6" s="59">
        <v>5</v>
      </c>
    </row>
    <row r="7" spans="1:5">
      <c r="A7" s="23"/>
      <c r="B7" s="24" t="s">
        <v>4</v>
      </c>
      <c r="C7" s="25">
        <f>SUM(C8+C21)</f>
        <v>1397</v>
      </c>
      <c r="D7" s="25">
        <f>SUM(D8+D21)</f>
        <v>1027.3999999999999</v>
      </c>
      <c r="E7" s="14">
        <f>SUM(E8+E21)</f>
        <v>1103.2</v>
      </c>
    </row>
    <row r="8" spans="1:5">
      <c r="A8" s="26" t="s">
        <v>71</v>
      </c>
      <c r="B8" s="24" t="s">
        <v>77</v>
      </c>
      <c r="C8" s="27">
        <f>SUM(C9+C12+C14+C16+C19)</f>
        <v>493.9</v>
      </c>
      <c r="D8" s="27">
        <f t="shared" ref="D8:E8" si="0">SUM(D9+D12+D14+D16+D19)</f>
        <v>475.7</v>
      </c>
      <c r="E8" s="27">
        <f t="shared" si="0"/>
        <v>511.6</v>
      </c>
    </row>
    <row r="9" spans="1:5">
      <c r="A9" s="26" t="s">
        <v>72</v>
      </c>
      <c r="B9" s="24" t="s">
        <v>5</v>
      </c>
      <c r="C9" s="27">
        <f t="shared" ref="C9:E10" si="1">SUM(C10)</f>
        <v>48</v>
      </c>
      <c r="D9" s="27">
        <f t="shared" si="1"/>
        <v>23</v>
      </c>
      <c r="E9" s="15">
        <f t="shared" si="1"/>
        <v>52</v>
      </c>
    </row>
    <row r="10" spans="1:5" ht="16.5" thickBot="1">
      <c r="A10" s="26" t="s">
        <v>6</v>
      </c>
      <c r="B10" s="24" t="s">
        <v>7</v>
      </c>
      <c r="C10" s="158">
        <f t="shared" si="1"/>
        <v>48</v>
      </c>
      <c r="D10" s="158">
        <f t="shared" si="1"/>
        <v>23</v>
      </c>
      <c r="E10" s="159">
        <f t="shared" si="1"/>
        <v>52</v>
      </c>
    </row>
    <row r="11" spans="1:5" ht="63">
      <c r="A11" s="28" t="s">
        <v>78</v>
      </c>
      <c r="B11" s="8" t="s">
        <v>79</v>
      </c>
      <c r="C11" s="163">
        <v>48</v>
      </c>
      <c r="D11" s="164">
        <v>23</v>
      </c>
      <c r="E11" s="165">
        <v>52</v>
      </c>
    </row>
    <row r="12" spans="1:5" ht="17.25" customHeight="1">
      <c r="A12" s="26" t="s">
        <v>73</v>
      </c>
      <c r="B12" s="24" t="s">
        <v>8</v>
      </c>
      <c r="C12" s="27">
        <f>SUM(C13)</f>
        <v>7</v>
      </c>
      <c r="D12" s="27">
        <f>SUM(D13)</f>
        <v>7</v>
      </c>
      <c r="E12" s="15">
        <f>SUM(E13)</f>
        <v>7</v>
      </c>
    </row>
    <row r="13" spans="1:5" ht="24" customHeight="1">
      <c r="A13" s="28" t="s">
        <v>80</v>
      </c>
      <c r="B13" s="8" t="s">
        <v>9</v>
      </c>
      <c r="C13" s="151">
        <v>7</v>
      </c>
      <c r="D13" s="151">
        <v>7</v>
      </c>
      <c r="E13" s="157">
        <v>7</v>
      </c>
    </row>
    <row r="14" spans="1:5">
      <c r="A14" s="26" t="s">
        <v>74</v>
      </c>
      <c r="B14" s="24" t="s">
        <v>81</v>
      </c>
      <c r="C14" s="27">
        <f>SUM(C15)</f>
        <v>74</v>
      </c>
      <c r="D14" s="27">
        <f>SUM(D15)</f>
        <v>78</v>
      </c>
      <c r="E14" s="15">
        <f>SUM(E15)</f>
        <v>80</v>
      </c>
    </row>
    <row r="15" spans="1:5" ht="33" customHeight="1">
      <c r="A15" s="28" t="s">
        <v>82</v>
      </c>
      <c r="B15" s="29" t="s">
        <v>83</v>
      </c>
      <c r="C15" s="151">
        <v>74</v>
      </c>
      <c r="D15" s="152">
        <v>78</v>
      </c>
      <c r="E15" s="153">
        <v>80</v>
      </c>
    </row>
    <row r="16" spans="1:5">
      <c r="A16" s="26" t="s">
        <v>75</v>
      </c>
      <c r="B16" s="3" t="s">
        <v>10</v>
      </c>
      <c r="C16" s="27">
        <f>SUM(C17+C18)</f>
        <v>320</v>
      </c>
      <c r="D16" s="27">
        <f>SUM(D17+D18)</f>
        <v>321</v>
      </c>
      <c r="E16" s="15">
        <f>SUM(E17+E18)</f>
        <v>324</v>
      </c>
    </row>
    <row r="17" spans="1:6" ht="31.5">
      <c r="A17" s="28" t="s">
        <v>84</v>
      </c>
      <c r="B17" s="29" t="s">
        <v>85</v>
      </c>
      <c r="C17" s="151">
        <v>85</v>
      </c>
      <c r="D17" s="152">
        <v>85</v>
      </c>
      <c r="E17" s="153">
        <v>85</v>
      </c>
    </row>
    <row r="18" spans="1:6" s="2" customFormat="1" ht="31.5">
      <c r="A18" s="28" t="s">
        <v>86</v>
      </c>
      <c r="B18" s="29" t="s">
        <v>87</v>
      </c>
      <c r="C18" s="151">
        <v>235</v>
      </c>
      <c r="D18" s="152">
        <v>236</v>
      </c>
      <c r="E18" s="153">
        <v>239</v>
      </c>
      <c r="F18" s="30"/>
    </row>
    <row r="19" spans="1:6" s="2" customFormat="1" ht="37.9" customHeight="1">
      <c r="A19" s="26" t="s">
        <v>11</v>
      </c>
      <c r="B19" s="3" t="s">
        <v>12</v>
      </c>
      <c r="C19" s="27">
        <f>SUM(C20)</f>
        <v>44.9</v>
      </c>
      <c r="D19" s="27">
        <f>SUM(D20)</f>
        <v>46.7</v>
      </c>
      <c r="E19" s="15">
        <f>SUM(E20)</f>
        <v>48.6</v>
      </c>
      <c r="F19" s="30"/>
    </row>
    <row r="20" spans="1:6" ht="48.6" customHeight="1">
      <c r="A20" s="28" t="s">
        <v>88</v>
      </c>
      <c r="B20" s="29" t="s">
        <v>179</v>
      </c>
      <c r="C20" s="151">
        <v>44.9</v>
      </c>
      <c r="D20" s="152">
        <v>46.7</v>
      </c>
      <c r="E20" s="153">
        <v>48.6</v>
      </c>
    </row>
    <row r="21" spans="1:6" ht="38.450000000000003" customHeight="1">
      <c r="A21" s="32" t="s">
        <v>89</v>
      </c>
      <c r="B21" s="33" t="s">
        <v>90</v>
      </c>
      <c r="C21" s="27">
        <f>SUM(C25+C28+C22)</f>
        <v>903.1</v>
      </c>
      <c r="D21" s="27">
        <f t="shared" ref="D21:E21" si="2">SUM(D25+D28+D22)</f>
        <v>551.69999999999993</v>
      </c>
      <c r="E21" s="27">
        <f t="shared" si="2"/>
        <v>591.6</v>
      </c>
    </row>
    <row r="22" spans="1:6" ht="18" customHeight="1">
      <c r="A22" s="26" t="s">
        <v>174</v>
      </c>
      <c r="B22" s="24" t="s">
        <v>175</v>
      </c>
      <c r="C22" s="27">
        <f>C23+C24</f>
        <v>426.1</v>
      </c>
      <c r="D22" s="27">
        <f t="shared" ref="D22:E22" si="3">D23+D24</f>
        <v>73.8</v>
      </c>
      <c r="E22" s="27">
        <f t="shared" si="3"/>
        <v>88.7</v>
      </c>
    </row>
    <row r="23" spans="1:6" ht="38.450000000000003" customHeight="1">
      <c r="A23" s="28" t="s">
        <v>176</v>
      </c>
      <c r="B23" s="31" t="s">
        <v>140</v>
      </c>
      <c r="C23" s="13">
        <v>76.900000000000006</v>
      </c>
      <c r="D23" s="13">
        <v>73.8</v>
      </c>
      <c r="E23" s="13">
        <v>88.7</v>
      </c>
    </row>
    <row r="24" spans="1:6" ht="38.450000000000003" customHeight="1">
      <c r="A24" s="28" t="s">
        <v>177</v>
      </c>
      <c r="B24" s="160" t="s">
        <v>172</v>
      </c>
      <c r="C24" s="12">
        <v>349.2</v>
      </c>
      <c r="D24" s="13">
        <v>0</v>
      </c>
      <c r="E24" s="13">
        <v>0</v>
      </c>
    </row>
    <row r="25" spans="1:6">
      <c r="A25" s="26" t="s">
        <v>91</v>
      </c>
      <c r="B25" s="34" t="s">
        <v>92</v>
      </c>
      <c r="C25" s="27">
        <f>SUM(C26+C27)</f>
        <v>89.899999999999991</v>
      </c>
      <c r="D25" s="27">
        <f>SUM(D26+D27)</f>
        <v>92.899999999999991</v>
      </c>
      <c r="E25" s="15">
        <f>SUM(E26+E27)</f>
        <v>96.1</v>
      </c>
    </row>
    <row r="26" spans="1:6" ht="94.5">
      <c r="A26" s="28" t="s">
        <v>97</v>
      </c>
      <c r="B26" s="52" t="s">
        <v>166</v>
      </c>
      <c r="C26" s="13">
        <v>0.1</v>
      </c>
      <c r="D26" s="13">
        <v>0.1</v>
      </c>
      <c r="E26" s="12">
        <v>0.1</v>
      </c>
    </row>
    <row r="27" spans="1:6" ht="35.25" customHeight="1">
      <c r="A27" s="28" t="s">
        <v>98</v>
      </c>
      <c r="B27" s="8" t="s">
        <v>141</v>
      </c>
      <c r="C27" s="35">
        <v>89.8</v>
      </c>
      <c r="D27" s="9">
        <v>92.8</v>
      </c>
      <c r="E27" s="9">
        <v>96</v>
      </c>
    </row>
    <row r="28" spans="1:6" ht="21" customHeight="1">
      <c r="A28" s="26" t="s">
        <v>93</v>
      </c>
      <c r="B28" s="24" t="s">
        <v>94</v>
      </c>
      <c r="C28" s="25">
        <f>SUM(C29)</f>
        <v>387.1</v>
      </c>
      <c r="D28" s="25">
        <f>SUM(D29)</f>
        <v>385</v>
      </c>
      <c r="E28" s="14">
        <f>SUM(E29)</f>
        <v>406.79999999999995</v>
      </c>
    </row>
    <row r="29" spans="1:6" ht="66" customHeight="1">
      <c r="A29" s="28" t="s">
        <v>99</v>
      </c>
      <c r="B29" s="31" t="s">
        <v>95</v>
      </c>
      <c r="C29" s="154">
        <f>354.6+25.4+7.1</f>
        <v>387.1</v>
      </c>
      <c r="D29" s="155">
        <f>359.6+25.4</f>
        <v>385</v>
      </c>
      <c r="E29" s="156">
        <f>381.4+25.4</f>
        <v>406.79999999999995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9"/>
  <sheetViews>
    <sheetView view="pageBreakPreview" topLeftCell="A4" zoomScale="90" zoomScaleNormal="75" zoomScaleSheetLayoutView="90" workbookViewId="0">
      <selection activeCell="J73" sqref="J73"/>
    </sheetView>
  </sheetViews>
  <sheetFormatPr defaultColWidth="8.5703125" defaultRowHeight="15.75"/>
  <cols>
    <col min="1" max="1" width="86.7109375" style="60" customWidth="1"/>
    <col min="2" max="2" width="7" style="84" customWidth="1"/>
    <col min="3" max="3" width="5.5703125" style="84" customWidth="1"/>
    <col min="4" max="4" width="7.140625" style="84" customWidth="1"/>
    <col min="5" max="5" width="7.28515625" style="84" customWidth="1"/>
    <col min="6" max="6" width="6.140625" style="84" customWidth="1"/>
    <col min="7" max="7" width="7.140625" style="84" customWidth="1"/>
    <col min="8" max="8" width="10.42578125" style="39" customWidth="1"/>
    <col min="9" max="9" width="7.85546875" style="39" customWidth="1"/>
    <col min="10" max="10" width="14" style="105" customWidth="1"/>
    <col min="11" max="11" width="12.85546875" style="39" customWidth="1"/>
    <col min="12" max="12" width="14.7109375" style="39" customWidth="1"/>
    <col min="13" max="16384" width="8.5703125" style="39"/>
  </cols>
  <sheetData>
    <row r="1" spans="1:12" ht="114" customHeight="1">
      <c r="G1" s="17"/>
      <c r="H1" s="17"/>
      <c r="I1" s="17"/>
      <c r="J1" s="187" t="s">
        <v>192</v>
      </c>
      <c r="K1" s="187"/>
      <c r="L1" s="187"/>
    </row>
    <row r="2" spans="1:12" ht="57.75" customHeight="1">
      <c r="A2" s="196" t="s">
        <v>194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>
      <c r="L3" s="39" t="s">
        <v>195</v>
      </c>
    </row>
    <row r="4" spans="1:12" ht="15.75" customHeight="1">
      <c r="A4" s="195" t="s">
        <v>13</v>
      </c>
      <c r="B4" s="195" t="s">
        <v>22</v>
      </c>
      <c r="C4" s="195" t="s">
        <v>14</v>
      </c>
      <c r="D4" s="195" t="s">
        <v>196</v>
      </c>
      <c r="E4" s="195" t="s">
        <v>197</v>
      </c>
      <c r="F4" s="195"/>
      <c r="G4" s="195"/>
      <c r="H4" s="195"/>
      <c r="I4" s="195" t="s">
        <v>198</v>
      </c>
      <c r="J4" s="195" t="s">
        <v>67</v>
      </c>
      <c r="K4" s="195"/>
      <c r="L4" s="195"/>
    </row>
    <row r="5" spans="1:12">
      <c r="A5" s="195" t="s">
        <v>199</v>
      </c>
      <c r="B5" s="195" t="s">
        <v>199</v>
      </c>
      <c r="C5" s="195" t="s">
        <v>199</v>
      </c>
      <c r="D5" s="195" t="s">
        <v>199</v>
      </c>
      <c r="E5" s="195" t="s">
        <v>199</v>
      </c>
      <c r="F5" s="195"/>
      <c r="G5" s="195"/>
      <c r="H5" s="195"/>
      <c r="I5" s="195" t="s">
        <v>199</v>
      </c>
      <c r="J5" s="174" t="s">
        <v>148</v>
      </c>
      <c r="K5" s="174" t="s">
        <v>173</v>
      </c>
      <c r="L5" s="174" t="s">
        <v>193</v>
      </c>
    </row>
    <row r="6" spans="1:12">
      <c r="A6" s="102">
        <v>1</v>
      </c>
      <c r="B6" s="6">
        <v>2</v>
      </c>
      <c r="C6" s="6">
        <v>3</v>
      </c>
      <c r="D6" s="6">
        <v>4</v>
      </c>
      <c r="E6" s="6">
        <v>5</v>
      </c>
      <c r="F6" s="82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2" s="89" customFormat="1">
      <c r="A7" s="67" t="s">
        <v>23</v>
      </c>
      <c r="B7" s="68"/>
      <c r="C7" s="68"/>
      <c r="D7" s="68"/>
      <c r="E7" s="68"/>
      <c r="F7" s="70"/>
      <c r="G7" s="103"/>
      <c r="H7" s="97"/>
      <c r="I7" s="97"/>
      <c r="J7" s="91">
        <f>J8</f>
        <v>1397.04</v>
      </c>
      <c r="K7" s="91">
        <f t="shared" ref="K7:L7" si="0">K8</f>
        <v>1027.4000000000001</v>
      </c>
      <c r="L7" s="91">
        <f t="shared" si="0"/>
        <v>1103.2000000000003</v>
      </c>
    </row>
    <row r="8" spans="1:12" ht="36.6" customHeight="1">
      <c r="A8" s="67" t="s">
        <v>76</v>
      </c>
      <c r="B8" s="68">
        <v>918</v>
      </c>
      <c r="C8" s="68"/>
      <c r="D8" s="68"/>
      <c r="E8" s="69"/>
      <c r="F8" s="69"/>
      <c r="G8" s="69"/>
      <c r="H8" s="69"/>
      <c r="I8" s="70"/>
      <c r="J8" s="91">
        <f>J9+J51+J66+J73+J89+J96+J60</f>
        <v>1397.04</v>
      </c>
      <c r="K8" s="91">
        <f>K9+K51+K66+K73+K89+K96+K60+K103</f>
        <v>1027.4000000000001</v>
      </c>
      <c r="L8" s="91">
        <f>L9+L51+L66+L73+L89+L96+L60+L103</f>
        <v>1103.2000000000003</v>
      </c>
    </row>
    <row r="9" spans="1:12" ht="20.45" customHeight="1">
      <c r="A9" s="67" t="s">
        <v>16</v>
      </c>
      <c r="B9" s="68">
        <v>918</v>
      </c>
      <c r="C9" s="68" t="s">
        <v>17</v>
      </c>
      <c r="D9" s="68"/>
      <c r="E9" s="69"/>
      <c r="F9" s="69"/>
      <c r="G9" s="69"/>
      <c r="H9" s="69"/>
      <c r="I9" s="70"/>
      <c r="J9" s="91">
        <f>J10+J16+J32+J38</f>
        <v>756.84</v>
      </c>
      <c r="K9" s="91">
        <f t="shared" ref="K9:L9" si="1">K10+K16+K32+K38</f>
        <v>440.1</v>
      </c>
      <c r="L9" s="91">
        <f t="shared" si="1"/>
        <v>470.90000000000003</v>
      </c>
    </row>
    <row r="10" spans="1:12" ht="31.5">
      <c r="A10" s="71" t="s">
        <v>33</v>
      </c>
      <c r="B10" s="104">
        <v>918</v>
      </c>
      <c r="C10" s="6" t="s">
        <v>17</v>
      </c>
      <c r="D10" s="6" t="s">
        <v>28</v>
      </c>
      <c r="E10" s="6"/>
      <c r="F10" s="6"/>
      <c r="G10" s="6"/>
      <c r="H10" s="6"/>
      <c r="I10" s="74"/>
      <c r="J10" s="75">
        <f>J11</f>
        <v>223.24</v>
      </c>
      <c r="K10" s="75">
        <f t="shared" ref="K10:L14" si="2">K11</f>
        <v>134.5</v>
      </c>
      <c r="L10" s="75">
        <f t="shared" si="2"/>
        <v>134.30000000000001</v>
      </c>
    </row>
    <row r="11" spans="1:12">
      <c r="A11" s="73" t="s">
        <v>146</v>
      </c>
      <c r="B11" s="104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4"/>
      <c r="J11" s="75">
        <f>J12</f>
        <v>223.24</v>
      </c>
      <c r="K11" s="75">
        <f t="shared" si="2"/>
        <v>134.5</v>
      </c>
      <c r="L11" s="75">
        <f t="shared" si="2"/>
        <v>134.30000000000001</v>
      </c>
    </row>
    <row r="12" spans="1:12">
      <c r="A12" s="76" t="s">
        <v>142</v>
      </c>
      <c r="B12" s="104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4"/>
      <c r="J12" s="75">
        <f>J13</f>
        <v>223.24</v>
      </c>
      <c r="K12" s="75">
        <f t="shared" si="2"/>
        <v>134.5</v>
      </c>
      <c r="L12" s="75">
        <f t="shared" si="2"/>
        <v>134.30000000000001</v>
      </c>
    </row>
    <row r="13" spans="1:12">
      <c r="A13" s="77" t="s">
        <v>121</v>
      </c>
      <c r="B13" s="104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4"/>
      <c r="J13" s="75">
        <f>J14</f>
        <v>223.24</v>
      </c>
      <c r="K13" s="75">
        <f t="shared" si="2"/>
        <v>134.5</v>
      </c>
      <c r="L13" s="75">
        <f t="shared" si="2"/>
        <v>134.30000000000001</v>
      </c>
    </row>
    <row r="14" spans="1:12" ht="47.25">
      <c r="A14" s="77" t="s">
        <v>111</v>
      </c>
      <c r="B14" s="104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4" t="s">
        <v>113</v>
      </c>
      <c r="J14" s="75">
        <f>J15</f>
        <v>223.24</v>
      </c>
      <c r="K14" s="75">
        <f t="shared" si="2"/>
        <v>134.5</v>
      </c>
      <c r="L14" s="75">
        <f t="shared" si="2"/>
        <v>134.30000000000001</v>
      </c>
    </row>
    <row r="15" spans="1:12" ht="21" customHeight="1">
      <c r="A15" s="77" t="s">
        <v>112</v>
      </c>
      <c r="B15" s="104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4" t="s">
        <v>114</v>
      </c>
      <c r="J15" s="75">
        <v>223.24</v>
      </c>
      <c r="K15" s="75">
        <v>134.5</v>
      </c>
      <c r="L15" s="75">
        <v>134.30000000000001</v>
      </c>
    </row>
    <row r="16" spans="1:12" ht="47.25">
      <c r="A16" s="78" t="s">
        <v>68</v>
      </c>
      <c r="B16" s="68">
        <v>918</v>
      </c>
      <c r="C16" s="69" t="s">
        <v>17</v>
      </c>
      <c r="D16" s="69" t="s">
        <v>18</v>
      </c>
      <c r="E16" s="69"/>
      <c r="F16" s="69"/>
      <c r="G16" s="69"/>
      <c r="H16" s="69"/>
      <c r="I16" s="72"/>
      <c r="J16" s="167">
        <f>J17+J27</f>
        <v>531.1</v>
      </c>
      <c r="K16" s="167">
        <f>K17+K27</f>
        <v>303.10000000000002</v>
      </c>
      <c r="L16" s="167">
        <f>L17+L27</f>
        <v>334.1</v>
      </c>
    </row>
    <row r="17" spans="1:12">
      <c r="A17" s="73" t="s">
        <v>146</v>
      </c>
      <c r="B17" s="104">
        <v>918</v>
      </c>
      <c r="C17" s="6" t="s">
        <v>17</v>
      </c>
      <c r="D17" s="6" t="s">
        <v>18</v>
      </c>
      <c r="E17" s="6" t="s">
        <v>34</v>
      </c>
      <c r="F17" s="6"/>
      <c r="G17" s="6"/>
      <c r="H17" s="6"/>
      <c r="I17" s="74"/>
      <c r="J17" s="75">
        <f>J18</f>
        <v>531</v>
      </c>
      <c r="K17" s="75">
        <f>K18</f>
        <v>303</v>
      </c>
      <c r="L17" s="75">
        <f>L18</f>
        <v>334</v>
      </c>
    </row>
    <row r="18" spans="1:12" ht="18.600000000000001" customHeight="1">
      <c r="A18" s="73" t="s">
        <v>147</v>
      </c>
      <c r="B18" s="104">
        <v>918</v>
      </c>
      <c r="C18" s="7" t="s">
        <v>17</v>
      </c>
      <c r="D18" s="7" t="s">
        <v>18</v>
      </c>
      <c r="E18" s="7" t="s">
        <v>34</v>
      </c>
      <c r="F18" s="7" t="s">
        <v>25</v>
      </c>
      <c r="G18" s="6"/>
      <c r="H18" s="6"/>
      <c r="I18" s="74"/>
      <c r="J18" s="75">
        <f>J20+J22</f>
        <v>531</v>
      </c>
      <c r="K18" s="75">
        <f t="shared" ref="K18:L18" si="3">K20+K22</f>
        <v>303</v>
      </c>
      <c r="L18" s="75">
        <f t="shared" si="3"/>
        <v>334</v>
      </c>
    </row>
    <row r="19" spans="1:12">
      <c r="A19" s="77" t="s">
        <v>39</v>
      </c>
      <c r="B19" s="104">
        <v>918</v>
      </c>
      <c r="C19" s="7" t="s">
        <v>17</v>
      </c>
      <c r="D19" s="7" t="s">
        <v>18</v>
      </c>
      <c r="E19" s="7" t="s">
        <v>34</v>
      </c>
      <c r="F19" s="7" t="s">
        <v>25</v>
      </c>
      <c r="G19" s="7" t="s">
        <v>37</v>
      </c>
      <c r="H19" s="7" t="s">
        <v>40</v>
      </c>
      <c r="I19" s="74"/>
      <c r="J19" s="75">
        <f t="shared" ref="J19:L20" si="4">J20</f>
        <v>425.3</v>
      </c>
      <c r="K19" s="75">
        <f t="shared" si="4"/>
        <v>234.4</v>
      </c>
      <c r="L19" s="75">
        <f t="shared" si="4"/>
        <v>213.6</v>
      </c>
    </row>
    <row r="20" spans="1:12" ht="58.5" customHeight="1">
      <c r="A20" s="77" t="s">
        <v>111</v>
      </c>
      <c r="B20" s="104">
        <v>918</v>
      </c>
      <c r="C20" s="7" t="s">
        <v>17</v>
      </c>
      <c r="D20" s="7" t="s">
        <v>18</v>
      </c>
      <c r="E20" s="7" t="s">
        <v>34</v>
      </c>
      <c r="F20" s="7" t="s">
        <v>25</v>
      </c>
      <c r="G20" s="7" t="s">
        <v>37</v>
      </c>
      <c r="H20" s="7" t="s">
        <v>40</v>
      </c>
      <c r="I20" s="74" t="s">
        <v>113</v>
      </c>
      <c r="J20" s="75">
        <f t="shared" si="4"/>
        <v>425.3</v>
      </c>
      <c r="K20" s="75">
        <f t="shared" si="4"/>
        <v>234.4</v>
      </c>
      <c r="L20" s="75">
        <f t="shared" si="4"/>
        <v>213.6</v>
      </c>
    </row>
    <row r="21" spans="1:12">
      <c r="A21" s="77" t="s">
        <v>112</v>
      </c>
      <c r="B21" s="104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7" t="s">
        <v>37</v>
      </c>
      <c r="H21" s="7" t="s">
        <v>40</v>
      </c>
      <c r="I21" s="74" t="s">
        <v>114</v>
      </c>
      <c r="J21" s="75">
        <v>425.3</v>
      </c>
      <c r="K21" s="75">
        <v>234.4</v>
      </c>
      <c r="L21" s="75">
        <v>213.6</v>
      </c>
    </row>
    <row r="22" spans="1:12">
      <c r="A22" s="76" t="s">
        <v>171</v>
      </c>
      <c r="B22" s="104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42</v>
      </c>
      <c r="I22" s="74"/>
      <c r="J22" s="75">
        <f>J23+J25</f>
        <v>105.69999999999999</v>
      </c>
      <c r="K22" s="75">
        <f>K23+K25</f>
        <v>68.599999999999994</v>
      </c>
      <c r="L22" s="75">
        <f>L23+L25</f>
        <v>120.39999999999999</v>
      </c>
    </row>
    <row r="23" spans="1:12" ht="31.5">
      <c r="A23" s="76" t="s">
        <v>107</v>
      </c>
      <c r="B23" s="104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42</v>
      </c>
      <c r="I23" s="74" t="s">
        <v>109</v>
      </c>
      <c r="J23" s="75">
        <f t="shared" ref="J23:L23" si="5">J24</f>
        <v>95.1</v>
      </c>
      <c r="K23" s="75">
        <f t="shared" si="5"/>
        <v>42.8</v>
      </c>
      <c r="L23" s="75">
        <f t="shared" si="5"/>
        <v>94.6</v>
      </c>
    </row>
    <row r="24" spans="1:12" ht="31.5">
      <c r="A24" s="76" t="s">
        <v>108</v>
      </c>
      <c r="B24" s="104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42</v>
      </c>
      <c r="I24" s="6" t="s">
        <v>110</v>
      </c>
      <c r="J24" s="75">
        <v>95.1</v>
      </c>
      <c r="K24" s="75">
        <v>42.8</v>
      </c>
      <c r="L24" s="75">
        <v>94.6</v>
      </c>
    </row>
    <row r="25" spans="1:12" s="89" customFormat="1">
      <c r="A25" s="81" t="s">
        <v>115</v>
      </c>
      <c r="B25" s="104">
        <v>918</v>
      </c>
      <c r="C25" s="6" t="s">
        <v>17</v>
      </c>
      <c r="D25" s="6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82" t="s">
        <v>116</v>
      </c>
      <c r="J25" s="38">
        <f>J26</f>
        <v>10.6</v>
      </c>
      <c r="K25" s="38">
        <f>K26</f>
        <v>25.8</v>
      </c>
      <c r="L25" s="38">
        <f>L26</f>
        <v>25.8</v>
      </c>
    </row>
    <row r="26" spans="1:12" s="89" customFormat="1">
      <c r="A26" s="81" t="s">
        <v>118</v>
      </c>
      <c r="B26" s="104">
        <v>918</v>
      </c>
      <c r="C26" s="6" t="s">
        <v>17</v>
      </c>
      <c r="D26" s="6" t="s">
        <v>18</v>
      </c>
      <c r="E26" s="6" t="s">
        <v>34</v>
      </c>
      <c r="F26" s="7" t="s">
        <v>25</v>
      </c>
      <c r="G26" s="7" t="s">
        <v>37</v>
      </c>
      <c r="H26" s="7" t="s">
        <v>42</v>
      </c>
      <c r="I26" s="82" t="s">
        <v>120</v>
      </c>
      <c r="J26" s="38">
        <v>10.6</v>
      </c>
      <c r="K26" s="38">
        <v>25.8</v>
      </c>
      <c r="L26" s="38">
        <v>25.8</v>
      </c>
    </row>
    <row r="27" spans="1:12" s="106" customFormat="1" ht="31.5">
      <c r="A27" s="73" t="s">
        <v>143</v>
      </c>
      <c r="B27" s="104">
        <v>918</v>
      </c>
      <c r="C27" s="6" t="s">
        <v>17</v>
      </c>
      <c r="D27" s="6" t="s">
        <v>18</v>
      </c>
      <c r="E27" s="74">
        <v>89</v>
      </c>
      <c r="F27" s="7"/>
      <c r="G27" s="7"/>
      <c r="H27" s="7"/>
      <c r="I27" s="83"/>
      <c r="J27" s="75">
        <f>J28</f>
        <v>0.1</v>
      </c>
      <c r="K27" s="75">
        <f t="shared" ref="K27:L30" si="6">K28</f>
        <v>0.1</v>
      </c>
      <c r="L27" s="75">
        <f t="shared" si="6"/>
        <v>0.1</v>
      </c>
    </row>
    <row r="28" spans="1:12" s="106" customFormat="1" ht="47.25">
      <c r="A28" s="73" t="s">
        <v>144</v>
      </c>
      <c r="B28" s="104">
        <v>918</v>
      </c>
      <c r="C28" s="6" t="s">
        <v>17</v>
      </c>
      <c r="D28" s="6" t="s">
        <v>18</v>
      </c>
      <c r="E28" s="74">
        <v>89</v>
      </c>
      <c r="F28" s="7" t="s">
        <v>24</v>
      </c>
      <c r="G28" s="7"/>
      <c r="H28" s="7"/>
      <c r="I28" s="83"/>
      <c r="J28" s="75">
        <f>J29</f>
        <v>0.1</v>
      </c>
      <c r="K28" s="75">
        <f t="shared" si="6"/>
        <v>0.1</v>
      </c>
      <c r="L28" s="75">
        <f t="shared" si="6"/>
        <v>0.1</v>
      </c>
    </row>
    <row r="29" spans="1:12" s="106" customFormat="1" ht="78.75">
      <c r="A29" s="85" t="s">
        <v>145</v>
      </c>
      <c r="B29" s="104">
        <v>918</v>
      </c>
      <c r="C29" s="6" t="s">
        <v>17</v>
      </c>
      <c r="D29" s="6" t="s">
        <v>18</v>
      </c>
      <c r="E29" s="74">
        <v>89</v>
      </c>
      <c r="F29" s="7" t="s">
        <v>24</v>
      </c>
      <c r="G29" s="7" t="s">
        <v>37</v>
      </c>
      <c r="H29" s="7" t="s">
        <v>44</v>
      </c>
      <c r="I29" s="83"/>
      <c r="J29" s="75">
        <f>J30</f>
        <v>0.1</v>
      </c>
      <c r="K29" s="75">
        <f t="shared" si="6"/>
        <v>0.1</v>
      </c>
      <c r="L29" s="75">
        <f t="shared" si="6"/>
        <v>0.1</v>
      </c>
    </row>
    <row r="30" spans="1:12" s="106" customFormat="1" ht="18" customHeight="1">
      <c r="A30" s="76" t="s">
        <v>107</v>
      </c>
      <c r="B30" s="104">
        <v>918</v>
      </c>
      <c r="C30" s="6" t="s">
        <v>17</v>
      </c>
      <c r="D30" s="6" t="s">
        <v>18</v>
      </c>
      <c r="E30" s="74" t="s">
        <v>49</v>
      </c>
      <c r="F30" s="7" t="s">
        <v>24</v>
      </c>
      <c r="G30" s="7" t="s">
        <v>37</v>
      </c>
      <c r="H30" s="7" t="s">
        <v>44</v>
      </c>
      <c r="I30" s="83" t="s">
        <v>109</v>
      </c>
      <c r="J30" s="75">
        <f>J31</f>
        <v>0.1</v>
      </c>
      <c r="K30" s="75">
        <f t="shared" si="6"/>
        <v>0.1</v>
      </c>
      <c r="L30" s="75">
        <f t="shared" si="6"/>
        <v>0.1</v>
      </c>
    </row>
    <row r="31" spans="1:12" s="106" customFormat="1" ht="35.25" customHeight="1">
      <c r="A31" s="76" t="s">
        <v>108</v>
      </c>
      <c r="B31" s="104">
        <v>918</v>
      </c>
      <c r="C31" s="6" t="s">
        <v>17</v>
      </c>
      <c r="D31" s="6" t="s">
        <v>18</v>
      </c>
      <c r="E31" s="74" t="s">
        <v>49</v>
      </c>
      <c r="F31" s="7" t="s">
        <v>24</v>
      </c>
      <c r="G31" s="7" t="s">
        <v>37</v>
      </c>
      <c r="H31" s="7" t="s">
        <v>44</v>
      </c>
      <c r="I31" s="83" t="s">
        <v>110</v>
      </c>
      <c r="J31" s="75">
        <v>0.1</v>
      </c>
      <c r="K31" s="75">
        <v>0.1</v>
      </c>
      <c r="L31" s="75">
        <v>0.1</v>
      </c>
    </row>
    <row r="32" spans="1:12">
      <c r="A32" s="71" t="s">
        <v>45</v>
      </c>
      <c r="B32" s="68">
        <v>918</v>
      </c>
      <c r="C32" s="86" t="s">
        <v>17</v>
      </c>
      <c r="D32" s="86" t="s">
        <v>46</v>
      </c>
      <c r="E32" s="86"/>
      <c r="F32" s="166"/>
      <c r="G32" s="166"/>
      <c r="H32" s="87"/>
      <c r="I32" s="87"/>
      <c r="J32" s="167">
        <f>J33</f>
        <v>1</v>
      </c>
      <c r="K32" s="167">
        <f t="shared" ref="K32:L36" si="7">K33</f>
        <v>1</v>
      </c>
      <c r="L32" s="167">
        <f t="shared" si="7"/>
        <v>1</v>
      </c>
    </row>
    <row r="33" spans="1:12" ht="31.5">
      <c r="A33" s="107" t="s">
        <v>143</v>
      </c>
      <c r="B33" s="104">
        <v>918</v>
      </c>
      <c r="C33" s="7" t="s">
        <v>17</v>
      </c>
      <c r="D33" s="7" t="s">
        <v>46</v>
      </c>
      <c r="E33" s="74">
        <v>89</v>
      </c>
      <c r="F33" s="7"/>
      <c r="G33" s="7"/>
      <c r="H33" s="88"/>
      <c r="I33" s="88"/>
      <c r="J33" s="75">
        <f>J34</f>
        <v>1</v>
      </c>
      <c r="K33" s="75">
        <f t="shared" si="7"/>
        <v>1</v>
      </c>
      <c r="L33" s="75">
        <f t="shared" si="7"/>
        <v>1</v>
      </c>
    </row>
    <row r="34" spans="1:12" ht="47.25">
      <c r="A34" s="108" t="s">
        <v>144</v>
      </c>
      <c r="B34" s="104">
        <v>918</v>
      </c>
      <c r="C34" s="7" t="s">
        <v>17</v>
      </c>
      <c r="D34" s="7" t="s">
        <v>46</v>
      </c>
      <c r="E34" s="74">
        <v>89</v>
      </c>
      <c r="F34" s="7" t="s">
        <v>24</v>
      </c>
      <c r="G34" s="7"/>
      <c r="H34" s="88"/>
      <c r="I34" s="88"/>
      <c r="J34" s="75">
        <f>J35</f>
        <v>1</v>
      </c>
      <c r="K34" s="75">
        <f t="shared" si="7"/>
        <v>1</v>
      </c>
      <c r="L34" s="75">
        <f t="shared" si="7"/>
        <v>1</v>
      </c>
    </row>
    <row r="35" spans="1:12" ht="31.5">
      <c r="A35" s="76" t="s">
        <v>117</v>
      </c>
      <c r="B35" s="104">
        <v>918</v>
      </c>
      <c r="C35" s="7" t="s">
        <v>17</v>
      </c>
      <c r="D35" s="7" t="s">
        <v>46</v>
      </c>
      <c r="E35" s="74">
        <v>89</v>
      </c>
      <c r="F35" s="7" t="s">
        <v>24</v>
      </c>
      <c r="G35" s="7" t="s">
        <v>37</v>
      </c>
      <c r="H35" s="7" t="s">
        <v>47</v>
      </c>
      <c r="I35" s="88"/>
      <c r="J35" s="75">
        <f>J36</f>
        <v>1</v>
      </c>
      <c r="K35" s="75">
        <f t="shared" si="7"/>
        <v>1</v>
      </c>
      <c r="L35" s="75">
        <f t="shared" si="7"/>
        <v>1</v>
      </c>
    </row>
    <row r="36" spans="1:12">
      <c r="A36" s="81" t="s">
        <v>115</v>
      </c>
      <c r="B36" s="104">
        <v>918</v>
      </c>
      <c r="C36" s="7" t="s">
        <v>17</v>
      </c>
      <c r="D36" s="7" t="s">
        <v>46</v>
      </c>
      <c r="E36" s="74">
        <v>89</v>
      </c>
      <c r="F36" s="7" t="s">
        <v>24</v>
      </c>
      <c r="G36" s="7" t="s">
        <v>37</v>
      </c>
      <c r="H36" s="7" t="s">
        <v>47</v>
      </c>
      <c r="I36" s="88" t="s">
        <v>116</v>
      </c>
      <c r="J36" s="75">
        <f>J37</f>
        <v>1</v>
      </c>
      <c r="K36" s="75">
        <f t="shared" si="7"/>
        <v>1</v>
      </c>
      <c r="L36" s="75">
        <f t="shared" si="7"/>
        <v>1</v>
      </c>
    </row>
    <row r="37" spans="1:12" ht="17.25" customHeight="1">
      <c r="A37" s="76" t="s">
        <v>48</v>
      </c>
      <c r="B37" s="104">
        <v>918</v>
      </c>
      <c r="C37" s="7" t="s">
        <v>17</v>
      </c>
      <c r="D37" s="7" t="s">
        <v>46</v>
      </c>
      <c r="E37" s="7" t="s">
        <v>49</v>
      </c>
      <c r="F37" s="7" t="s">
        <v>24</v>
      </c>
      <c r="G37" s="7" t="s">
        <v>37</v>
      </c>
      <c r="H37" s="7" t="s">
        <v>47</v>
      </c>
      <c r="I37" s="88" t="s">
        <v>50</v>
      </c>
      <c r="J37" s="75">
        <v>1</v>
      </c>
      <c r="K37" s="75">
        <v>1</v>
      </c>
      <c r="L37" s="75">
        <v>1</v>
      </c>
    </row>
    <row r="38" spans="1:12" ht="17.25" customHeight="1">
      <c r="A38" s="76" t="s">
        <v>216</v>
      </c>
      <c r="B38" s="68">
        <v>918</v>
      </c>
      <c r="C38" s="90" t="s">
        <v>17</v>
      </c>
      <c r="D38" s="86" t="s">
        <v>32</v>
      </c>
      <c r="E38" s="88"/>
      <c r="F38" s="7"/>
      <c r="G38" s="7"/>
      <c r="H38" s="7"/>
      <c r="I38" s="101"/>
      <c r="J38" s="167">
        <f>J39+J43+J47</f>
        <v>1.5</v>
      </c>
      <c r="K38" s="167">
        <f t="shared" ref="K38:L38" si="8">K39+K43+K47</f>
        <v>1.5</v>
      </c>
      <c r="L38" s="167">
        <f t="shared" si="8"/>
        <v>1.5</v>
      </c>
    </row>
    <row r="39" spans="1:12" ht="33.75" customHeight="1">
      <c r="A39" s="76" t="s">
        <v>217</v>
      </c>
      <c r="B39" s="104">
        <v>918</v>
      </c>
      <c r="C39" s="6" t="s">
        <v>17</v>
      </c>
      <c r="D39" s="6" t="s">
        <v>32</v>
      </c>
      <c r="E39" s="6" t="s">
        <v>214</v>
      </c>
      <c r="F39" s="6"/>
      <c r="G39" s="6"/>
      <c r="H39" s="6"/>
      <c r="I39" s="6"/>
      <c r="J39" s="75">
        <f>J40</f>
        <v>0.5</v>
      </c>
      <c r="K39" s="75">
        <f t="shared" ref="K39:L41" si="9">K40</f>
        <v>0.5</v>
      </c>
      <c r="L39" s="75">
        <f t="shared" si="9"/>
        <v>0.5</v>
      </c>
    </row>
    <row r="40" spans="1:12" ht="17.25" customHeight="1">
      <c r="A40" s="76" t="s">
        <v>213</v>
      </c>
      <c r="B40" s="104">
        <v>918</v>
      </c>
      <c r="C40" s="6" t="s">
        <v>17</v>
      </c>
      <c r="D40" s="6" t="s">
        <v>32</v>
      </c>
      <c r="E40" s="6" t="s">
        <v>214</v>
      </c>
      <c r="F40" s="6" t="s">
        <v>35</v>
      </c>
      <c r="G40" s="6" t="s">
        <v>37</v>
      </c>
      <c r="H40" s="6" t="s">
        <v>215</v>
      </c>
      <c r="I40" s="6"/>
      <c r="J40" s="75">
        <f>J41</f>
        <v>0.5</v>
      </c>
      <c r="K40" s="75">
        <f t="shared" si="9"/>
        <v>0.5</v>
      </c>
      <c r="L40" s="75">
        <f t="shared" si="9"/>
        <v>0.5</v>
      </c>
    </row>
    <row r="41" spans="1:12" ht="20.25" customHeight="1">
      <c r="A41" s="76" t="s">
        <v>107</v>
      </c>
      <c r="B41" s="104">
        <v>918</v>
      </c>
      <c r="C41" s="6" t="s">
        <v>17</v>
      </c>
      <c r="D41" s="6" t="s">
        <v>32</v>
      </c>
      <c r="E41" s="6" t="s">
        <v>214</v>
      </c>
      <c r="F41" s="6" t="s">
        <v>35</v>
      </c>
      <c r="G41" s="6" t="s">
        <v>37</v>
      </c>
      <c r="H41" s="6" t="s">
        <v>215</v>
      </c>
      <c r="I41" s="6" t="s">
        <v>109</v>
      </c>
      <c r="J41" s="75">
        <f>J42</f>
        <v>0.5</v>
      </c>
      <c r="K41" s="75">
        <f t="shared" si="9"/>
        <v>0.5</v>
      </c>
      <c r="L41" s="75">
        <f t="shared" si="9"/>
        <v>0.5</v>
      </c>
    </row>
    <row r="42" spans="1:12" ht="34.5" customHeight="1">
      <c r="A42" s="76" t="s">
        <v>108</v>
      </c>
      <c r="B42" s="104">
        <v>918</v>
      </c>
      <c r="C42" s="6" t="s">
        <v>17</v>
      </c>
      <c r="D42" s="6" t="s">
        <v>32</v>
      </c>
      <c r="E42" s="6" t="s">
        <v>214</v>
      </c>
      <c r="F42" s="6" t="s">
        <v>35</v>
      </c>
      <c r="G42" s="6" t="s">
        <v>37</v>
      </c>
      <c r="H42" s="6" t="s">
        <v>215</v>
      </c>
      <c r="I42" s="6" t="s">
        <v>110</v>
      </c>
      <c r="J42" s="75">
        <v>0.5</v>
      </c>
      <c r="K42" s="75">
        <v>0.5</v>
      </c>
      <c r="L42" s="75">
        <v>0.5</v>
      </c>
    </row>
    <row r="43" spans="1:12" ht="17.25" customHeight="1">
      <c r="A43" s="76" t="s">
        <v>227</v>
      </c>
      <c r="B43" s="104">
        <v>918</v>
      </c>
      <c r="C43" s="6" t="s">
        <v>17</v>
      </c>
      <c r="D43" s="6" t="s">
        <v>32</v>
      </c>
      <c r="E43" s="88" t="s">
        <v>226</v>
      </c>
      <c r="F43" s="7"/>
      <c r="G43" s="7"/>
      <c r="H43" s="7"/>
      <c r="I43" s="101"/>
      <c r="J43" s="75">
        <f>J44</f>
        <v>0.5</v>
      </c>
      <c r="K43" s="75">
        <f t="shared" ref="K43:L45" si="10">K44</f>
        <v>0.5</v>
      </c>
      <c r="L43" s="75">
        <f t="shared" si="10"/>
        <v>0.5</v>
      </c>
    </row>
    <row r="44" spans="1:12" ht="17.25" customHeight="1">
      <c r="A44" s="76" t="s">
        <v>228</v>
      </c>
      <c r="B44" s="104">
        <v>918</v>
      </c>
      <c r="C44" s="6" t="s">
        <v>17</v>
      </c>
      <c r="D44" s="6" t="s">
        <v>32</v>
      </c>
      <c r="E44" s="88" t="s">
        <v>226</v>
      </c>
      <c r="F44" s="7" t="s">
        <v>35</v>
      </c>
      <c r="G44" s="7" t="s">
        <v>35</v>
      </c>
      <c r="H44" s="7" t="s">
        <v>225</v>
      </c>
      <c r="I44" s="101"/>
      <c r="J44" s="75">
        <f>J45</f>
        <v>0.5</v>
      </c>
      <c r="K44" s="75">
        <f t="shared" si="10"/>
        <v>0.5</v>
      </c>
      <c r="L44" s="75">
        <f t="shared" si="10"/>
        <v>0.5</v>
      </c>
    </row>
    <row r="45" spans="1:12" ht="17.25" customHeight="1">
      <c r="A45" s="76" t="s">
        <v>107</v>
      </c>
      <c r="B45" s="104">
        <v>918</v>
      </c>
      <c r="C45" s="6" t="s">
        <v>17</v>
      </c>
      <c r="D45" s="6" t="s">
        <v>32</v>
      </c>
      <c r="E45" s="6" t="s">
        <v>226</v>
      </c>
      <c r="F45" s="6" t="s">
        <v>35</v>
      </c>
      <c r="G45" s="6" t="s">
        <v>37</v>
      </c>
      <c r="H45" s="6" t="s">
        <v>225</v>
      </c>
      <c r="I45" s="6" t="s">
        <v>109</v>
      </c>
      <c r="J45" s="75">
        <f>J46</f>
        <v>0.5</v>
      </c>
      <c r="K45" s="75">
        <f t="shared" si="10"/>
        <v>0.5</v>
      </c>
      <c r="L45" s="75">
        <f t="shared" si="10"/>
        <v>0.5</v>
      </c>
    </row>
    <row r="46" spans="1:12" ht="30.75" customHeight="1">
      <c r="A46" s="76" t="s">
        <v>108</v>
      </c>
      <c r="B46" s="104">
        <v>918</v>
      </c>
      <c r="C46" s="6" t="s">
        <v>17</v>
      </c>
      <c r="D46" s="6" t="s">
        <v>32</v>
      </c>
      <c r="E46" s="6" t="s">
        <v>226</v>
      </c>
      <c r="F46" s="6" t="s">
        <v>35</v>
      </c>
      <c r="G46" s="6" t="s">
        <v>37</v>
      </c>
      <c r="H46" s="6" t="s">
        <v>225</v>
      </c>
      <c r="I46" s="6" t="s">
        <v>110</v>
      </c>
      <c r="J46" s="75">
        <v>0.5</v>
      </c>
      <c r="K46" s="75">
        <v>0.5</v>
      </c>
      <c r="L46" s="75">
        <v>0.5</v>
      </c>
    </row>
    <row r="47" spans="1:12" ht="17.25" customHeight="1">
      <c r="A47" s="76" t="s">
        <v>231</v>
      </c>
      <c r="B47" s="104">
        <v>918</v>
      </c>
      <c r="C47" s="6" t="s">
        <v>17</v>
      </c>
      <c r="D47" s="6" t="s">
        <v>32</v>
      </c>
      <c r="E47" s="6" t="s">
        <v>230</v>
      </c>
      <c r="F47" s="7"/>
      <c r="G47" s="7"/>
      <c r="H47" s="7"/>
      <c r="I47" s="101"/>
      <c r="J47" s="75">
        <f>J48</f>
        <v>0.5</v>
      </c>
      <c r="K47" s="75">
        <f t="shared" ref="K47:L49" si="11">K48</f>
        <v>0.5</v>
      </c>
      <c r="L47" s="75">
        <f t="shared" si="11"/>
        <v>0.5</v>
      </c>
    </row>
    <row r="48" spans="1:12" ht="34.5" customHeight="1">
      <c r="A48" s="76" t="s">
        <v>232</v>
      </c>
      <c r="B48" s="104">
        <v>918</v>
      </c>
      <c r="C48" s="6" t="s">
        <v>17</v>
      </c>
      <c r="D48" s="6" t="s">
        <v>32</v>
      </c>
      <c r="E48" s="6" t="s">
        <v>230</v>
      </c>
      <c r="F48" s="7" t="s">
        <v>35</v>
      </c>
      <c r="G48" s="7" t="s">
        <v>35</v>
      </c>
      <c r="H48" s="7" t="s">
        <v>229</v>
      </c>
      <c r="I48" s="101"/>
      <c r="J48" s="75">
        <f>J49</f>
        <v>0.5</v>
      </c>
      <c r="K48" s="75">
        <f t="shared" si="11"/>
        <v>0.5</v>
      </c>
      <c r="L48" s="75">
        <f t="shared" si="11"/>
        <v>0.5</v>
      </c>
    </row>
    <row r="49" spans="1:12" ht="17.25" customHeight="1">
      <c r="A49" s="76" t="s">
        <v>107</v>
      </c>
      <c r="B49" s="104">
        <v>918</v>
      </c>
      <c r="C49" s="6" t="s">
        <v>17</v>
      </c>
      <c r="D49" s="6" t="s">
        <v>32</v>
      </c>
      <c r="E49" s="6" t="s">
        <v>230</v>
      </c>
      <c r="F49" s="6" t="s">
        <v>35</v>
      </c>
      <c r="G49" s="6" t="s">
        <v>37</v>
      </c>
      <c r="H49" s="6" t="s">
        <v>229</v>
      </c>
      <c r="I49" s="6" t="s">
        <v>109</v>
      </c>
      <c r="J49" s="75">
        <f>J50</f>
        <v>0.5</v>
      </c>
      <c r="K49" s="75">
        <f t="shared" si="11"/>
        <v>0.5</v>
      </c>
      <c r="L49" s="75">
        <f t="shared" si="11"/>
        <v>0.5</v>
      </c>
    </row>
    <row r="50" spans="1:12" ht="17.25" customHeight="1">
      <c r="A50" s="76" t="s">
        <v>108</v>
      </c>
      <c r="B50" s="104">
        <v>918</v>
      </c>
      <c r="C50" s="6" t="s">
        <v>17</v>
      </c>
      <c r="D50" s="6" t="s">
        <v>32</v>
      </c>
      <c r="E50" s="6" t="s">
        <v>230</v>
      </c>
      <c r="F50" s="6" t="s">
        <v>35</v>
      </c>
      <c r="G50" s="6" t="s">
        <v>37</v>
      </c>
      <c r="H50" s="6" t="s">
        <v>229</v>
      </c>
      <c r="I50" s="6" t="s">
        <v>110</v>
      </c>
      <c r="J50" s="75">
        <v>0.5</v>
      </c>
      <c r="K50" s="75">
        <v>0.5</v>
      </c>
      <c r="L50" s="75">
        <v>0.5</v>
      </c>
    </row>
    <row r="51" spans="1:12">
      <c r="A51" s="71" t="s">
        <v>51</v>
      </c>
      <c r="B51" s="68">
        <v>918</v>
      </c>
      <c r="C51" s="86" t="s">
        <v>28</v>
      </c>
      <c r="D51" s="86"/>
      <c r="E51" s="87"/>
      <c r="F51" s="86"/>
      <c r="G51" s="86"/>
      <c r="H51" s="86"/>
      <c r="I51" s="169"/>
      <c r="J51" s="167">
        <f>J52</f>
        <v>89.8</v>
      </c>
      <c r="K51" s="167">
        <f>K52</f>
        <v>92.8</v>
      </c>
      <c r="L51" s="167">
        <f>L52</f>
        <v>96</v>
      </c>
    </row>
    <row r="52" spans="1:12">
      <c r="A52" s="78" t="s">
        <v>52</v>
      </c>
      <c r="B52" s="68">
        <v>918</v>
      </c>
      <c r="C52" s="171" t="s">
        <v>28</v>
      </c>
      <c r="D52" s="171" t="s">
        <v>29</v>
      </c>
      <c r="E52" s="72"/>
      <c r="F52" s="69"/>
      <c r="G52" s="69"/>
      <c r="H52" s="69"/>
      <c r="I52" s="92"/>
      <c r="J52" s="167">
        <f>J55</f>
        <v>89.8</v>
      </c>
      <c r="K52" s="167">
        <f>K55</f>
        <v>92.8</v>
      </c>
      <c r="L52" s="167">
        <f>L55</f>
        <v>96</v>
      </c>
    </row>
    <row r="53" spans="1:12" ht="31.5">
      <c r="A53" s="107" t="s">
        <v>143</v>
      </c>
      <c r="B53" s="104">
        <v>918</v>
      </c>
      <c r="C53" s="82" t="s">
        <v>28</v>
      </c>
      <c r="D53" s="82" t="s">
        <v>29</v>
      </c>
      <c r="E53" s="6">
        <v>89</v>
      </c>
      <c r="F53" s="6"/>
      <c r="G53" s="6"/>
      <c r="H53" s="6"/>
      <c r="I53" s="93"/>
      <c r="J53" s="75">
        <f t="shared" ref="J53:L54" si="12">J54</f>
        <v>89.8</v>
      </c>
      <c r="K53" s="75">
        <f t="shared" si="12"/>
        <v>92.8</v>
      </c>
      <c r="L53" s="75">
        <f t="shared" si="12"/>
        <v>96</v>
      </c>
    </row>
    <row r="54" spans="1:12" ht="47.25">
      <c r="A54" s="108" t="s">
        <v>144</v>
      </c>
      <c r="B54" s="104">
        <v>918</v>
      </c>
      <c r="C54" s="82" t="s">
        <v>28</v>
      </c>
      <c r="D54" s="82" t="s">
        <v>29</v>
      </c>
      <c r="E54" s="6">
        <v>89</v>
      </c>
      <c r="F54" s="6">
        <v>1</v>
      </c>
      <c r="G54" s="6"/>
      <c r="H54" s="6"/>
      <c r="I54" s="93"/>
      <c r="J54" s="75">
        <f t="shared" si="12"/>
        <v>89.8</v>
      </c>
      <c r="K54" s="75">
        <f t="shared" si="12"/>
        <v>92.8</v>
      </c>
      <c r="L54" s="75">
        <f t="shared" si="12"/>
        <v>96</v>
      </c>
    </row>
    <row r="55" spans="1:12" ht="31.5">
      <c r="A55" s="94" t="s">
        <v>178</v>
      </c>
      <c r="B55" s="104">
        <v>918</v>
      </c>
      <c r="C55" s="82" t="s">
        <v>28</v>
      </c>
      <c r="D55" s="82" t="s">
        <v>29</v>
      </c>
      <c r="E55" s="95">
        <v>89</v>
      </c>
      <c r="F55" s="6">
        <v>1</v>
      </c>
      <c r="G55" s="6" t="s">
        <v>37</v>
      </c>
      <c r="H55" s="6">
        <v>51180</v>
      </c>
      <c r="I55" s="93"/>
      <c r="J55" s="36">
        <f>J56+J58</f>
        <v>89.8</v>
      </c>
      <c r="K55" s="36">
        <f>K56+K58</f>
        <v>92.8</v>
      </c>
      <c r="L55" s="36">
        <f>L56+L58</f>
        <v>96</v>
      </c>
    </row>
    <row r="56" spans="1:12" ht="47.25">
      <c r="A56" s="77" t="s">
        <v>111</v>
      </c>
      <c r="B56" s="104">
        <v>918</v>
      </c>
      <c r="C56" s="82" t="s">
        <v>28</v>
      </c>
      <c r="D56" s="82" t="s">
        <v>29</v>
      </c>
      <c r="E56" s="95">
        <v>89</v>
      </c>
      <c r="F56" s="6">
        <v>1</v>
      </c>
      <c r="G56" s="6" t="s">
        <v>37</v>
      </c>
      <c r="H56" s="6" t="s">
        <v>53</v>
      </c>
      <c r="I56" s="93" t="s">
        <v>113</v>
      </c>
      <c r="J56" s="36">
        <f>J57</f>
        <v>85.8</v>
      </c>
      <c r="K56" s="36">
        <f>K57</f>
        <v>88.8</v>
      </c>
      <c r="L56" s="36">
        <f>L57</f>
        <v>92</v>
      </c>
    </row>
    <row r="57" spans="1:12">
      <c r="A57" s="77" t="s">
        <v>112</v>
      </c>
      <c r="B57" s="104">
        <v>918</v>
      </c>
      <c r="C57" s="82" t="s">
        <v>28</v>
      </c>
      <c r="D57" s="82" t="s">
        <v>29</v>
      </c>
      <c r="E57" s="95">
        <v>89</v>
      </c>
      <c r="F57" s="6">
        <v>1</v>
      </c>
      <c r="G57" s="6" t="s">
        <v>37</v>
      </c>
      <c r="H57" s="6" t="s">
        <v>53</v>
      </c>
      <c r="I57" s="93" t="s">
        <v>114</v>
      </c>
      <c r="J57" s="36">
        <v>85.8</v>
      </c>
      <c r="K57" s="36">
        <v>88.8</v>
      </c>
      <c r="L57" s="36">
        <v>92</v>
      </c>
    </row>
    <row r="58" spans="1:12" ht="18.75" customHeight="1">
      <c r="A58" s="76" t="s">
        <v>107</v>
      </c>
      <c r="B58" s="104">
        <v>918</v>
      </c>
      <c r="C58" s="82" t="s">
        <v>28</v>
      </c>
      <c r="D58" s="82" t="s">
        <v>29</v>
      </c>
      <c r="E58" s="95">
        <v>89</v>
      </c>
      <c r="F58" s="6">
        <v>1</v>
      </c>
      <c r="G58" s="6" t="s">
        <v>37</v>
      </c>
      <c r="H58" s="6">
        <v>51180</v>
      </c>
      <c r="I58" s="93" t="s">
        <v>109</v>
      </c>
      <c r="J58" s="36">
        <f t="shared" ref="J58:L58" si="13">J59</f>
        <v>4</v>
      </c>
      <c r="K58" s="36">
        <f t="shared" si="13"/>
        <v>4</v>
      </c>
      <c r="L58" s="36">
        <f t="shared" si="13"/>
        <v>4</v>
      </c>
    </row>
    <row r="59" spans="1:12" ht="31.5">
      <c r="A59" s="180" t="s">
        <v>108</v>
      </c>
      <c r="B59" s="181">
        <v>918</v>
      </c>
      <c r="C59" s="182" t="s">
        <v>28</v>
      </c>
      <c r="D59" s="182" t="s">
        <v>29</v>
      </c>
      <c r="E59" s="183">
        <v>89</v>
      </c>
      <c r="F59" s="6">
        <v>1</v>
      </c>
      <c r="G59" s="6" t="s">
        <v>37</v>
      </c>
      <c r="H59" s="6">
        <v>51180</v>
      </c>
      <c r="I59" s="93" t="s">
        <v>110</v>
      </c>
      <c r="J59" s="36">
        <v>4</v>
      </c>
      <c r="K59" s="36">
        <v>4</v>
      </c>
      <c r="L59" s="36">
        <v>4</v>
      </c>
    </row>
    <row r="60" spans="1:12">
      <c r="A60" s="71" t="s">
        <v>218</v>
      </c>
      <c r="B60" s="68">
        <v>918</v>
      </c>
      <c r="C60" s="171" t="s">
        <v>29</v>
      </c>
      <c r="D60" s="171"/>
      <c r="E60" s="69"/>
      <c r="F60" s="6"/>
      <c r="G60" s="6"/>
      <c r="H60" s="6"/>
      <c r="I60" s="93"/>
      <c r="J60" s="172">
        <f>J61</f>
        <v>0.5</v>
      </c>
      <c r="K60" s="172">
        <f t="shared" ref="K60:L64" si="14">K61</f>
        <v>0.5</v>
      </c>
      <c r="L60" s="172">
        <f t="shared" si="14"/>
        <v>0.5</v>
      </c>
    </row>
    <row r="61" spans="1:12" ht="31.5">
      <c r="A61" s="71" t="s">
        <v>219</v>
      </c>
      <c r="B61" s="68">
        <v>918</v>
      </c>
      <c r="C61" s="171" t="s">
        <v>29</v>
      </c>
      <c r="D61" s="171" t="s">
        <v>220</v>
      </c>
      <c r="E61" s="69"/>
      <c r="F61" s="6"/>
      <c r="G61" s="6"/>
      <c r="H61" s="6"/>
      <c r="I61" s="93"/>
      <c r="J61" s="172">
        <f>J62</f>
        <v>0.5</v>
      </c>
      <c r="K61" s="172">
        <f t="shared" si="14"/>
        <v>0.5</v>
      </c>
      <c r="L61" s="172">
        <f t="shared" si="14"/>
        <v>0.5</v>
      </c>
    </row>
    <row r="62" spans="1:12" ht="31.5">
      <c r="A62" s="184" t="s">
        <v>224</v>
      </c>
      <c r="B62" s="185">
        <v>918</v>
      </c>
      <c r="C62" s="186" t="s">
        <v>29</v>
      </c>
      <c r="D62" s="186" t="s">
        <v>220</v>
      </c>
      <c r="E62" s="6" t="s">
        <v>221</v>
      </c>
      <c r="F62" s="6"/>
      <c r="G62" s="6"/>
      <c r="H62" s="6"/>
      <c r="I62" s="93"/>
      <c r="J62" s="36">
        <f>J63</f>
        <v>0.5</v>
      </c>
      <c r="K62" s="36">
        <f t="shared" si="14"/>
        <v>0.5</v>
      </c>
      <c r="L62" s="36">
        <f t="shared" si="14"/>
        <v>0.5</v>
      </c>
    </row>
    <row r="63" spans="1:12" ht="34.5" customHeight="1">
      <c r="A63" s="76" t="s">
        <v>222</v>
      </c>
      <c r="B63" s="104">
        <v>918</v>
      </c>
      <c r="C63" s="82" t="s">
        <v>29</v>
      </c>
      <c r="D63" s="82" t="s">
        <v>220</v>
      </c>
      <c r="E63" s="6" t="s">
        <v>221</v>
      </c>
      <c r="F63" s="6" t="s">
        <v>35</v>
      </c>
      <c r="G63" s="6" t="s">
        <v>37</v>
      </c>
      <c r="H63" s="6" t="s">
        <v>223</v>
      </c>
      <c r="I63" s="93"/>
      <c r="J63" s="36">
        <f>J64</f>
        <v>0.5</v>
      </c>
      <c r="K63" s="36">
        <f t="shared" si="14"/>
        <v>0.5</v>
      </c>
      <c r="L63" s="36">
        <f t="shared" si="14"/>
        <v>0.5</v>
      </c>
    </row>
    <row r="64" spans="1:12" ht="21.75" customHeight="1">
      <c r="A64" s="76" t="s">
        <v>107</v>
      </c>
      <c r="B64" s="104">
        <v>918</v>
      </c>
      <c r="C64" s="82" t="s">
        <v>29</v>
      </c>
      <c r="D64" s="82" t="s">
        <v>220</v>
      </c>
      <c r="E64" s="6" t="s">
        <v>221</v>
      </c>
      <c r="F64" s="6" t="s">
        <v>35</v>
      </c>
      <c r="G64" s="6" t="s">
        <v>37</v>
      </c>
      <c r="H64" s="6" t="s">
        <v>223</v>
      </c>
      <c r="I64" s="93" t="s">
        <v>109</v>
      </c>
      <c r="J64" s="36">
        <f>J65</f>
        <v>0.5</v>
      </c>
      <c r="K64" s="36">
        <f t="shared" si="14"/>
        <v>0.5</v>
      </c>
      <c r="L64" s="36">
        <f t="shared" si="14"/>
        <v>0.5</v>
      </c>
    </row>
    <row r="65" spans="1:12" ht="37.5" customHeight="1">
      <c r="A65" s="76" t="s">
        <v>108</v>
      </c>
      <c r="B65" s="104">
        <v>918</v>
      </c>
      <c r="C65" s="82" t="s">
        <v>29</v>
      </c>
      <c r="D65" s="82" t="s">
        <v>220</v>
      </c>
      <c r="E65" s="6" t="s">
        <v>221</v>
      </c>
      <c r="F65" s="6" t="s">
        <v>35</v>
      </c>
      <c r="G65" s="6" t="s">
        <v>37</v>
      </c>
      <c r="H65" s="6" t="s">
        <v>223</v>
      </c>
      <c r="I65" s="93" t="s">
        <v>110</v>
      </c>
      <c r="J65" s="36">
        <v>0.5</v>
      </c>
      <c r="K65" s="36">
        <v>0.5</v>
      </c>
      <c r="L65" s="36">
        <v>0.5</v>
      </c>
    </row>
    <row r="66" spans="1:12">
      <c r="A66" s="78" t="s">
        <v>54</v>
      </c>
      <c r="B66" s="68">
        <v>918</v>
      </c>
      <c r="C66" s="171" t="s">
        <v>18</v>
      </c>
      <c r="D66" s="171"/>
      <c r="E66" s="69"/>
      <c r="F66" s="69"/>
      <c r="G66" s="69"/>
      <c r="H66" s="69"/>
      <c r="I66" s="69"/>
      <c r="J66" s="172">
        <f t="shared" ref="J66:L71" si="15">J67</f>
        <v>361.7</v>
      </c>
      <c r="K66" s="172">
        <f t="shared" si="15"/>
        <v>359.6</v>
      </c>
      <c r="L66" s="172">
        <f t="shared" si="15"/>
        <v>381.4</v>
      </c>
    </row>
    <row r="67" spans="1:12">
      <c r="A67" s="78" t="s">
        <v>55</v>
      </c>
      <c r="B67" s="68">
        <v>918</v>
      </c>
      <c r="C67" s="69" t="s">
        <v>18</v>
      </c>
      <c r="D67" s="69" t="s">
        <v>30</v>
      </c>
      <c r="E67" s="173"/>
      <c r="F67" s="173"/>
      <c r="G67" s="173"/>
      <c r="H67" s="173"/>
      <c r="I67" s="69"/>
      <c r="J67" s="172">
        <f t="shared" si="15"/>
        <v>361.7</v>
      </c>
      <c r="K67" s="172">
        <f t="shared" si="15"/>
        <v>359.6</v>
      </c>
      <c r="L67" s="172">
        <f t="shared" si="15"/>
        <v>381.4</v>
      </c>
    </row>
    <row r="68" spans="1:12" ht="31.5">
      <c r="A68" s="107" t="s">
        <v>143</v>
      </c>
      <c r="B68" s="104">
        <v>918</v>
      </c>
      <c r="C68" s="7" t="s">
        <v>18</v>
      </c>
      <c r="D68" s="7" t="s">
        <v>30</v>
      </c>
      <c r="E68" s="7" t="s">
        <v>49</v>
      </c>
      <c r="F68" s="7"/>
      <c r="G68" s="7"/>
      <c r="H68" s="7"/>
      <c r="I68" s="6"/>
      <c r="J68" s="36">
        <f>J70</f>
        <v>361.7</v>
      </c>
      <c r="K68" s="36">
        <f>K70</f>
        <v>359.6</v>
      </c>
      <c r="L68" s="36">
        <f>L70</f>
        <v>381.4</v>
      </c>
    </row>
    <row r="69" spans="1:12" ht="47.25">
      <c r="A69" s="108" t="s">
        <v>144</v>
      </c>
      <c r="B69" s="104">
        <v>918</v>
      </c>
      <c r="C69" s="7" t="s">
        <v>18</v>
      </c>
      <c r="D69" s="7" t="s">
        <v>30</v>
      </c>
      <c r="E69" s="7" t="s">
        <v>49</v>
      </c>
      <c r="F69" s="7" t="s">
        <v>24</v>
      </c>
      <c r="G69" s="7"/>
      <c r="H69" s="7"/>
      <c r="I69" s="6"/>
      <c r="J69" s="36">
        <f>J70</f>
        <v>361.7</v>
      </c>
      <c r="K69" s="36">
        <f t="shared" ref="K69:L69" si="16">K70</f>
        <v>359.6</v>
      </c>
      <c r="L69" s="36">
        <f t="shared" si="16"/>
        <v>381.4</v>
      </c>
    </row>
    <row r="70" spans="1:12" ht="141.75">
      <c r="A70" s="148" t="s">
        <v>190</v>
      </c>
      <c r="B70" s="104">
        <v>918</v>
      </c>
      <c r="C70" s="7" t="s">
        <v>18</v>
      </c>
      <c r="D70" s="7" t="s">
        <v>30</v>
      </c>
      <c r="E70" s="7" t="s">
        <v>49</v>
      </c>
      <c r="F70" s="7" t="s">
        <v>24</v>
      </c>
      <c r="G70" s="7" t="s">
        <v>37</v>
      </c>
      <c r="H70" s="7" t="s">
        <v>56</v>
      </c>
      <c r="I70" s="6"/>
      <c r="J70" s="36">
        <f t="shared" si="15"/>
        <v>361.7</v>
      </c>
      <c r="K70" s="36">
        <f t="shared" si="15"/>
        <v>359.6</v>
      </c>
      <c r="L70" s="36">
        <f t="shared" si="15"/>
        <v>381.4</v>
      </c>
    </row>
    <row r="71" spans="1:12" ht="18.75" customHeight="1">
      <c r="A71" s="76" t="s">
        <v>107</v>
      </c>
      <c r="B71" s="104">
        <v>918</v>
      </c>
      <c r="C71" s="7" t="s">
        <v>18</v>
      </c>
      <c r="D71" s="7" t="s">
        <v>30</v>
      </c>
      <c r="E71" s="7" t="s">
        <v>49</v>
      </c>
      <c r="F71" s="7" t="s">
        <v>24</v>
      </c>
      <c r="G71" s="7" t="s">
        <v>37</v>
      </c>
      <c r="H71" s="7" t="s">
        <v>56</v>
      </c>
      <c r="I71" s="6" t="s">
        <v>109</v>
      </c>
      <c r="J71" s="36">
        <f t="shared" si="15"/>
        <v>361.7</v>
      </c>
      <c r="K71" s="36">
        <f t="shared" si="15"/>
        <v>359.6</v>
      </c>
      <c r="L71" s="36">
        <f t="shared" si="15"/>
        <v>381.4</v>
      </c>
    </row>
    <row r="72" spans="1:12" ht="33.75" customHeight="1">
      <c r="A72" s="76" t="s">
        <v>108</v>
      </c>
      <c r="B72" s="104">
        <v>918</v>
      </c>
      <c r="C72" s="7" t="s">
        <v>18</v>
      </c>
      <c r="D72" s="7" t="s">
        <v>30</v>
      </c>
      <c r="E72" s="7" t="s">
        <v>49</v>
      </c>
      <c r="F72" s="7" t="s">
        <v>24</v>
      </c>
      <c r="G72" s="7" t="s">
        <v>37</v>
      </c>
      <c r="H72" s="7" t="s">
        <v>56</v>
      </c>
      <c r="I72" s="6" t="s">
        <v>110</v>
      </c>
      <c r="J72" s="36">
        <v>361.7</v>
      </c>
      <c r="K72" s="36">
        <v>359.6</v>
      </c>
      <c r="L72" s="36">
        <v>381.4</v>
      </c>
    </row>
    <row r="73" spans="1:12">
      <c r="A73" s="78" t="s">
        <v>21</v>
      </c>
      <c r="B73" s="68">
        <v>918</v>
      </c>
      <c r="C73" s="69" t="s">
        <v>20</v>
      </c>
      <c r="D73" s="69"/>
      <c r="E73" s="69"/>
      <c r="F73" s="69"/>
      <c r="G73" s="69"/>
      <c r="H73" s="97"/>
      <c r="I73" s="97"/>
      <c r="J73" s="91">
        <f>J74+J80</f>
        <v>82.199999999999989</v>
      </c>
      <c r="K73" s="91">
        <f>K74+K80</f>
        <v>28.4</v>
      </c>
      <c r="L73" s="91">
        <f>L74+L80</f>
        <v>48.4</v>
      </c>
    </row>
    <row r="74" spans="1:12">
      <c r="A74" s="78" t="s">
        <v>57</v>
      </c>
      <c r="B74" s="104">
        <v>918</v>
      </c>
      <c r="C74" s="69" t="s">
        <v>20</v>
      </c>
      <c r="D74" s="69" t="s">
        <v>28</v>
      </c>
      <c r="E74" s="69"/>
      <c r="F74" s="69"/>
      <c r="G74" s="69"/>
      <c r="H74" s="97"/>
      <c r="I74" s="97"/>
      <c r="J74" s="91">
        <f>J75</f>
        <v>25.4</v>
      </c>
      <c r="K74" s="91">
        <f t="shared" ref="K74:L74" si="17">K75</f>
        <v>25.4</v>
      </c>
      <c r="L74" s="91">
        <f t="shared" si="17"/>
        <v>25.4</v>
      </c>
    </row>
    <row r="75" spans="1:12" ht="31.5">
      <c r="A75" s="107" t="s">
        <v>143</v>
      </c>
      <c r="B75" s="104">
        <v>918</v>
      </c>
      <c r="C75" s="6" t="s">
        <v>20</v>
      </c>
      <c r="D75" s="6" t="s">
        <v>28</v>
      </c>
      <c r="E75" s="6" t="s">
        <v>49</v>
      </c>
      <c r="F75" s="6"/>
      <c r="G75" s="6"/>
      <c r="H75" s="11"/>
      <c r="I75" s="147"/>
      <c r="J75" s="38">
        <f>J76</f>
        <v>25.4</v>
      </c>
      <c r="K75" s="38">
        <f t="shared" ref="K75:L76" si="18">K76</f>
        <v>25.4</v>
      </c>
      <c r="L75" s="38">
        <f t="shared" si="18"/>
        <v>25.4</v>
      </c>
    </row>
    <row r="76" spans="1:12" ht="47.25">
      <c r="A76" s="108" t="s">
        <v>144</v>
      </c>
      <c r="B76" s="104">
        <v>918</v>
      </c>
      <c r="C76" s="6" t="s">
        <v>20</v>
      </c>
      <c r="D76" s="6" t="s">
        <v>28</v>
      </c>
      <c r="E76" s="6" t="s">
        <v>49</v>
      </c>
      <c r="F76" s="6" t="s">
        <v>24</v>
      </c>
      <c r="G76" s="6"/>
      <c r="H76" s="11"/>
      <c r="I76" s="147"/>
      <c r="J76" s="38">
        <f>J77</f>
        <v>25.4</v>
      </c>
      <c r="K76" s="38">
        <f t="shared" si="18"/>
        <v>25.4</v>
      </c>
      <c r="L76" s="38">
        <f t="shared" si="18"/>
        <v>25.4</v>
      </c>
    </row>
    <row r="77" spans="1:12" ht="63.6" customHeight="1">
      <c r="A77" s="10" t="s">
        <v>189</v>
      </c>
      <c r="B77" s="104">
        <v>918</v>
      </c>
      <c r="C77" s="6" t="s">
        <v>20</v>
      </c>
      <c r="D77" s="6" t="s">
        <v>28</v>
      </c>
      <c r="E77" s="6">
        <v>89</v>
      </c>
      <c r="F77" s="6">
        <v>1</v>
      </c>
      <c r="G77" s="6" t="s">
        <v>37</v>
      </c>
      <c r="H77" s="6" t="s">
        <v>58</v>
      </c>
      <c r="I77" s="93"/>
      <c r="J77" s="38">
        <f t="shared" ref="J77:L78" si="19">J78</f>
        <v>25.4</v>
      </c>
      <c r="K77" s="38">
        <f t="shared" si="19"/>
        <v>25.4</v>
      </c>
      <c r="L77" s="38">
        <f t="shared" si="19"/>
        <v>25.4</v>
      </c>
    </row>
    <row r="78" spans="1:12" ht="19.5" customHeight="1">
      <c r="A78" s="76" t="s">
        <v>107</v>
      </c>
      <c r="B78" s="104">
        <v>918</v>
      </c>
      <c r="C78" s="6" t="s">
        <v>20</v>
      </c>
      <c r="D78" s="6" t="s">
        <v>28</v>
      </c>
      <c r="E78" s="6">
        <v>89</v>
      </c>
      <c r="F78" s="6">
        <v>1</v>
      </c>
      <c r="G78" s="6" t="s">
        <v>37</v>
      </c>
      <c r="H78" s="6" t="s">
        <v>58</v>
      </c>
      <c r="I78" s="93" t="s">
        <v>109</v>
      </c>
      <c r="J78" s="38">
        <f t="shared" si="19"/>
        <v>25.4</v>
      </c>
      <c r="K78" s="38">
        <f t="shared" si="19"/>
        <v>25.4</v>
      </c>
      <c r="L78" s="38">
        <f t="shared" si="19"/>
        <v>25.4</v>
      </c>
    </row>
    <row r="79" spans="1:12" ht="31.5">
      <c r="A79" s="76" t="s">
        <v>108</v>
      </c>
      <c r="B79" s="104">
        <v>918</v>
      </c>
      <c r="C79" s="6" t="s">
        <v>20</v>
      </c>
      <c r="D79" s="6" t="s">
        <v>28</v>
      </c>
      <c r="E79" s="6">
        <v>89</v>
      </c>
      <c r="F79" s="6">
        <v>1</v>
      </c>
      <c r="G79" s="6" t="s">
        <v>37</v>
      </c>
      <c r="H79" s="6" t="s">
        <v>58</v>
      </c>
      <c r="I79" s="93" t="s">
        <v>110</v>
      </c>
      <c r="J79" s="38">
        <v>25.4</v>
      </c>
      <c r="K79" s="38">
        <v>25.4</v>
      </c>
      <c r="L79" s="38">
        <v>25.4</v>
      </c>
    </row>
    <row r="80" spans="1:12">
      <c r="A80" s="78" t="s">
        <v>59</v>
      </c>
      <c r="B80" s="68">
        <v>918</v>
      </c>
      <c r="C80" s="69" t="s">
        <v>20</v>
      </c>
      <c r="D80" s="69" t="s">
        <v>29</v>
      </c>
      <c r="E80" s="69"/>
      <c r="F80" s="69"/>
      <c r="G80" s="166"/>
      <c r="H80" s="97"/>
      <c r="I80" s="97"/>
      <c r="J80" s="91">
        <f>J81</f>
        <v>56.8</v>
      </c>
      <c r="K80" s="91">
        <f>K81</f>
        <v>3</v>
      </c>
      <c r="L80" s="91">
        <f>L81</f>
        <v>23</v>
      </c>
    </row>
    <row r="81" spans="1:12" ht="31.5">
      <c r="A81" s="107" t="s">
        <v>143</v>
      </c>
      <c r="B81" s="104">
        <v>918</v>
      </c>
      <c r="C81" s="6" t="s">
        <v>20</v>
      </c>
      <c r="D81" s="6" t="s">
        <v>29</v>
      </c>
      <c r="E81" s="6" t="s">
        <v>49</v>
      </c>
      <c r="F81" s="6"/>
      <c r="G81" s="98"/>
      <c r="H81" s="37"/>
      <c r="I81" s="37"/>
      <c r="J81" s="38">
        <f>J82</f>
        <v>56.8</v>
      </c>
      <c r="K81" s="38">
        <f t="shared" ref="K81:L81" si="20">K82</f>
        <v>3</v>
      </c>
      <c r="L81" s="38">
        <f t="shared" si="20"/>
        <v>23</v>
      </c>
    </row>
    <row r="82" spans="1:12" ht="47.25">
      <c r="A82" s="108" t="s">
        <v>144</v>
      </c>
      <c r="B82" s="104">
        <v>918</v>
      </c>
      <c r="C82" s="6" t="s">
        <v>20</v>
      </c>
      <c r="D82" s="6" t="s">
        <v>29</v>
      </c>
      <c r="E82" s="6" t="s">
        <v>49</v>
      </c>
      <c r="F82" s="11">
        <v>1</v>
      </c>
      <c r="G82" s="98"/>
      <c r="H82" s="37"/>
      <c r="I82" s="37"/>
      <c r="J82" s="38">
        <f>J83+J86</f>
        <v>56.8</v>
      </c>
      <c r="K82" s="38">
        <f t="shared" ref="K82:L82" si="21">K83+K86</f>
        <v>3</v>
      </c>
      <c r="L82" s="38">
        <f t="shared" si="21"/>
        <v>23</v>
      </c>
    </row>
    <row r="83" spans="1:12">
      <c r="A83" s="76" t="s">
        <v>60</v>
      </c>
      <c r="B83" s="104">
        <v>918</v>
      </c>
      <c r="C83" s="6" t="s">
        <v>20</v>
      </c>
      <c r="D83" s="6" t="s">
        <v>29</v>
      </c>
      <c r="E83" s="6" t="s">
        <v>49</v>
      </c>
      <c r="F83" s="11">
        <v>1</v>
      </c>
      <c r="G83" s="7" t="s">
        <v>37</v>
      </c>
      <c r="H83" s="11">
        <v>43010</v>
      </c>
      <c r="I83" s="37"/>
      <c r="J83" s="38">
        <f>J84</f>
        <v>48.6</v>
      </c>
      <c r="K83" s="38">
        <f t="shared" ref="K83:L84" si="22">K84</f>
        <v>1</v>
      </c>
      <c r="L83" s="38">
        <f t="shared" si="22"/>
        <v>21</v>
      </c>
    </row>
    <row r="84" spans="1:12" ht="17.25" customHeight="1">
      <c r="A84" s="76" t="s">
        <v>107</v>
      </c>
      <c r="B84" s="104">
        <v>918</v>
      </c>
      <c r="C84" s="6" t="s">
        <v>20</v>
      </c>
      <c r="D84" s="6" t="s">
        <v>29</v>
      </c>
      <c r="E84" s="6" t="s">
        <v>49</v>
      </c>
      <c r="F84" s="11">
        <v>1</v>
      </c>
      <c r="G84" s="7" t="s">
        <v>37</v>
      </c>
      <c r="H84" s="11">
        <v>43010</v>
      </c>
      <c r="I84" s="11">
        <v>200</v>
      </c>
      <c r="J84" s="38">
        <f>J85</f>
        <v>48.6</v>
      </c>
      <c r="K84" s="38">
        <f t="shared" si="22"/>
        <v>1</v>
      </c>
      <c r="L84" s="38">
        <f t="shared" si="22"/>
        <v>21</v>
      </c>
    </row>
    <row r="85" spans="1:12" ht="31.5">
      <c r="A85" s="76" t="s">
        <v>108</v>
      </c>
      <c r="B85" s="104">
        <v>918</v>
      </c>
      <c r="C85" s="6" t="s">
        <v>20</v>
      </c>
      <c r="D85" s="6" t="s">
        <v>29</v>
      </c>
      <c r="E85" s="6" t="s">
        <v>49</v>
      </c>
      <c r="F85" s="11">
        <v>1</v>
      </c>
      <c r="G85" s="7" t="s">
        <v>37</v>
      </c>
      <c r="H85" s="11">
        <v>43010</v>
      </c>
      <c r="I85" s="11">
        <v>240</v>
      </c>
      <c r="J85" s="38">
        <v>48.6</v>
      </c>
      <c r="K85" s="38">
        <f>3-2</f>
        <v>1</v>
      </c>
      <c r="L85" s="38">
        <f>23-2</f>
        <v>21</v>
      </c>
    </row>
    <row r="86" spans="1:12" ht="19.5" customHeight="1">
      <c r="A86" s="76" t="s">
        <v>150</v>
      </c>
      <c r="B86" s="104">
        <v>918</v>
      </c>
      <c r="C86" s="6" t="s">
        <v>20</v>
      </c>
      <c r="D86" s="6" t="s">
        <v>29</v>
      </c>
      <c r="E86" s="6" t="s">
        <v>49</v>
      </c>
      <c r="F86" s="11">
        <v>1</v>
      </c>
      <c r="G86" s="7" t="s">
        <v>37</v>
      </c>
      <c r="H86" s="11">
        <v>43040</v>
      </c>
      <c r="I86" s="37"/>
      <c r="J86" s="38">
        <f>J87</f>
        <v>8.1999999999999993</v>
      </c>
      <c r="K86" s="38">
        <f t="shared" ref="K86:L87" si="23">K87</f>
        <v>2</v>
      </c>
      <c r="L86" s="38">
        <f t="shared" si="23"/>
        <v>2</v>
      </c>
    </row>
    <row r="87" spans="1:12" ht="16.5" customHeight="1">
      <c r="A87" s="76" t="s">
        <v>107</v>
      </c>
      <c r="B87" s="104">
        <v>918</v>
      </c>
      <c r="C87" s="6" t="s">
        <v>20</v>
      </c>
      <c r="D87" s="6" t="s">
        <v>29</v>
      </c>
      <c r="E87" s="6" t="s">
        <v>49</v>
      </c>
      <c r="F87" s="11">
        <v>1</v>
      </c>
      <c r="G87" s="7" t="s">
        <v>37</v>
      </c>
      <c r="H87" s="11">
        <v>43040</v>
      </c>
      <c r="I87" s="11">
        <v>200</v>
      </c>
      <c r="J87" s="38">
        <f>J88</f>
        <v>8.1999999999999993</v>
      </c>
      <c r="K87" s="38">
        <f t="shared" si="23"/>
        <v>2</v>
      </c>
      <c r="L87" s="38">
        <f t="shared" si="23"/>
        <v>2</v>
      </c>
    </row>
    <row r="88" spans="1:12" ht="38.25" customHeight="1">
      <c r="A88" s="76" t="s">
        <v>108</v>
      </c>
      <c r="B88" s="104">
        <v>918</v>
      </c>
      <c r="C88" s="6" t="s">
        <v>20</v>
      </c>
      <c r="D88" s="6" t="s">
        <v>29</v>
      </c>
      <c r="E88" s="6" t="s">
        <v>49</v>
      </c>
      <c r="F88" s="11">
        <v>1</v>
      </c>
      <c r="G88" s="7" t="s">
        <v>37</v>
      </c>
      <c r="H88" s="11">
        <v>43040</v>
      </c>
      <c r="I88" s="11">
        <v>240</v>
      </c>
      <c r="J88" s="38">
        <f>10.2-2</f>
        <v>8.1999999999999993</v>
      </c>
      <c r="K88" s="38">
        <f>2</f>
        <v>2</v>
      </c>
      <c r="L88" s="38">
        <f>2</f>
        <v>2</v>
      </c>
    </row>
    <row r="89" spans="1:12">
      <c r="A89" s="78" t="s">
        <v>61</v>
      </c>
      <c r="B89" s="68">
        <v>918</v>
      </c>
      <c r="C89" s="69" t="s">
        <v>31</v>
      </c>
      <c r="D89" s="69"/>
      <c r="E89" s="72"/>
      <c r="F89" s="69"/>
      <c r="G89" s="69"/>
      <c r="H89" s="69"/>
      <c r="I89" s="92"/>
      <c r="J89" s="167">
        <f t="shared" ref="J89:L94" si="24">J90</f>
        <v>104.3</v>
      </c>
      <c r="K89" s="167">
        <f t="shared" si="24"/>
        <v>80.900000000000006</v>
      </c>
      <c r="L89" s="167">
        <f t="shared" si="24"/>
        <v>53.9</v>
      </c>
    </row>
    <row r="90" spans="1:12">
      <c r="A90" s="99" t="s">
        <v>27</v>
      </c>
      <c r="B90" s="68">
        <v>918</v>
      </c>
      <c r="C90" s="69" t="s">
        <v>31</v>
      </c>
      <c r="D90" s="69" t="s">
        <v>17</v>
      </c>
      <c r="E90" s="92"/>
      <c r="F90" s="69"/>
      <c r="G90" s="69"/>
      <c r="H90" s="69"/>
      <c r="I90" s="92"/>
      <c r="J90" s="167">
        <f t="shared" si="24"/>
        <v>104.3</v>
      </c>
      <c r="K90" s="167">
        <f t="shared" si="24"/>
        <v>80.900000000000006</v>
      </c>
      <c r="L90" s="167">
        <f t="shared" si="24"/>
        <v>53.9</v>
      </c>
    </row>
    <row r="91" spans="1:12" ht="31.5">
      <c r="A91" s="107" t="s">
        <v>143</v>
      </c>
      <c r="B91" s="104">
        <v>918</v>
      </c>
      <c r="C91" s="6" t="s">
        <v>31</v>
      </c>
      <c r="D91" s="6" t="s">
        <v>17</v>
      </c>
      <c r="E91" s="6">
        <v>89</v>
      </c>
      <c r="F91" s="6"/>
      <c r="G91" s="6"/>
      <c r="H91" s="6"/>
      <c r="I91" s="93"/>
      <c r="J91" s="75">
        <f t="shared" si="24"/>
        <v>104.3</v>
      </c>
      <c r="K91" s="75">
        <f t="shared" si="24"/>
        <v>80.900000000000006</v>
      </c>
      <c r="L91" s="75">
        <f t="shared" si="24"/>
        <v>53.9</v>
      </c>
    </row>
    <row r="92" spans="1:12" ht="47.25">
      <c r="A92" s="108" t="s">
        <v>144</v>
      </c>
      <c r="B92" s="104">
        <v>918</v>
      </c>
      <c r="C92" s="6" t="s">
        <v>31</v>
      </c>
      <c r="D92" s="6" t="s">
        <v>17</v>
      </c>
      <c r="E92" s="6">
        <v>89</v>
      </c>
      <c r="F92" s="6">
        <v>1</v>
      </c>
      <c r="G92" s="6"/>
      <c r="H92" s="6"/>
      <c r="I92" s="93"/>
      <c r="J92" s="75">
        <f t="shared" si="24"/>
        <v>104.3</v>
      </c>
      <c r="K92" s="75">
        <f>K93</f>
        <v>80.900000000000006</v>
      </c>
      <c r="L92" s="75">
        <f t="shared" si="24"/>
        <v>53.9</v>
      </c>
    </row>
    <row r="93" spans="1:12">
      <c r="A93" s="73" t="s">
        <v>102</v>
      </c>
      <c r="B93" s="104">
        <v>918</v>
      </c>
      <c r="C93" s="100" t="s">
        <v>31</v>
      </c>
      <c r="D93" s="100" t="s">
        <v>17</v>
      </c>
      <c r="E93" s="101">
        <v>89</v>
      </c>
      <c r="F93" s="7">
        <v>1</v>
      </c>
      <c r="G93" s="7" t="s">
        <v>37</v>
      </c>
      <c r="H93" s="7" t="s">
        <v>63</v>
      </c>
      <c r="I93" s="101"/>
      <c r="J93" s="75">
        <f t="shared" si="24"/>
        <v>104.3</v>
      </c>
      <c r="K93" s="75">
        <f t="shared" si="24"/>
        <v>80.900000000000006</v>
      </c>
      <c r="L93" s="75">
        <f t="shared" si="24"/>
        <v>53.9</v>
      </c>
    </row>
    <row r="94" spans="1:12">
      <c r="A94" s="73" t="s">
        <v>103</v>
      </c>
      <c r="B94" s="104">
        <v>918</v>
      </c>
      <c r="C94" s="100" t="s">
        <v>31</v>
      </c>
      <c r="D94" s="100" t="s">
        <v>17</v>
      </c>
      <c r="E94" s="101">
        <v>89</v>
      </c>
      <c r="F94" s="7">
        <v>1</v>
      </c>
      <c r="G94" s="7" t="s">
        <v>37</v>
      </c>
      <c r="H94" s="7" t="s">
        <v>63</v>
      </c>
      <c r="I94" s="101" t="s">
        <v>105</v>
      </c>
      <c r="J94" s="75">
        <f t="shared" si="24"/>
        <v>104.3</v>
      </c>
      <c r="K94" s="75">
        <f t="shared" si="24"/>
        <v>80.900000000000006</v>
      </c>
      <c r="L94" s="75">
        <f t="shared" si="24"/>
        <v>53.9</v>
      </c>
    </row>
    <row r="95" spans="1:12">
      <c r="A95" s="73" t="s">
        <v>104</v>
      </c>
      <c r="B95" s="104">
        <v>918</v>
      </c>
      <c r="C95" s="100" t="s">
        <v>31</v>
      </c>
      <c r="D95" s="100" t="s">
        <v>17</v>
      </c>
      <c r="E95" s="101">
        <v>89</v>
      </c>
      <c r="F95" s="7">
        <v>1</v>
      </c>
      <c r="G95" s="7" t="s">
        <v>37</v>
      </c>
      <c r="H95" s="7" t="s">
        <v>63</v>
      </c>
      <c r="I95" s="101" t="s">
        <v>106</v>
      </c>
      <c r="J95" s="75">
        <v>104.3</v>
      </c>
      <c r="K95" s="75">
        <f>104.3-K109</f>
        <v>80.900000000000006</v>
      </c>
      <c r="L95" s="75">
        <f>104.3-L109</f>
        <v>53.9</v>
      </c>
    </row>
    <row r="96" spans="1:12">
      <c r="A96" s="71" t="s">
        <v>19</v>
      </c>
      <c r="B96" s="68">
        <v>918</v>
      </c>
      <c r="C96" s="168" t="s">
        <v>32</v>
      </c>
      <c r="D96" s="168"/>
      <c r="E96" s="169"/>
      <c r="F96" s="86"/>
      <c r="G96" s="86"/>
      <c r="H96" s="86"/>
      <c r="I96" s="169"/>
      <c r="J96" s="167">
        <f t="shared" ref="J96:L101" si="25">J97</f>
        <v>1.7</v>
      </c>
      <c r="K96" s="167">
        <f t="shared" si="25"/>
        <v>1.7</v>
      </c>
      <c r="L96" s="167">
        <f t="shared" si="25"/>
        <v>1.7</v>
      </c>
    </row>
    <row r="97" spans="1:13">
      <c r="A97" s="71" t="s">
        <v>64</v>
      </c>
      <c r="B97" s="68">
        <v>918</v>
      </c>
      <c r="C97" s="86">
        <v>13</v>
      </c>
      <c r="D97" s="86" t="s">
        <v>17</v>
      </c>
      <c r="E97" s="87"/>
      <c r="F97" s="86"/>
      <c r="G97" s="86"/>
      <c r="H97" s="86"/>
      <c r="I97" s="169"/>
      <c r="J97" s="167">
        <f t="shared" si="25"/>
        <v>1.7</v>
      </c>
      <c r="K97" s="167">
        <f t="shared" si="25"/>
        <v>1.7</v>
      </c>
      <c r="L97" s="167">
        <f t="shared" si="25"/>
        <v>1.7</v>
      </c>
    </row>
    <row r="98" spans="1:13" ht="31.5">
      <c r="A98" s="107" t="s">
        <v>143</v>
      </c>
      <c r="B98" s="104">
        <v>918</v>
      </c>
      <c r="C98" s="7" t="s">
        <v>32</v>
      </c>
      <c r="D98" s="7" t="s">
        <v>17</v>
      </c>
      <c r="E98" s="6">
        <v>89</v>
      </c>
      <c r="F98" s="6"/>
      <c r="G98" s="7"/>
      <c r="H98" s="7"/>
      <c r="I98" s="101"/>
      <c r="J98" s="75">
        <f t="shared" si="25"/>
        <v>1.7</v>
      </c>
      <c r="K98" s="75">
        <f t="shared" si="25"/>
        <v>1.7</v>
      </c>
      <c r="L98" s="75">
        <f t="shared" si="25"/>
        <v>1.7</v>
      </c>
    </row>
    <row r="99" spans="1:13" ht="47.25">
      <c r="A99" s="108" t="s">
        <v>144</v>
      </c>
      <c r="B99" s="104">
        <v>918</v>
      </c>
      <c r="C99" s="7" t="s">
        <v>32</v>
      </c>
      <c r="D99" s="7" t="s">
        <v>17</v>
      </c>
      <c r="E99" s="6">
        <v>89</v>
      </c>
      <c r="F99" s="6">
        <v>1</v>
      </c>
      <c r="G99" s="7"/>
      <c r="H99" s="7"/>
      <c r="I99" s="101"/>
      <c r="J99" s="75">
        <f t="shared" si="25"/>
        <v>1.7</v>
      </c>
      <c r="K99" s="75">
        <f t="shared" si="25"/>
        <v>1.7</v>
      </c>
      <c r="L99" s="75">
        <f t="shared" si="25"/>
        <v>1.7</v>
      </c>
    </row>
    <row r="100" spans="1:13">
      <c r="A100" s="76" t="s">
        <v>65</v>
      </c>
      <c r="B100" s="104">
        <v>918</v>
      </c>
      <c r="C100" s="7">
        <v>13</v>
      </c>
      <c r="D100" s="7" t="s">
        <v>17</v>
      </c>
      <c r="E100" s="88">
        <v>89</v>
      </c>
      <c r="F100" s="7">
        <v>1</v>
      </c>
      <c r="G100" s="7" t="s">
        <v>37</v>
      </c>
      <c r="H100" s="7">
        <v>41240</v>
      </c>
      <c r="I100" s="101"/>
      <c r="J100" s="80">
        <f t="shared" si="25"/>
        <v>1.7</v>
      </c>
      <c r="K100" s="80">
        <f t="shared" si="25"/>
        <v>1.7</v>
      </c>
      <c r="L100" s="80">
        <f t="shared" si="25"/>
        <v>1.7</v>
      </c>
    </row>
    <row r="101" spans="1:13">
      <c r="A101" s="76" t="s">
        <v>100</v>
      </c>
      <c r="B101" s="104">
        <v>918</v>
      </c>
      <c r="C101" s="7">
        <v>13</v>
      </c>
      <c r="D101" s="7" t="s">
        <v>17</v>
      </c>
      <c r="E101" s="88">
        <v>89</v>
      </c>
      <c r="F101" s="7">
        <v>1</v>
      </c>
      <c r="G101" s="7" t="s">
        <v>37</v>
      </c>
      <c r="H101" s="7" t="s">
        <v>70</v>
      </c>
      <c r="I101" s="101" t="s">
        <v>101</v>
      </c>
      <c r="J101" s="80">
        <f t="shared" si="25"/>
        <v>1.7</v>
      </c>
      <c r="K101" s="80">
        <f t="shared" si="25"/>
        <v>1.7</v>
      </c>
      <c r="L101" s="80">
        <f t="shared" si="25"/>
        <v>1.7</v>
      </c>
    </row>
    <row r="102" spans="1:13">
      <c r="A102" s="81" t="s">
        <v>66</v>
      </c>
      <c r="B102" s="104">
        <v>918</v>
      </c>
      <c r="C102" s="7">
        <v>13</v>
      </c>
      <c r="D102" s="7" t="s">
        <v>17</v>
      </c>
      <c r="E102" s="88">
        <v>89</v>
      </c>
      <c r="F102" s="7">
        <v>1</v>
      </c>
      <c r="G102" s="7" t="s">
        <v>37</v>
      </c>
      <c r="H102" s="7">
        <v>41240</v>
      </c>
      <c r="I102" s="101">
        <v>730</v>
      </c>
      <c r="J102" s="80">
        <v>1.7</v>
      </c>
      <c r="K102" s="80">
        <v>1.7</v>
      </c>
      <c r="L102" s="80">
        <v>1.7</v>
      </c>
    </row>
    <row r="103" spans="1:13" s="57" customFormat="1">
      <c r="A103" s="170" t="s">
        <v>168</v>
      </c>
      <c r="B103" s="68">
        <v>918</v>
      </c>
      <c r="C103" s="86" t="s">
        <v>169</v>
      </c>
      <c r="D103" s="86"/>
      <c r="E103" s="87"/>
      <c r="F103" s="86"/>
      <c r="G103" s="86"/>
      <c r="H103" s="86"/>
      <c r="I103" s="169"/>
      <c r="J103" s="91"/>
      <c r="K103" s="91">
        <f t="shared" ref="K103:L106" si="26">K104</f>
        <v>23.4</v>
      </c>
      <c r="L103" s="91">
        <f t="shared" si="26"/>
        <v>50.4</v>
      </c>
      <c r="M103" s="62"/>
    </row>
    <row r="104" spans="1:13" s="57" customFormat="1">
      <c r="A104" s="81" t="s">
        <v>168</v>
      </c>
      <c r="B104" s="104">
        <v>918</v>
      </c>
      <c r="C104" s="7" t="s">
        <v>169</v>
      </c>
      <c r="D104" s="7">
        <v>99</v>
      </c>
      <c r="E104" s="88"/>
      <c r="F104" s="7"/>
      <c r="G104" s="7"/>
      <c r="H104" s="7"/>
      <c r="I104" s="101"/>
      <c r="J104" s="38"/>
      <c r="K104" s="38">
        <f t="shared" si="26"/>
        <v>23.4</v>
      </c>
      <c r="L104" s="38">
        <f t="shared" si="26"/>
        <v>50.4</v>
      </c>
      <c r="M104" s="62"/>
    </row>
    <row r="105" spans="1:13" s="57" customFormat="1" ht="31.5">
      <c r="A105" s="73" t="s">
        <v>143</v>
      </c>
      <c r="B105" s="104">
        <v>918</v>
      </c>
      <c r="C105" s="7" t="s">
        <v>169</v>
      </c>
      <c r="D105" s="7">
        <v>99</v>
      </c>
      <c r="E105" s="7" t="s">
        <v>49</v>
      </c>
      <c r="F105" s="7" t="s">
        <v>35</v>
      </c>
      <c r="G105" s="7"/>
      <c r="H105" s="7"/>
      <c r="I105" s="101"/>
      <c r="J105" s="38"/>
      <c r="K105" s="38">
        <f t="shared" si="26"/>
        <v>23.4</v>
      </c>
      <c r="L105" s="38">
        <f t="shared" si="26"/>
        <v>50.4</v>
      </c>
      <c r="M105" s="62"/>
    </row>
    <row r="106" spans="1:13" s="57" customFormat="1" ht="47.25">
      <c r="A106" s="73" t="s">
        <v>144</v>
      </c>
      <c r="B106" s="104">
        <v>918</v>
      </c>
      <c r="C106" s="7" t="s">
        <v>169</v>
      </c>
      <c r="D106" s="7">
        <v>99</v>
      </c>
      <c r="E106" s="7" t="s">
        <v>49</v>
      </c>
      <c r="F106" s="7" t="s">
        <v>24</v>
      </c>
      <c r="G106" s="7"/>
      <c r="H106" s="7"/>
      <c r="I106" s="101"/>
      <c r="J106" s="38"/>
      <c r="K106" s="38">
        <f t="shared" si="26"/>
        <v>23.4</v>
      </c>
      <c r="L106" s="38">
        <f t="shared" si="26"/>
        <v>50.4</v>
      </c>
      <c r="M106" s="62"/>
    </row>
    <row r="107" spans="1:13" s="57" customFormat="1">
      <c r="A107" s="81" t="s">
        <v>168</v>
      </c>
      <c r="B107" s="104">
        <v>918</v>
      </c>
      <c r="C107" s="7" t="s">
        <v>169</v>
      </c>
      <c r="D107" s="7">
        <v>99</v>
      </c>
      <c r="E107" s="7" t="s">
        <v>49</v>
      </c>
      <c r="F107" s="7" t="s">
        <v>24</v>
      </c>
      <c r="G107" s="7" t="s">
        <v>37</v>
      </c>
      <c r="H107" s="7" t="s">
        <v>170</v>
      </c>
      <c r="I107" s="7"/>
      <c r="J107" s="37"/>
      <c r="K107" s="146">
        <f>K109</f>
        <v>23.4</v>
      </c>
      <c r="L107" s="146">
        <f>L109</f>
        <v>50.4</v>
      </c>
      <c r="M107" s="62"/>
    </row>
    <row r="108" spans="1:13" s="57" customFormat="1">
      <c r="A108" s="81" t="s">
        <v>115</v>
      </c>
      <c r="B108" s="104">
        <v>918</v>
      </c>
      <c r="C108" s="7" t="s">
        <v>169</v>
      </c>
      <c r="D108" s="7">
        <v>99</v>
      </c>
      <c r="E108" s="7" t="s">
        <v>49</v>
      </c>
      <c r="F108" s="7" t="s">
        <v>24</v>
      </c>
      <c r="G108" s="7" t="s">
        <v>37</v>
      </c>
      <c r="H108" s="7" t="s">
        <v>170</v>
      </c>
      <c r="I108" s="7" t="s">
        <v>116</v>
      </c>
      <c r="J108" s="37"/>
      <c r="K108" s="146">
        <f>K109</f>
        <v>23.4</v>
      </c>
      <c r="L108" s="146">
        <f>L109</f>
        <v>50.4</v>
      </c>
      <c r="M108" s="62"/>
    </row>
    <row r="109" spans="1:13" s="57" customFormat="1">
      <c r="A109" s="81" t="s">
        <v>48</v>
      </c>
      <c r="B109" s="104">
        <v>918</v>
      </c>
      <c r="C109" s="7" t="s">
        <v>169</v>
      </c>
      <c r="D109" s="7" t="s">
        <v>169</v>
      </c>
      <c r="E109" s="7" t="s">
        <v>49</v>
      </c>
      <c r="F109" s="7" t="s">
        <v>24</v>
      </c>
      <c r="G109" s="7" t="s">
        <v>37</v>
      </c>
      <c r="H109" s="7" t="s">
        <v>170</v>
      </c>
      <c r="I109" s="7" t="s">
        <v>50</v>
      </c>
      <c r="J109" s="37"/>
      <c r="K109" s="146">
        <v>23.4</v>
      </c>
      <c r="L109" s="146">
        <v>50.4</v>
      </c>
      <c r="M109" s="62"/>
    </row>
  </sheetData>
  <autoFilter ref="A6:L109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2">
    <cfRule type="expression" dxfId="76" priority="84" stopIfTrue="1">
      <formula>$C32=""</formula>
    </cfRule>
    <cfRule type="expression" dxfId="75" priority="85" stopIfTrue="1">
      <formula>$D32&lt;&gt;""</formula>
    </cfRule>
  </conditionalFormatting>
  <conditionalFormatting sqref="A32">
    <cfRule type="expression" dxfId="74" priority="81" stopIfTrue="1">
      <formula>$F32=""</formula>
    </cfRule>
    <cfRule type="expression" dxfId="73" priority="82" stopIfTrue="1">
      <formula>#REF!&lt;&gt;""</formula>
    </cfRule>
    <cfRule type="expression" dxfId="72" priority="83" stopIfTrue="1">
      <formula>AND($G32="",$F32&lt;&gt;"")</formula>
    </cfRule>
  </conditionalFormatting>
  <conditionalFormatting sqref="F32">
    <cfRule type="expression" dxfId="71" priority="79" stopIfTrue="1">
      <formula>$C32=""</formula>
    </cfRule>
    <cfRule type="expression" dxfId="70" priority="80" stopIfTrue="1">
      <formula>$D32&lt;&gt;""</formula>
    </cfRule>
  </conditionalFormatting>
  <conditionalFormatting sqref="F80:F81">
    <cfRule type="expression" dxfId="69" priority="66" stopIfTrue="1">
      <formula>$C80=""</formula>
    </cfRule>
    <cfRule type="expression" dxfId="68" priority="67" stopIfTrue="1">
      <formula>$D80&lt;&gt;""</formula>
    </cfRule>
  </conditionalFormatting>
  <conditionalFormatting sqref="G80:G82">
    <cfRule type="expression" dxfId="67" priority="64" stopIfTrue="1">
      <formula>$C80=""</formula>
    </cfRule>
    <cfRule type="expression" dxfId="66" priority="65" stopIfTrue="1">
      <formula>$D80&lt;&gt;""</formula>
    </cfRule>
  </conditionalFormatting>
  <conditionalFormatting sqref="A83 A86">
    <cfRule type="expression" dxfId="65" priority="61" stopIfTrue="1">
      <formula>$F83=""</formula>
    </cfRule>
    <cfRule type="expression" dxfId="64" priority="63" stopIfTrue="1">
      <formula>AND($G83="",$F83&lt;&gt;"")</formula>
    </cfRule>
  </conditionalFormatting>
  <conditionalFormatting sqref="A86">
    <cfRule type="expression" dxfId="63" priority="45" stopIfTrue="1">
      <formula>$F86=""</formula>
    </cfRule>
    <cfRule type="expression" dxfId="62" priority="47" stopIfTrue="1">
      <formula>AND($G86="",$F86&lt;&gt;"")</formula>
    </cfRule>
  </conditionalFormatting>
  <conditionalFormatting sqref="F80:F81">
    <cfRule type="expression" dxfId="61" priority="43" stopIfTrue="1">
      <formula>$C80=""</formula>
    </cfRule>
    <cfRule type="expression" dxfId="60" priority="44" stopIfTrue="1">
      <formula>$D80&lt;&gt;""</formula>
    </cfRule>
  </conditionalFormatting>
  <conditionalFormatting sqref="G80:G82">
    <cfRule type="expression" dxfId="59" priority="41" stopIfTrue="1">
      <formula>$C80=""</formula>
    </cfRule>
    <cfRule type="expression" dxfId="58" priority="42" stopIfTrue="1">
      <formula>$D80&lt;&gt;""</formula>
    </cfRule>
  </conditionalFormatting>
  <conditionalFormatting sqref="A32">
    <cfRule type="expression" dxfId="57" priority="38" stopIfTrue="1">
      <formula>$F32=""</formula>
    </cfRule>
    <cfRule type="expression" dxfId="56" priority="39" stopIfTrue="1">
      <formula>#REF!&lt;&gt;""</formula>
    </cfRule>
    <cfRule type="expression" dxfId="55" priority="40" stopIfTrue="1">
      <formula>AND($G32="",$F32&lt;&gt;"")</formula>
    </cfRule>
  </conditionalFormatting>
  <conditionalFormatting sqref="G32">
    <cfRule type="expression" dxfId="54" priority="36" stopIfTrue="1">
      <formula>$C32=""</formula>
    </cfRule>
    <cfRule type="expression" dxfId="53" priority="37" stopIfTrue="1">
      <formula>$D32&lt;&gt;""</formula>
    </cfRule>
  </conditionalFormatting>
  <conditionalFormatting sqref="F32">
    <cfRule type="expression" dxfId="52" priority="34" stopIfTrue="1">
      <formula>$C32=""</formula>
    </cfRule>
    <cfRule type="expression" dxfId="51" priority="35" stopIfTrue="1">
      <formula>$D32&lt;&gt;""</formula>
    </cfRule>
  </conditionalFormatting>
  <conditionalFormatting sqref="A29">
    <cfRule type="expression" dxfId="50" priority="10" stopIfTrue="1">
      <formula>$F29=""</formula>
    </cfRule>
    <cfRule type="expression" dxfId="49" priority="11" stopIfTrue="1">
      <formula>#REF!&lt;&gt;""</formula>
    </cfRule>
    <cfRule type="expression" dxfId="48" priority="12" stopIfTrue="1">
      <formula>AND($G29="",$F29&lt;&gt;"")</formula>
    </cfRule>
  </conditionalFormatting>
  <conditionalFormatting sqref="A29">
    <cfRule type="expression" dxfId="47" priority="7" stopIfTrue="1">
      <formula>$F29=""</formula>
    </cfRule>
    <cfRule type="expression" dxfId="46" priority="8" stopIfTrue="1">
      <formula>#REF!&lt;&gt;""</formula>
    </cfRule>
    <cfRule type="expression" dxfId="45" priority="9" stopIfTrue="1">
      <formula>AND($G29="",$F29&lt;&gt;"")</formula>
    </cfRule>
  </conditionalFormatting>
  <conditionalFormatting sqref="A38">
    <cfRule type="expression" dxfId="44" priority="4" stopIfTrue="1">
      <formula>$F38=""</formula>
    </cfRule>
    <cfRule type="expression" dxfId="43" priority="5" stopIfTrue="1">
      <formula>$H38&lt;&gt;""</formula>
    </cfRule>
    <cfRule type="expression" dxfId="42" priority="6" stopIfTrue="1">
      <formula>AND($G38="",$F38&lt;&gt;"")</formula>
    </cfRule>
  </conditionalFormatting>
  <conditionalFormatting sqref="C38">
    <cfRule type="expression" dxfId="41" priority="1" stopIfTrue="1">
      <formula>$F38=""</formula>
    </cfRule>
    <cfRule type="expression" dxfId="40" priority="2" stopIfTrue="1">
      <formula>#REF!&lt;&gt;""</formula>
    </cfRule>
    <cfRule type="expression" dxfId="39" priority="3" stopIfTrue="1">
      <formula>AND($G38="",$F38&lt;&gt;"")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A83 A86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08"/>
  <sheetViews>
    <sheetView view="pageBreakPreview" topLeftCell="A91" zoomScaleNormal="75" zoomScaleSheetLayoutView="100" workbookViewId="0">
      <selection activeCell="A37" sqref="A37"/>
    </sheetView>
  </sheetViews>
  <sheetFormatPr defaultColWidth="8.5703125" defaultRowHeight="15.75"/>
  <cols>
    <col min="1" max="1" width="73.5703125" style="60" customWidth="1"/>
    <col min="2" max="2" width="6.7109375" style="61" customWidth="1"/>
    <col min="3" max="3" width="6.28515625" style="61" customWidth="1"/>
    <col min="4" max="4" width="6.5703125" style="61" customWidth="1"/>
    <col min="5" max="5" width="5.140625" style="61" customWidth="1"/>
    <col min="6" max="6" width="6" style="61" customWidth="1"/>
    <col min="7" max="7" width="10" style="61" customWidth="1"/>
    <col min="8" max="8" width="6" style="61" customWidth="1"/>
    <col min="9" max="9" width="13.7109375" style="61" customWidth="1"/>
    <col min="10" max="10" width="13.7109375" style="57" customWidth="1"/>
    <col min="11" max="11" width="13.5703125" style="57" customWidth="1"/>
    <col min="12" max="12" width="61.85546875" style="62" customWidth="1"/>
    <col min="13" max="13" width="11" style="57" customWidth="1"/>
    <col min="14" max="16384" width="8.5703125" style="57"/>
  </cols>
  <sheetData>
    <row r="1" spans="1:13" ht="114" customHeight="1">
      <c r="C1" s="187"/>
      <c r="D1" s="187"/>
      <c r="E1" s="187"/>
      <c r="G1" s="17"/>
      <c r="H1" s="17"/>
      <c r="I1" s="187" t="s">
        <v>211</v>
      </c>
      <c r="J1" s="187"/>
      <c r="K1" s="187"/>
      <c r="L1" s="17"/>
      <c r="M1" s="17"/>
    </row>
    <row r="2" spans="1:13" ht="78.75" customHeight="1">
      <c r="A2" s="196" t="s">
        <v>201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</row>
    <row r="3" spans="1:13" ht="18.75" customHeight="1">
      <c r="A3" s="161"/>
      <c r="B3" s="161"/>
      <c r="C3" s="161"/>
      <c r="D3" s="161"/>
      <c r="E3" s="161"/>
      <c r="F3" s="161"/>
      <c r="G3" s="161"/>
      <c r="H3" s="161"/>
      <c r="I3" s="161"/>
      <c r="J3" s="161"/>
      <c r="K3" s="175" t="s">
        <v>202</v>
      </c>
    </row>
    <row r="4" spans="1:13" ht="16.5" customHeight="1">
      <c r="A4" s="197" t="s">
        <v>13</v>
      </c>
      <c r="B4" s="197" t="s">
        <v>14</v>
      </c>
      <c r="C4" s="197" t="s">
        <v>196</v>
      </c>
      <c r="D4" s="197" t="s">
        <v>197</v>
      </c>
      <c r="E4" s="197"/>
      <c r="F4" s="197"/>
      <c r="G4" s="197"/>
      <c r="H4" s="197" t="s">
        <v>198</v>
      </c>
      <c r="I4" s="197" t="s">
        <v>67</v>
      </c>
      <c r="J4" s="197"/>
      <c r="K4" s="197"/>
    </row>
    <row r="5" spans="1:13" ht="21.75" customHeight="1">
      <c r="A5" s="195" t="s">
        <v>199</v>
      </c>
      <c r="B5" s="195" t="s">
        <v>199</v>
      </c>
      <c r="C5" s="195" t="s">
        <v>199</v>
      </c>
      <c r="D5" s="195" t="s">
        <v>199</v>
      </c>
      <c r="E5" s="195"/>
      <c r="F5" s="195"/>
      <c r="G5" s="195"/>
      <c r="H5" s="195" t="s">
        <v>199</v>
      </c>
      <c r="I5" s="174" t="s">
        <v>148</v>
      </c>
      <c r="J5" s="174" t="s">
        <v>173</v>
      </c>
      <c r="K5" s="174" t="s">
        <v>193</v>
      </c>
    </row>
    <row r="6" spans="1:13" ht="14.25" customHeight="1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3">
        <v>7</v>
      </c>
      <c r="H6" s="63">
        <v>8</v>
      </c>
      <c r="I6" s="58">
        <v>9</v>
      </c>
      <c r="J6" s="58">
        <v>10</v>
      </c>
      <c r="K6" s="58">
        <v>11</v>
      </c>
    </row>
    <row r="7" spans="1:13" ht="18" customHeight="1">
      <c r="A7" s="64" t="s">
        <v>23</v>
      </c>
      <c r="B7" s="65"/>
      <c r="C7" s="65"/>
      <c r="D7" s="65"/>
      <c r="E7" s="65"/>
      <c r="F7" s="65"/>
      <c r="G7" s="65"/>
      <c r="H7" s="65"/>
      <c r="I7" s="66">
        <f>I8+I50+I65+I72+I88+I95+I59</f>
        <v>1397.04</v>
      </c>
      <c r="J7" s="66">
        <f>J8+J50+J65+J72+J88+J95+J59+J102</f>
        <v>1027.4000000000001</v>
      </c>
      <c r="K7" s="66">
        <f>K8+K50+K65+K72+K88+K95+K59+K102</f>
        <v>1103.2000000000003</v>
      </c>
    </row>
    <row r="8" spans="1:13" ht="18" customHeight="1">
      <c r="A8" s="67" t="s">
        <v>16</v>
      </c>
      <c r="B8" s="68" t="s">
        <v>17</v>
      </c>
      <c r="C8" s="68"/>
      <c r="D8" s="69"/>
      <c r="E8" s="69"/>
      <c r="F8" s="69"/>
      <c r="G8" s="69"/>
      <c r="H8" s="70"/>
      <c r="I8" s="167">
        <f>I9+I15+I31+I37</f>
        <v>756.84</v>
      </c>
      <c r="J8" s="167">
        <f t="shared" ref="J8:K8" si="0">J9+J15+J31+J37</f>
        <v>440.1</v>
      </c>
      <c r="K8" s="167">
        <f t="shared" si="0"/>
        <v>470.90000000000003</v>
      </c>
    </row>
    <row r="9" spans="1:13" ht="31.5">
      <c r="A9" s="71" t="s">
        <v>33</v>
      </c>
      <c r="B9" s="69" t="s">
        <v>17</v>
      </c>
      <c r="C9" s="69" t="s">
        <v>28</v>
      </c>
      <c r="D9" s="69"/>
      <c r="E9" s="69"/>
      <c r="F9" s="69"/>
      <c r="G9" s="69"/>
      <c r="H9" s="72"/>
      <c r="I9" s="167">
        <f t="shared" ref="I9:K13" si="1">I10</f>
        <v>223.24</v>
      </c>
      <c r="J9" s="167">
        <f t="shared" si="1"/>
        <v>134.5</v>
      </c>
      <c r="K9" s="167">
        <f t="shared" si="1"/>
        <v>134.30000000000001</v>
      </c>
    </row>
    <row r="10" spans="1:13">
      <c r="A10" s="73" t="s">
        <v>146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4"/>
      <c r="I10" s="75">
        <f t="shared" si="1"/>
        <v>223.24</v>
      </c>
      <c r="J10" s="75">
        <f t="shared" si="1"/>
        <v>134.5</v>
      </c>
      <c r="K10" s="75">
        <f t="shared" si="1"/>
        <v>134.30000000000001</v>
      </c>
    </row>
    <row r="11" spans="1:13">
      <c r="A11" s="76" t="s">
        <v>142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4"/>
      <c r="I11" s="75">
        <f>I12</f>
        <v>223.24</v>
      </c>
      <c r="J11" s="75">
        <f t="shared" si="1"/>
        <v>134.5</v>
      </c>
      <c r="K11" s="75">
        <f t="shared" si="1"/>
        <v>134.30000000000001</v>
      </c>
    </row>
    <row r="12" spans="1:13">
      <c r="A12" s="77" t="s">
        <v>121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4"/>
      <c r="I12" s="75">
        <f t="shared" si="1"/>
        <v>223.24</v>
      </c>
      <c r="J12" s="75">
        <f t="shared" si="1"/>
        <v>134.5</v>
      </c>
      <c r="K12" s="75">
        <f t="shared" si="1"/>
        <v>134.30000000000001</v>
      </c>
    </row>
    <row r="13" spans="1:13" ht="63">
      <c r="A13" s="77" t="s">
        <v>111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4" t="s">
        <v>113</v>
      </c>
      <c r="I13" s="75">
        <f t="shared" si="1"/>
        <v>223.24</v>
      </c>
      <c r="J13" s="75">
        <f t="shared" si="1"/>
        <v>134.5</v>
      </c>
      <c r="K13" s="75">
        <f t="shared" si="1"/>
        <v>134.30000000000001</v>
      </c>
    </row>
    <row r="14" spans="1:13" ht="36" customHeight="1">
      <c r="A14" s="77" t="s">
        <v>112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4" t="s">
        <v>114</v>
      </c>
      <c r="I14" s="75">
        <f>'Прил 2'!J15</f>
        <v>223.24</v>
      </c>
      <c r="J14" s="75">
        <f>'Прил 2'!K15</f>
        <v>134.5</v>
      </c>
      <c r="K14" s="75">
        <f>'Прил 2'!L15</f>
        <v>134.30000000000001</v>
      </c>
    </row>
    <row r="15" spans="1:13" ht="47.25">
      <c r="A15" s="78" t="s">
        <v>68</v>
      </c>
      <c r="B15" s="69" t="s">
        <v>17</v>
      </c>
      <c r="C15" s="69" t="s">
        <v>18</v>
      </c>
      <c r="D15" s="69"/>
      <c r="E15" s="69"/>
      <c r="F15" s="69"/>
      <c r="G15" s="69"/>
      <c r="H15" s="72"/>
      <c r="I15" s="167">
        <f>I16+I26</f>
        <v>531.1</v>
      </c>
      <c r="J15" s="167">
        <f>J16+J26</f>
        <v>303.10000000000002</v>
      </c>
      <c r="K15" s="167">
        <f>K16+K26</f>
        <v>334.1</v>
      </c>
    </row>
    <row r="16" spans="1:13">
      <c r="A16" s="73" t="s">
        <v>146</v>
      </c>
      <c r="B16" s="6" t="s">
        <v>17</v>
      </c>
      <c r="C16" s="6" t="s">
        <v>18</v>
      </c>
      <c r="D16" s="6" t="s">
        <v>34</v>
      </c>
      <c r="E16" s="6"/>
      <c r="F16" s="6"/>
      <c r="G16" s="6"/>
      <c r="H16" s="74"/>
      <c r="I16" s="75">
        <f>I17</f>
        <v>531</v>
      </c>
      <c r="J16" s="75">
        <f>J17</f>
        <v>303</v>
      </c>
      <c r="K16" s="75">
        <f>K17</f>
        <v>334</v>
      </c>
    </row>
    <row r="17" spans="1:12" ht="31.5">
      <c r="A17" s="73" t="s">
        <v>147</v>
      </c>
      <c r="B17" s="7" t="s">
        <v>17</v>
      </c>
      <c r="C17" s="7" t="s">
        <v>18</v>
      </c>
      <c r="D17" s="7" t="s">
        <v>34</v>
      </c>
      <c r="E17" s="7" t="s">
        <v>25</v>
      </c>
      <c r="F17" s="6"/>
      <c r="G17" s="6"/>
      <c r="H17" s="74"/>
      <c r="I17" s="75">
        <f>I18+I21</f>
        <v>531</v>
      </c>
      <c r="J17" s="75">
        <f t="shared" ref="J17:K17" si="2">J18+J21</f>
        <v>303</v>
      </c>
      <c r="K17" s="75">
        <f t="shared" si="2"/>
        <v>334</v>
      </c>
    </row>
    <row r="18" spans="1:12" ht="33" customHeight="1">
      <c r="A18" s="77" t="s">
        <v>39</v>
      </c>
      <c r="B18" s="7" t="s">
        <v>17</v>
      </c>
      <c r="C18" s="7" t="s">
        <v>18</v>
      </c>
      <c r="D18" s="7" t="s">
        <v>34</v>
      </c>
      <c r="E18" s="7" t="s">
        <v>25</v>
      </c>
      <c r="F18" s="7" t="s">
        <v>37</v>
      </c>
      <c r="G18" s="7" t="s">
        <v>40</v>
      </c>
      <c r="H18" s="74"/>
      <c r="I18" s="75">
        <f t="shared" ref="I18:K19" si="3">I19</f>
        <v>425.3</v>
      </c>
      <c r="J18" s="75">
        <f t="shared" si="3"/>
        <v>234.4</v>
      </c>
      <c r="K18" s="75">
        <f t="shared" si="3"/>
        <v>213.6</v>
      </c>
    </row>
    <row r="19" spans="1:12" ht="63">
      <c r="A19" s="77" t="s">
        <v>111</v>
      </c>
      <c r="B19" s="7" t="s">
        <v>17</v>
      </c>
      <c r="C19" s="7" t="s">
        <v>18</v>
      </c>
      <c r="D19" s="7" t="s">
        <v>34</v>
      </c>
      <c r="E19" s="7" t="s">
        <v>25</v>
      </c>
      <c r="F19" s="7" t="s">
        <v>37</v>
      </c>
      <c r="G19" s="7" t="s">
        <v>40</v>
      </c>
      <c r="H19" s="74" t="s">
        <v>113</v>
      </c>
      <c r="I19" s="75">
        <f t="shared" si="3"/>
        <v>425.3</v>
      </c>
      <c r="J19" s="75">
        <f t="shared" si="3"/>
        <v>234.4</v>
      </c>
      <c r="K19" s="75">
        <f t="shared" si="3"/>
        <v>213.6</v>
      </c>
    </row>
    <row r="20" spans="1:12" ht="31.5">
      <c r="A20" s="77" t="s">
        <v>112</v>
      </c>
      <c r="B20" s="7" t="s">
        <v>17</v>
      </c>
      <c r="C20" s="7" t="s">
        <v>18</v>
      </c>
      <c r="D20" s="7" t="s">
        <v>34</v>
      </c>
      <c r="E20" s="7" t="s">
        <v>25</v>
      </c>
      <c r="F20" s="7" t="s">
        <v>37</v>
      </c>
      <c r="G20" s="7" t="s">
        <v>40</v>
      </c>
      <c r="H20" s="74" t="s">
        <v>114</v>
      </c>
      <c r="I20" s="75">
        <f>'Прил 2'!J21</f>
        <v>425.3</v>
      </c>
      <c r="J20" s="75">
        <f>'Прил 2'!K21</f>
        <v>234.4</v>
      </c>
      <c r="K20" s="75">
        <f>'Прил 2'!L21</f>
        <v>213.6</v>
      </c>
    </row>
    <row r="21" spans="1:12" s="61" customFormat="1">
      <c r="A21" s="76" t="s">
        <v>171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42</v>
      </c>
      <c r="H21" s="74"/>
      <c r="I21" s="75">
        <f>I22+I24</f>
        <v>105.69999999999999</v>
      </c>
      <c r="J21" s="75">
        <f>J22+J24</f>
        <v>68.599999999999994</v>
      </c>
      <c r="K21" s="75">
        <f>K22+K24</f>
        <v>120.39999999999999</v>
      </c>
      <c r="L21" s="79"/>
    </row>
    <row r="22" spans="1:12" s="39" customFormat="1" ht="31.5">
      <c r="A22" s="76" t="s">
        <v>107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42</v>
      </c>
      <c r="H22" s="74" t="s">
        <v>109</v>
      </c>
      <c r="I22" s="36">
        <f t="shared" ref="I22:K22" si="4">I23</f>
        <v>95.1</v>
      </c>
      <c r="J22" s="36">
        <f t="shared" si="4"/>
        <v>42.8</v>
      </c>
      <c r="K22" s="36">
        <f t="shared" si="4"/>
        <v>94.6</v>
      </c>
      <c r="L22" s="62"/>
    </row>
    <row r="23" spans="1:12" s="39" customFormat="1" ht="31.5">
      <c r="A23" s="76" t="s">
        <v>108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42</v>
      </c>
      <c r="H23" s="6" t="s">
        <v>110</v>
      </c>
      <c r="I23" s="80">
        <f>'Прил 2'!J24</f>
        <v>95.1</v>
      </c>
      <c r="J23" s="80">
        <f>'Прил 2'!K24</f>
        <v>42.8</v>
      </c>
      <c r="K23" s="80">
        <f>'Прил 2'!L24</f>
        <v>94.6</v>
      </c>
      <c r="L23" s="62"/>
    </row>
    <row r="24" spans="1:12" s="39" customFormat="1">
      <c r="A24" s="81" t="s">
        <v>115</v>
      </c>
      <c r="B24" s="6" t="s">
        <v>17</v>
      </c>
      <c r="C24" s="6" t="s">
        <v>18</v>
      </c>
      <c r="D24" s="7" t="s">
        <v>119</v>
      </c>
      <c r="E24" s="7" t="s">
        <v>25</v>
      </c>
      <c r="F24" s="7" t="s">
        <v>37</v>
      </c>
      <c r="G24" s="7" t="s">
        <v>42</v>
      </c>
      <c r="H24" s="82" t="s">
        <v>116</v>
      </c>
      <c r="I24" s="80">
        <f>I25</f>
        <v>10.6</v>
      </c>
      <c r="J24" s="80">
        <f>J25</f>
        <v>25.8</v>
      </c>
      <c r="K24" s="80">
        <f>K25</f>
        <v>25.8</v>
      </c>
      <c r="L24" s="62" t="s">
        <v>26</v>
      </c>
    </row>
    <row r="25" spans="1:12" s="39" customFormat="1">
      <c r="A25" s="81" t="s">
        <v>118</v>
      </c>
      <c r="B25" s="6" t="s">
        <v>17</v>
      </c>
      <c r="C25" s="6" t="s">
        <v>18</v>
      </c>
      <c r="D25" s="6">
        <v>66</v>
      </c>
      <c r="E25" s="7" t="s">
        <v>25</v>
      </c>
      <c r="F25" s="7" t="s">
        <v>37</v>
      </c>
      <c r="G25" s="7" t="s">
        <v>42</v>
      </c>
      <c r="H25" s="82" t="s">
        <v>120</v>
      </c>
      <c r="I25" s="80">
        <f>'Прил 2'!J26</f>
        <v>10.6</v>
      </c>
      <c r="J25" s="80">
        <f>'Прил 2'!K26</f>
        <v>25.8</v>
      </c>
      <c r="K25" s="80">
        <f>'Прил 2'!L26</f>
        <v>25.8</v>
      </c>
      <c r="L25" s="62"/>
    </row>
    <row r="26" spans="1:12" s="84" customFormat="1" ht="47.25">
      <c r="A26" s="73" t="s">
        <v>143</v>
      </c>
      <c r="B26" s="6" t="s">
        <v>17</v>
      </c>
      <c r="C26" s="6" t="s">
        <v>18</v>
      </c>
      <c r="D26" s="74">
        <v>89</v>
      </c>
      <c r="E26" s="7"/>
      <c r="F26" s="7"/>
      <c r="G26" s="7"/>
      <c r="H26" s="83"/>
      <c r="I26" s="80">
        <f>I27</f>
        <v>0.1</v>
      </c>
      <c r="J26" s="80">
        <f t="shared" ref="J26:K29" si="5">J27</f>
        <v>0.1</v>
      </c>
      <c r="K26" s="80">
        <f t="shared" si="5"/>
        <v>0.1</v>
      </c>
      <c r="L26" s="79"/>
    </row>
    <row r="27" spans="1:12" s="84" customFormat="1" ht="47.25">
      <c r="A27" s="73" t="s">
        <v>144</v>
      </c>
      <c r="B27" s="6" t="s">
        <v>17</v>
      </c>
      <c r="C27" s="6" t="s">
        <v>18</v>
      </c>
      <c r="D27" s="74">
        <v>89</v>
      </c>
      <c r="E27" s="7" t="s">
        <v>24</v>
      </c>
      <c r="F27" s="7"/>
      <c r="G27" s="7"/>
      <c r="H27" s="83"/>
      <c r="I27" s="36">
        <f>I28</f>
        <v>0.1</v>
      </c>
      <c r="J27" s="36">
        <f t="shared" si="5"/>
        <v>0.1</v>
      </c>
      <c r="K27" s="36">
        <f t="shared" si="5"/>
        <v>0.1</v>
      </c>
      <c r="L27" s="79"/>
    </row>
    <row r="28" spans="1:12" ht="85.9" customHeight="1">
      <c r="A28" s="85" t="s">
        <v>145</v>
      </c>
      <c r="B28" s="6" t="s">
        <v>17</v>
      </c>
      <c r="C28" s="6" t="s">
        <v>18</v>
      </c>
      <c r="D28" s="74">
        <v>89</v>
      </c>
      <c r="E28" s="7" t="s">
        <v>24</v>
      </c>
      <c r="F28" s="7" t="s">
        <v>37</v>
      </c>
      <c r="G28" s="7" t="s">
        <v>44</v>
      </c>
      <c r="H28" s="83"/>
      <c r="I28" s="36">
        <f>I29</f>
        <v>0.1</v>
      </c>
      <c r="J28" s="36">
        <f t="shared" si="5"/>
        <v>0.1</v>
      </c>
      <c r="K28" s="36">
        <f t="shared" si="5"/>
        <v>0.1</v>
      </c>
    </row>
    <row r="29" spans="1:12" ht="31.5">
      <c r="A29" s="76" t="s">
        <v>107</v>
      </c>
      <c r="B29" s="6" t="s">
        <v>17</v>
      </c>
      <c r="C29" s="6" t="s">
        <v>18</v>
      </c>
      <c r="D29" s="74" t="s">
        <v>49</v>
      </c>
      <c r="E29" s="6" t="s">
        <v>24</v>
      </c>
      <c r="F29" s="7" t="s">
        <v>37</v>
      </c>
      <c r="G29" s="7" t="s">
        <v>44</v>
      </c>
      <c r="H29" s="83" t="s">
        <v>109</v>
      </c>
      <c r="I29" s="36">
        <f>I30</f>
        <v>0.1</v>
      </c>
      <c r="J29" s="36">
        <f t="shared" si="5"/>
        <v>0.1</v>
      </c>
      <c r="K29" s="36">
        <f t="shared" si="5"/>
        <v>0.1</v>
      </c>
    </row>
    <row r="30" spans="1:12" ht="31.5">
      <c r="A30" s="76" t="s">
        <v>108</v>
      </c>
      <c r="B30" s="6" t="s">
        <v>17</v>
      </c>
      <c r="C30" s="6" t="s">
        <v>18</v>
      </c>
      <c r="D30" s="74" t="s">
        <v>49</v>
      </c>
      <c r="E30" s="7" t="s">
        <v>24</v>
      </c>
      <c r="F30" s="7" t="s">
        <v>37</v>
      </c>
      <c r="G30" s="7" t="s">
        <v>44</v>
      </c>
      <c r="H30" s="83" t="s">
        <v>110</v>
      </c>
      <c r="I30" s="36">
        <f>'Прил 2'!J31</f>
        <v>0.1</v>
      </c>
      <c r="J30" s="36">
        <f>'Прил 2'!K31</f>
        <v>0.1</v>
      </c>
      <c r="K30" s="36">
        <f>'Прил 2'!L31</f>
        <v>0.1</v>
      </c>
    </row>
    <row r="31" spans="1:12">
      <c r="A31" s="71" t="s">
        <v>45</v>
      </c>
      <c r="B31" s="86" t="s">
        <v>17</v>
      </c>
      <c r="C31" s="86" t="s">
        <v>46</v>
      </c>
      <c r="D31" s="86"/>
      <c r="E31" s="166"/>
      <c r="F31" s="166"/>
      <c r="G31" s="87"/>
      <c r="H31" s="87"/>
      <c r="I31" s="172">
        <f>I32</f>
        <v>1</v>
      </c>
      <c r="J31" s="172">
        <f t="shared" ref="J31:K35" si="6">J32</f>
        <v>1</v>
      </c>
      <c r="K31" s="172">
        <f t="shared" si="6"/>
        <v>1</v>
      </c>
    </row>
    <row r="32" spans="1:12" ht="47.25">
      <c r="A32" s="73" t="s">
        <v>143</v>
      </c>
      <c r="B32" s="7" t="s">
        <v>17</v>
      </c>
      <c r="C32" s="7" t="s">
        <v>46</v>
      </c>
      <c r="D32" s="74">
        <v>89</v>
      </c>
      <c r="E32" s="7"/>
      <c r="F32" s="7"/>
      <c r="G32" s="88"/>
      <c r="H32" s="88"/>
      <c r="I32" s="36">
        <f>I33</f>
        <v>1</v>
      </c>
      <c r="J32" s="36">
        <f t="shared" si="6"/>
        <v>1</v>
      </c>
      <c r="K32" s="36">
        <f t="shared" si="6"/>
        <v>1</v>
      </c>
      <c r="L32" s="79"/>
    </row>
    <row r="33" spans="1:12" s="39" customFormat="1" ht="47.25">
      <c r="A33" s="73" t="s">
        <v>144</v>
      </c>
      <c r="B33" s="7" t="s">
        <v>17</v>
      </c>
      <c r="C33" s="7" t="s">
        <v>46</v>
      </c>
      <c r="D33" s="74">
        <v>89</v>
      </c>
      <c r="E33" s="7" t="s">
        <v>24</v>
      </c>
      <c r="F33" s="7"/>
      <c r="G33" s="88"/>
      <c r="H33" s="88"/>
      <c r="I33" s="36">
        <f>I34</f>
        <v>1</v>
      </c>
      <c r="J33" s="36">
        <f t="shared" si="6"/>
        <v>1</v>
      </c>
      <c r="K33" s="36">
        <f t="shared" si="6"/>
        <v>1</v>
      </c>
      <c r="L33" s="79"/>
    </row>
    <row r="34" spans="1:12" s="39" customFormat="1" ht="31.5">
      <c r="A34" s="76" t="s">
        <v>117</v>
      </c>
      <c r="B34" s="7" t="s">
        <v>17</v>
      </c>
      <c r="C34" s="7" t="s">
        <v>46</v>
      </c>
      <c r="D34" s="74">
        <v>89</v>
      </c>
      <c r="E34" s="7" t="s">
        <v>24</v>
      </c>
      <c r="F34" s="7" t="s">
        <v>37</v>
      </c>
      <c r="G34" s="7" t="s">
        <v>47</v>
      </c>
      <c r="H34" s="88"/>
      <c r="I34" s="36">
        <f>I35</f>
        <v>1</v>
      </c>
      <c r="J34" s="36">
        <f t="shared" si="6"/>
        <v>1</v>
      </c>
      <c r="K34" s="36">
        <f t="shared" si="6"/>
        <v>1</v>
      </c>
      <c r="L34" s="62"/>
    </row>
    <row r="35" spans="1:12" s="89" customFormat="1">
      <c r="A35" s="81" t="s">
        <v>115</v>
      </c>
      <c r="B35" s="7" t="s">
        <v>17</v>
      </c>
      <c r="C35" s="7" t="s">
        <v>46</v>
      </c>
      <c r="D35" s="74">
        <v>89</v>
      </c>
      <c r="E35" s="7" t="s">
        <v>24</v>
      </c>
      <c r="F35" s="7" t="s">
        <v>37</v>
      </c>
      <c r="G35" s="7" t="s">
        <v>47</v>
      </c>
      <c r="H35" s="88" t="s">
        <v>116</v>
      </c>
      <c r="I35" s="36">
        <f>I36</f>
        <v>1</v>
      </c>
      <c r="J35" s="36">
        <f t="shared" si="6"/>
        <v>1</v>
      </c>
      <c r="K35" s="36">
        <f t="shared" si="6"/>
        <v>1</v>
      </c>
      <c r="L35" s="62"/>
    </row>
    <row r="36" spans="1:12" s="39" customFormat="1" ht="16.5" customHeight="1">
      <c r="A36" s="76" t="s">
        <v>48</v>
      </c>
      <c r="B36" s="7" t="s">
        <v>17</v>
      </c>
      <c r="C36" s="7" t="s">
        <v>46</v>
      </c>
      <c r="D36" s="7" t="s">
        <v>49</v>
      </c>
      <c r="E36" s="7" t="s">
        <v>24</v>
      </c>
      <c r="F36" s="7" t="s">
        <v>37</v>
      </c>
      <c r="G36" s="7" t="s">
        <v>47</v>
      </c>
      <c r="H36" s="88" t="s">
        <v>50</v>
      </c>
      <c r="I36" s="36">
        <f>'Прил 2'!J37</f>
        <v>1</v>
      </c>
      <c r="J36" s="36">
        <f>'Прил 2'!K37</f>
        <v>1</v>
      </c>
      <c r="K36" s="36">
        <f>'Прил 2'!L37</f>
        <v>1</v>
      </c>
      <c r="L36" s="62"/>
    </row>
    <row r="37" spans="1:12" s="39" customFormat="1" ht="16.5" customHeight="1">
      <c r="A37" s="76" t="s">
        <v>216</v>
      </c>
      <c r="B37" s="90" t="s">
        <v>17</v>
      </c>
      <c r="C37" s="86" t="s">
        <v>32</v>
      </c>
      <c r="D37" s="88"/>
      <c r="E37" s="7"/>
      <c r="F37" s="7"/>
      <c r="G37" s="7"/>
      <c r="H37" s="101"/>
      <c r="I37" s="172">
        <f>I38+I42+I46</f>
        <v>1.5</v>
      </c>
      <c r="J37" s="172">
        <f t="shared" ref="J37:K37" si="7">J38+J42+J46</f>
        <v>1.5</v>
      </c>
      <c r="K37" s="172">
        <f t="shared" si="7"/>
        <v>1.5</v>
      </c>
      <c r="L37" s="62"/>
    </row>
    <row r="38" spans="1:12" s="39" customFormat="1" ht="36" customHeight="1">
      <c r="A38" s="76" t="s">
        <v>217</v>
      </c>
      <c r="B38" s="6" t="s">
        <v>17</v>
      </c>
      <c r="C38" s="6" t="s">
        <v>32</v>
      </c>
      <c r="D38" s="6" t="s">
        <v>214</v>
      </c>
      <c r="E38" s="6"/>
      <c r="F38" s="6"/>
      <c r="G38" s="6"/>
      <c r="H38" s="6"/>
      <c r="I38" s="36">
        <f>I39</f>
        <v>0.5</v>
      </c>
      <c r="J38" s="36">
        <f t="shared" ref="J38:K40" si="8">J39</f>
        <v>0.5</v>
      </c>
      <c r="K38" s="36">
        <f t="shared" si="8"/>
        <v>0.5</v>
      </c>
      <c r="L38" s="62"/>
    </row>
    <row r="39" spans="1:12" s="39" customFormat="1" ht="21" customHeight="1">
      <c r="A39" s="76" t="s">
        <v>213</v>
      </c>
      <c r="B39" s="6" t="s">
        <v>17</v>
      </c>
      <c r="C39" s="6" t="s">
        <v>32</v>
      </c>
      <c r="D39" s="6" t="s">
        <v>214</v>
      </c>
      <c r="E39" s="6" t="s">
        <v>35</v>
      </c>
      <c r="F39" s="6" t="s">
        <v>37</v>
      </c>
      <c r="G39" s="6" t="s">
        <v>215</v>
      </c>
      <c r="H39" s="6"/>
      <c r="I39" s="36">
        <f>I40</f>
        <v>0.5</v>
      </c>
      <c r="J39" s="36">
        <f t="shared" si="8"/>
        <v>0.5</v>
      </c>
      <c r="K39" s="36">
        <f t="shared" si="8"/>
        <v>0.5</v>
      </c>
      <c r="L39" s="62"/>
    </row>
    <row r="40" spans="1:12" s="39" customFormat="1" ht="36" customHeight="1">
      <c r="A40" s="76" t="s">
        <v>107</v>
      </c>
      <c r="B40" s="6" t="s">
        <v>17</v>
      </c>
      <c r="C40" s="6" t="s">
        <v>32</v>
      </c>
      <c r="D40" s="6" t="s">
        <v>214</v>
      </c>
      <c r="E40" s="6" t="s">
        <v>35</v>
      </c>
      <c r="F40" s="6" t="s">
        <v>37</v>
      </c>
      <c r="G40" s="6" t="s">
        <v>215</v>
      </c>
      <c r="H40" s="6" t="s">
        <v>109</v>
      </c>
      <c r="I40" s="36">
        <f>I41</f>
        <v>0.5</v>
      </c>
      <c r="J40" s="36">
        <f t="shared" si="8"/>
        <v>0.5</v>
      </c>
      <c r="K40" s="36">
        <f t="shared" si="8"/>
        <v>0.5</v>
      </c>
      <c r="L40" s="62"/>
    </row>
    <row r="41" spans="1:12" s="39" customFormat="1" ht="34.5" customHeight="1">
      <c r="A41" s="76" t="s">
        <v>108</v>
      </c>
      <c r="B41" s="6" t="s">
        <v>17</v>
      </c>
      <c r="C41" s="6" t="s">
        <v>32</v>
      </c>
      <c r="D41" s="6" t="s">
        <v>214</v>
      </c>
      <c r="E41" s="6" t="s">
        <v>35</v>
      </c>
      <c r="F41" s="6" t="s">
        <v>37</v>
      </c>
      <c r="G41" s="6" t="s">
        <v>215</v>
      </c>
      <c r="H41" s="6" t="s">
        <v>110</v>
      </c>
      <c r="I41" s="36">
        <f>'Прил 2'!J42</f>
        <v>0.5</v>
      </c>
      <c r="J41" s="36">
        <f>'Прил 2'!K42</f>
        <v>0.5</v>
      </c>
      <c r="K41" s="36">
        <f>'Прил 2'!L42</f>
        <v>0.5</v>
      </c>
      <c r="L41" s="62"/>
    </row>
    <row r="42" spans="1:12" s="39" customFormat="1" ht="33" customHeight="1">
      <c r="A42" s="76" t="s">
        <v>227</v>
      </c>
      <c r="B42" s="6" t="s">
        <v>17</v>
      </c>
      <c r="C42" s="6" t="s">
        <v>32</v>
      </c>
      <c r="D42" s="88" t="s">
        <v>226</v>
      </c>
      <c r="E42" s="7"/>
      <c r="F42" s="7"/>
      <c r="G42" s="7"/>
      <c r="H42" s="101"/>
      <c r="I42" s="36">
        <f>I43</f>
        <v>0.5</v>
      </c>
      <c r="J42" s="36">
        <f t="shared" ref="J42:K44" si="9">J43</f>
        <v>0.5</v>
      </c>
      <c r="K42" s="36">
        <f t="shared" si="9"/>
        <v>0.5</v>
      </c>
      <c r="L42" s="62"/>
    </row>
    <row r="43" spans="1:12" s="39" customFormat="1" ht="16.5" customHeight="1">
      <c r="A43" s="76" t="s">
        <v>228</v>
      </c>
      <c r="B43" s="6" t="s">
        <v>17</v>
      </c>
      <c r="C43" s="6" t="s">
        <v>32</v>
      </c>
      <c r="D43" s="88" t="s">
        <v>226</v>
      </c>
      <c r="E43" s="7" t="s">
        <v>35</v>
      </c>
      <c r="F43" s="7" t="s">
        <v>35</v>
      </c>
      <c r="G43" s="7" t="s">
        <v>225</v>
      </c>
      <c r="H43" s="101"/>
      <c r="I43" s="36">
        <f>I44</f>
        <v>0.5</v>
      </c>
      <c r="J43" s="36">
        <f t="shared" si="9"/>
        <v>0.5</v>
      </c>
      <c r="K43" s="36">
        <f t="shared" si="9"/>
        <v>0.5</v>
      </c>
      <c r="L43" s="62"/>
    </row>
    <row r="44" spans="1:12" s="39" customFormat="1" ht="36.75" customHeight="1">
      <c r="A44" s="76" t="s">
        <v>107</v>
      </c>
      <c r="B44" s="6" t="s">
        <v>17</v>
      </c>
      <c r="C44" s="6" t="s">
        <v>32</v>
      </c>
      <c r="D44" s="6" t="s">
        <v>226</v>
      </c>
      <c r="E44" s="6" t="s">
        <v>35</v>
      </c>
      <c r="F44" s="6" t="s">
        <v>37</v>
      </c>
      <c r="G44" s="6" t="s">
        <v>225</v>
      </c>
      <c r="H44" s="6" t="s">
        <v>109</v>
      </c>
      <c r="I44" s="36">
        <f>I45</f>
        <v>0.5</v>
      </c>
      <c r="J44" s="36">
        <f t="shared" si="9"/>
        <v>0.5</v>
      </c>
      <c r="K44" s="36">
        <f t="shared" si="9"/>
        <v>0.5</v>
      </c>
      <c r="L44" s="62"/>
    </row>
    <row r="45" spans="1:12" s="39" customFormat="1" ht="32.25" customHeight="1">
      <c r="A45" s="76" t="s">
        <v>108</v>
      </c>
      <c r="B45" s="6" t="s">
        <v>17</v>
      </c>
      <c r="C45" s="6" t="s">
        <v>32</v>
      </c>
      <c r="D45" s="6" t="s">
        <v>226</v>
      </c>
      <c r="E45" s="6" t="s">
        <v>35</v>
      </c>
      <c r="F45" s="6" t="s">
        <v>37</v>
      </c>
      <c r="G45" s="6" t="s">
        <v>225</v>
      </c>
      <c r="H45" s="6" t="s">
        <v>110</v>
      </c>
      <c r="I45" s="36">
        <f>'Прил 2'!J46</f>
        <v>0.5</v>
      </c>
      <c r="J45" s="36">
        <f>'Прил 2'!K46</f>
        <v>0.5</v>
      </c>
      <c r="K45" s="36">
        <f>'Прил 2'!L46</f>
        <v>0.5</v>
      </c>
      <c r="L45" s="62"/>
    </row>
    <row r="46" spans="1:12" s="39" customFormat="1" ht="33" customHeight="1">
      <c r="A46" s="76" t="s">
        <v>231</v>
      </c>
      <c r="B46" s="6" t="s">
        <v>17</v>
      </c>
      <c r="C46" s="6" t="s">
        <v>32</v>
      </c>
      <c r="D46" s="6" t="s">
        <v>230</v>
      </c>
      <c r="E46" s="7"/>
      <c r="F46" s="7"/>
      <c r="G46" s="7"/>
      <c r="H46" s="101"/>
      <c r="I46" s="36">
        <f>I47</f>
        <v>0.5</v>
      </c>
      <c r="J46" s="36">
        <f t="shared" ref="J46:K48" si="10">J47</f>
        <v>0.5</v>
      </c>
      <c r="K46" s="36">
        <f t="shared" si="10"/>
        <v>0.5</v>
      </c>
      <c r="L46" s="62"/>
    </row>
    <row r="47" spans="1:12" s="39" customFormat="1" ht="33" customHeight="1">
      <c r="A47" s="76" t="s">
        <v>232</v>
      </c>
      <c r="B47" s="6" t="s">
        <v>17</v>
      </c>
      <c r="C47" s="6" t="s">
        <v>32</v>
      </c>
      <c r="D47" s="6" t="s">
        <v>230</v>
      </c>
      <c r="E47" s="7" t="s">
        <v>35</v>
      </c>
      <c r="F47" s="7" t="s">
        <v>35</v>
      </c>
      <c r="G47" s="7" t="s">
        <v>229</v>
      </c>
      <c r="H47" s="101"/>
      <c r="I47" s="36">
        <f>I48</f>
        <v>0.5</v>
      </c>
      <c r="J47" s="36">
        <f t="shared" si="10"/>
        <v>0.5</v>
      </c>
      <c r="K47" s="36">
        <f t="shared" si="10"/>
        <v>0.5</v>
      </c>
      <c r="L47" s="62"/>
    </row>
    <row r="48" spans="1:12" s="39" customFormat="1" ht="33.75" customHeight="1">
      <c r="A48" s="76" t="s">
        <v>107</v>
      </c>
      <c r="B48" s="6" t="s">
        <v>17</v>
      </c>
      <c r="C48" s="6" t="s">
        <v>32</v>
      </c>
      <c r="D48" s="6" t="s">
        <v>230</v>
      </c>
      <c r="E48" s="6" t="s">
        <v>35</v>
      </c>
      <c r="F48" s="6" t="s">
        <v>37</v>
      </c>
      <c r="G48" s="6" t="s">
        <v>229</v>
      </c>
      <c r="H48" s="6" t="s">
        <v>109</v>
      </c>
      <c r="I48" s="36">
        <f>I49</f>
        <v>0.5</v>
      </c>
      <c r="J48" s="36">
        <f t="shared" si="10"/>
        <v>0.5</v>
      </c>
      <c r="K48" s="36">
        <f t="shared" si="10"/>
        <v>0.5</v>
      </c>
      <c r="L48" s="62"/>
    </row>
    <row r="49" spans="1:12" s="39" customFormat="1" ht="33.75" customHeight="1">
      <c r="A49" s="76" t="s">
        <v>108</v>
      </c>
      <c r="B49" s="6" t="s">
        <v>17</v>
      </c>
      <c r="C49" s="6" t="s">
        <v>32</v>
      </c>
      <c r="D49" s="6" t="s">
        <v>230</v>
      </c>
      <c r="E49" s="6" t="s">
        <v>35</v>
      </c>
      <c r="F49" s="6" t="s">
        <v>37</v>
      </c>
      <c r="G49" s="6" t="s">
        <v>229</v>
      </c>
      <c r="H49" s="6" t="s">
        <v>110</v>
      </c>
      <c r="I49" s="36">
        <f>'Прил 2'!J50</f>
        <v>0.5</v>
      </c>
      <c r="J49" s="36">
        <f>'Прил 2'!K50</f>
        <v>0.5</v>
      </c>
      <c r="K49" s="36">
        <f>'Прил 2'!L50</f>
        <v>0.5</v>
      </c>
      <c r="L49" s="62"/>
    </row>
    <row r="50" spans="1:12">
      <c r="A50" s="71" t="s">
        <v>51</v>
      </c>
      <c r="B50" s="86" t="s">
        <v>28</v>
      </c>
      <c r="C50" s="86"/>
      <c r="D50" s="87"/>
      <c r="E50" s="86"/>
      <c r="F50" s="86"/>
      <c r="G50" s="86"/>
      <c r="H50" s="169"/>
      <c r="I50" s="91">
        <f>I51</f>
        <v>89.8</v>
      </c>
      <c r="J50" s="91">
        <f t="shared" ref="J50:K53" si="11">J51</f>
        <v>92.8</v>
      </c>
      <c r="K50" s="91">
        <f t="shared" si="11"/>
        <v>96</v>
      </c>
    </row>
    <row r="51" spans="1:12">
      <c r="A51" s="78" t="s">
        <v>52</v>
      </c>
      <c r="B51" s="171" t="s">
        <v>28</v>
      </c>
      <c r="C51" s="171" t="s">
        <v>29</v>
      </c>
      <c r="D51" s="72"/>
      <c r="E51" s="69"/>
      <c r="F51" s="69"/>
      <c r="G51" s="69"/>
      <c r="H51" s="92"/>
      <c r="I51" s="91">
        <f>I52</f>
        <v>89.8</v>
      </c>
      <c r="J51" s="91">
        <f t="shared" si="11"/>
        <v>92.8</v>
      </c>
      <c r="K51" s="91">
        <f t="shared" si="11"/>
        <v>96</v>
      </c>
    </row>
    <row r="52" spans="1:12" ht="47.25">
      <c r="A52" s="73" t="s">
        <v>143</v>
      </c>
      <c r="B52" s="82" t="s">
        <v>28</v>
      </c>
      <c r="C52" s="82" t="s">
        <v>29</v>
      </c>
      <c r="D52" s="6">
        <v>89</v>
      </c>
      <c r="E52" s="6"/>
      <c r="F52" s="6"/>
      <c r="G52" s="6"/>
      <c r="H52" s="93"/>
      <c r="I52" s="38">
        <f>I53</f>
        <v>89.8</v>
      </c>
      <c r="J52" s="38">
        <f t="shared" si="11"/>
        <v>92.8</v>
      </c>
      <c r="K52" s="38">
        <f t="shared" si="11"/>
        <v>96</v>
      </c>
      <c r="L52" s="79"/>
    </row>
    <row r="53" spans="1:12" ht="47.25">
      <c r="A53" s="73" t="s">
        <v>144</v>
      </c>
      <c r="B53" s="82" t="s">
        <v>28</v>
      </c>
      <c r="C53" s="82" t="s">
        <v>29</v>
      </c>
      <c r="D53" s="6">
        <v>89</v>
      </c>
      <c r="E53" s="6">
        <v>1</v>
      </c>
      <c r="F53" s="6"/>
      <c r="G53" s="6"/>
      <c r="H53" s="93"/>
      <c r="I53" s="38">
        <f>I54</f>
        <v>89.8</v>
      </c>
      <c r="J53" s="38">
        <f t="shared" si="11"/>
        <v>92.8</v>
      </c>
      <c r="K53" s="38">
        <f t="shared" si="11"/>
        <v>96</v>
      </c>
      <c r="L53" s="79"/>
    </row>
    <row r="54" spans="1:12" ht="47.25">
      <c r="A54" s="94" t="s">
        <v>178</v>
      </c>
      <c r="B54" s="82" t="s">
        <v>28</v>
      </c>
      <c r="C54" s="82" t="s">
        <v>29</v>
      </c>
      <c r="D54" s="95">
        <v>89</v>
      </c>
      <c r="E54" s="6">
        <v>1</v>
      </c>
      <c r="F54" s="6" t="s">
        <v>37</v>
      </c>
      <c r="G54" s="6">
        <v>51180</v>
      </c>
      <c r="H54" s="93"/>
      <c r="I54" s="38">
        <f>I55+I57</f>
        <v>89.8</v>
      </c>
      <c r="J54" s="38">
        <f>J55+J57</f>
        <v>92.8</v>
      </c>
      <c r="K54" s="38">
        <f>K55+K57</f>
        <v>96</v>
      </c>
    </row>
    <row r="55" spans="1:12" ht="63">
      <c r="A55" s="77" t="s">
        <v>111</v>
      </c>
      <c r="B55" s="82" t="s">
        <v>28</v>
      </c>
      <c r="C55" s="82" t="s">
        <v>29</v>
      </c>
      <c r="D55" s="95">
        <v>89</v>
      </c>
      <c r="E55" s="6">
        <v>1</v>
      </c>
      <c r="F55" s="6" t="s">
        <v>37</v>
      </c>
      <c r="G55" s="6" t="s">
        <v>53</v>
      </c>
      <c r="H55" s="93" t="s">
        <v>113</v>
      </c>
      <c r="I55" s="38">
        <f>I56</f>
        <v>85.8</v>
      </c>
      <c r="J55" s="38">
        <f>J56</f>
        <v>88.8</v>
      </c>
      <c r="K55" s="38">
        <f>K56</f>
        <v>92</v>
      </c>
    </row>
    <row r="56" spans="1:12" ht="31.5">
      <c r="A56" s="77" t="s">
        <v>112</v>
      </c>
      <c r="B56" s="82" t="s">
        <v>28</v>
      </c>
      <c r="C56" s="82" t="s">
        <v>29</v>
      </c>
      <c r="D56" s="95">
        <v>89</v>
      </c>
      <c r="E56" s="6">
        <v>1</v>
      </c>
      <c r="F56" s="6" t="s">
        <v>37</v>
      </c>
      <c r="G56" s="6" t="s">
        <v>53</v>
      </c>
      <c r="H56" s="93" t="s">
        <v>114</v>
      </c>
      <c r="I56" s="38">
        <f>'Прил 2'!J57</f>
        <v>85.8</v>
      </c>
      <c r="J56" s="38">
        <f>'Прил 2'!K57</f>
        <v>88.8</v>
      </c>
      <c r="K56" s="38">
        <f>'Прил 2'!L57</f>
        <v>92</v>
      </c>
    </row>
    <row r="57" spans="1:12" ht="31.5">
      <c r="A57" s="76" t="s">
        <v>107</v>
      </c>
      <c r="B57" s="82" t="s">
        <v>28</v>
      </c>
      <c r="C57" s="82" t="s">
        <v>29</v>
      </c>
      <c r="D57" s="95">
        <v>89</v>
      </c>
      <c r="E57" s="6">
        <v>1</v>
      </c>
      <c r="F57" s="6" t="s">
        <v>37</v>
      </c>
      <c r="G57" s="6">
        <v>51180</v>
      </c>
      <c r="H57" s="93" t="s">
        <v>109</v>
      </c>
      <c r="I57" s="38">
        <f t="shared" ref="I57:K57" si="12">I58</f>
        <v>4</v>
      </c>
      <c r="J57" s="38">
        <f t="shared" si="12"/>
        <v>4</v>
      </c>
      <c r="K57" s="38">
        <f t="shared" si="12"/>
        <v>4</v>
      </c>
    </row>
    <row r="58" spans="1:12" ht="31.5">
      <c r="A58" s="76" t="s">
        <v>108</v>
      </c>
      <c r="B58" s="82" t="s">
        <v>28</v>
      </c>
      <c r="C58" s="82" t="s">
        <v>29</v>
      </c>
      <c r="D58" s="95">
        <v>89</v>
      </c>
      <c r="E58" s="6">
        <v>1</v>
      </c>
      <c r="F58" s="6" t="s">
        <v>37</v>
      </c>
      <c r="G58" s="6">
        <v>51180</v>
      </c>
      <c r="H58" s="93" t="s">
        <v>110</v>
      </c>
      <c r="I58" s="38">
        <f>'Прил 2'!J59</f>
        <v>4</v>
      </c>
      <c r="J58" s="38">
        <f>'Прил 2'!K59</f>
        <v>4</v>
      </c>
      <c r="K58" s="38">
        <f>'Прил 2'!L59</f>
        <v>4</v>
      </c>
    </row>
    <row r="59" spans="1:12">
      <c r="A59" s="71" t="s">
        <v>218</v>
      </c>
      <c r="B59" s="171" t="s">
        <v>29</v>
      </c>
      <c r="C59" s="171"/>
      <c r="D59" s="69"/>
      <c r="E59" s="6"/>
      <c r="F59" s="6"/>
      <c r="G59" s="6"/>
      <c r="H59" s="93"/>
      <c r="I59" s="91">
        <f>I60</f>
        <v>0.5</v>
      </c>
      <c r="J59" s="91">
        <f t="shared" ref="J59:K63" si="13">J60</f>
        <v>0.5</v>
      </c>
      <c r="K59" s="91">
        <f t="shared" si="13"/>
        <v>0.5</v>
      </c>
    </row>
    <row r="60" spans="1:12" ht="31.5">
      <c r="A60" s="71" t="s">
        <v>219</v>
      </c>
      <c r="B60" s="171" t="s">
        <v>29</v>
      </c>
      <c r="C60" s="171" t="s">
        <v>220</v>
      </c>
      <c r="D60" s="69"/>
      <c r="E60" s="6"/>
      <c r="F60" s="6"/>
      <c r="G60" s="6"/>
      <c r="H60" s="93"/>
      <c r="I60" s="91">
        <f>I61</f>
        <v>0.5</v>
      </c>
      <c r="J60" s="91">
        <f t="shared" si="13"/>
        <v>0.5</v>
      </c>
      <c r="K60" s="91">
        <f t="shared" si="13"/>
        <v>0.5</v>
      </c>
    </row>
    <row r="61" spans="1:12" ht="31.5">
      <c r="A61" s="184" t="s">
        <v>224</v>
      </c>
      <c r="B61" s="186" t="s">
        <v>29</v>
      </c>
      <c r="C61" s="186" t="s">
        <v>220</v>
      </c>
      <c r="D61" s="6" t="s">
        <v>221</v>
      </c>
      <c r="E61" s="6"/>
      <c r="F61" s="6"/>
      <c r="G61" s="6"/>
      <c r="H61" s="93"/>
      <c r="I61" s="38">
        <f>I62</f>
        <v>0.5</v>
      </c>
      <c r="J61" s="38">
        <f t="shared" si="13"/>
        <v>0.5</v>
      </c>
      <c r="K61" s="38">
        <f t="shared" si="13"/>
        <v>0.5</v>
      </c>
    </row>
    <row r="62" spans="1:12" ht="31.5">
      <c r="A62" s="76" t="s">
        <v>222</v>
      </c>
      <c r="B62" s="82" t="s">
        <v>29</v>
      </c>
      <c r="C62" s="82" t="s">
        <v>220</v>
      </c>
      <c r="D62" s="6" t="s">
        <v>221</v>
      </c>
      <c r="E62" s="6" t="s">
        <v>35</v>
      </c>
      <c r="F62" s="6" t="s">
        <v>37</v>
      </c>
      <c r="G62" s="6" t="s">
        <v>223</v>
      </c>
      <c r="H62" s="93"/>
      <c r="I62" s="38">
        <f>I63</f>
        <v>0.5</v>
      </c>
      <c r="J62" s="38">
        <f t="shared" si="13"/>
        <v>0.5</v>
      </c>
      <c r="K62" s="38">
        <f t="shared" si="13"/>
        <v>0.5</v>
      </c>
    </row>
    <row r="63" spans="1:12" ht="31.5">
      <c r="A63" s="76" t="s">
        <v>107</v>
      </c>
      <c r="B63" s="82" t="s">
        <v>29</v>
      </c>
      <c r="C63" s="82" t="s">
        <v>220</v>
      </c>
      <c r="D63" s="6" t="s">
        <v>221</v>
      </c>
      <c r="E63" s="6" t="s">
        <v>35</v>
      </c>
      <c r="F63" s="6" t="s">
        <v>37</v>
      </c>
      <c r="G63" s="6" t="s">
        <v>223</v>
      </c>
      <c r="H63" s="93" t="s">
        <v>109</v>
      </c>
      <c r="I63" s="38">
        <f>I64</f>
        <v>0.5</v>
      </c>
      <c r="J63" s="38">
        <f t="shared" si="13"/>
        <v>0.5</v>
      </c>
      <c r="K63" s="38">
        <f t="shared" si="13"/>
        <v>0.5</v>
      </c>
    </row>
    <row r="64" spans="1:12" ht="31.5">
      <c r="A64" s="76" t="s">
        <v>108</v>
      </c>
      <c r="B64" s="82" t="s">
        <v>29</v>
      </c>
      <c r="C64" s="82" t="s">
        <v>220</v>
      </c>
      <c r="D64" s="6" t="s">
        <v>221</v>
      </c>
      <c r="E64" s="6" t="s">
        <v>35</v>
      </c>
      <c r="F64" s="6" t="s">
        <v>37</v>
      </c>
      <c r="G64" s="6" t="s">
        <v>223</v>
      </c>
      <c r="H64" s="93" t="s">
        <v>110</v>
      </c>
      <c r="I64" s="38">
        <f>'Прил 2'!J65</f>
        <v>0.5</v>
      </c>
      <c r="J64" s="38">
        <f>'Прил 2'!K65</f>
        <v>0.5</v>
      </c>
      <c r="K64" s="38">
        <f>'Прил 2'!L65</f>
        <v>0.5</v>
      </c>
    </row>
    <row r="65" spans="1:12">
      <c r="A65" s="78" t="s">
        <v>54</v>
      </c>
      <c r="B65" s="171" t="s">
        <v>18</v>
      </c>
      <c r="C65" s="171"/>
      <c r="D65" s="69"/>
      <c r="E65" s="69"/>
      <c r="F65" s="69"/>
      <c r="G65" s="69"/>
      <c r="H65" s="69"/>
      <c r="I65" s="91">
        <f>I66</f>
        <v>361.7</v>
      </c>
      <c r="J65" s="91">
        <f>J66</f>
        <v>359.6</v>
      </c>
      <c r="K65" s="91">
        <f>K66</f>
        <v>381.4</v>
      </c>
    </row>
    <row r="66" spans="1:12">
      <c r="A66" s="78" t="s">
        <v>55</v>
      </c>
      <c r="B66" s="69" t="s">
        <v>18</v>
      </c>
      <c r="C66" s="69" t="s">
        <v>30</v>
      </c>
      <c r="D66" s="173"/>
      <c r="E66" s="173"/>
      <c r="F66" s="173"/>
      <c r="G66" s="173"/>
      <c r="H66" s="69"/>
      <c r="I66" s="91">
        <f t="shared" ref="I66:K70" si="14">I67</f>
        <v>361.7</v>
      </c>
      <c r="J66" s="91">
        <f t="shared" si="14"/>
        <v>359.6</v>
      </c>
      <c r="K66" s="91">
        <f t="shared" si="14"/>
        <v>381.4</v>
      </c>
    </row>
    <row r="67" spans="1:12" ht="47.25">
      <c r="A67" s="73" t="s">
        <v>143</v>
      </c>
      <c r="B67" s="7" t="s">
        <v>18</v>
      </c>
      <c r="C67" s="7" t="s">
        <v>30</v>
      </c>
      <c r="D67" s="7" t="s">
        <v>49</v>
      </c>
      <c r="E67" s="7" t="s">
        <v>35</v>
      </c>
      <c r="F67" s="7"/>
      <c r="G67" s="7"/>
      <c r="H67" s="6"/>
      <c r="I67" s="38">
        <f>I68</f>
        <v>361.7</v>
      </c>
      <c r="J67" s="38">
        <f>J69</f>
        <v>359.6</v>
      </c>
      <c r="K67" s="38">
        <f>K69</f>
        <v>381.4</v>
      </c>
      <c r="L67" s="96"/>
    </row>
    <row r="68" spans="1:12" ht="47.25">
      <c r="A68" s="73" t="s">
        <v>144</v>
      </c>
      <c r="B68" s="7" t="s">
        <v>18</v>
      </c>
      <c r="C68" s="7" t="s">
        <v>30</v>
      </c>
      <c r="D68" s="7" t="s">
        <v>49</v>
      </c>
      <c r="E68" s="7" t="s">
        <v>24</v>
      </c>
      <c r="F68" s="7"/>
      <c r="G68" s="7"/>
      <c r="H68" s="6"/>
      <c r="I68" s="38">
        <f>I69</f>
        <v>361.7</v>
      </c>
      <c r="J68" s="38">
        <f t="shared" ref="J68:K68" si="15">J69</f>
        <v>359.6</v>
      </c>
      <c r="K68" s="38">
        <f t="shared" si="15"/>
        <v>381.4</v>
      </c>
      <c r="L68" s="96"/>
    </row>
    <row r="69" spans="1:12" ht="177.6" customHeight="1">
      <c r="A69" s="148" t="s">
        <v>190</v>
      </c>
      <c r="B69" s="7" t="s">
        <v>18</v>
      </c>
      <c r="C69" s="7" t="s">
        <v>30</v>
      </c>
      <c r="D69" s="7" t="s">
        <v>49</v>
      </c>
      <c r="E69" s="7" t="s">
        <v>24</v>
      </c>
      <c r="F69" s="7" t="s">
        <v>37</v>
      </c>
      <c r="G69" s="7" t="s">
        <v>56</v>
      </c>
      <c r="H69" s="6"/>
      <c r="I69" s="38">
        <f t="shared" si="14"/>
        <v>361.7</v>
      </c>
      <c r="J69" s="38">
        <f t="shared" si="14"/>
        <v>359.6</v>
      </c>
      <c r="K69" s="38">
        <f t="shared" si="14"/>
        <v>381.4</v>
      </c>
      <c r="L69" s="96"/>
    </row>
    <row r="70" spans="1:12" ht="31.5">
      <c r="A70" s="76" t="s">
        <v>107</v>
      </c>
      <c r="B70" s="7" t="s">
        <v>18</v>
      </c>
      <c r="C70" s="7" t="s">
        <v>30</v>
      </c>
      <c r="D70" s="7" t="s">
        <v>49</v>
      </c>
      <c r="E70" s="7" t="s">
        <v>24</v>
      </c>
      <c r="F70" s="7" t="s">
        <v>37</v>
      </c>
      <c r="G70" s="7" t="s">
        <v>56</v>
      </c>
      <c r="H70" s="6" t="s">
        <v>109</v>
      </c>
      <c r="I70" s="38">
        <f t="shared" si="14"/>
        <v>361.7</v>
      </c>
      <c r="J70" s="38">
        <f t="shared" si="14"/>
        <v>359.6</v>
      </c>
      <c r="K70" s="38">
        <f t="shared" si="14"/>
        <v>381.4</v>
      </c>
    </row>
    <row r="71" spans="1:12" ht="31.5">
      <c r="A71" s="76" t="s">
        <v>108</v>
      </c>
      <c r="B71" s="7" t="s">
        <v>18</v>
      </c>
      <c r="C71" s="7" t="s">
        <v>30</v>
      </c>
      <c r="D71" s="7" t="s">
        <v>49</v>
      </c>
      <c r="E71" s="7" t="s">
        <v>24</v>
      </c>
      <c r="F71" s="7" t="s">
        <v>37</v>
      </c>
      <c r="G71" s="7" t="s">
        <v>56</v>
      </c>
      <c r="H71" s="6" t="s">
        <v>110</v>
      </c>
      <c r="I71" s="38">
        <f>'Прил 2'!J72</f>
        <v>361.7</v>
      </c>
      <c r="J71" s="38">
        <f>'Прил 2'!K72</f>
        <v>359.6</v>
      </c>
      <c r="K71" s="38">
        <f>'Прил 2'!L72</f>
        <v>381.4</v>
      </c>
    </row>
    <row r="72" spans="1:12">
      <c r="A72" s="78" t="s">
        <v>21</v>
      </c>
      <c r="B72" s="69" t="s">
        <v>20</v>
      </c>
      <c r="C72" s="69"/>
      <c r="D72" s="69"/>
      <c r="E72" s="69"/>
      <c r="F72" s="69"/>
      <c r="G72" s="97"/>
      <c r="H72" s="97"/>
      <c r="I72" s="91">
        <f>I73+I79</f>
        <v>82.199999999999989</v>
      </c>
      <c r="J72" s="91">
        <f>J73+J79</f>
        <v>28.4</v>
      </c>
      <c r="K72" s="91">
        <f>K73+K79</f>
        <v>48.4</v>
      </c>
    </row>
    <row r="73" spans="1:12">
      <c r="A73" s="78" t="s">
        <v>57</v>
      </c>
      <c r="B73" s="69" t="s">
        <v>20</v>
      </c>
      <c r="C73" s="69" t="s">
        <v>28</v>
      </c>
      <c r="D73" s="69"/>
      <c r="E73" s="69"/>
      <c r="F73" s="69"/>
      <c r="G73" s="97"/>
      <c r="H73" s="97"/>
      <c r="I73" s="91">
        <f>I74</f>
        <v>25.4</v>
      </c>
      <c r="J73" s="91">
        <f t="shared" ref="J73:K73" si="16">J74</f>
        <v>25.4</v>
      </c>
      <c r="K73" s="91">
        <f t="shared" si="16"/>
        <v>25.4</v>
      </c>
    </row>
    <row r="74" spans="1:12" ht="47.25">
      <c r="A74" s="107" t="s">
        <v>143</v>
      </c>
      <c r="B74" s="104">
        <v>918</v>
      </c>
      <c r="C74" s="6" t="s">
        <v>20</v>
      </c>
      <c r="D74" s="6" t="s">
        <v>28</v>
      </c>
      <c r="E74" s="6" t="s">
        <v>49</v>
      </c>
      <c r="F74" s="6" t="s">
        <v>35</v>
      </c>
      <c r="G74" s="6"/>
      <c r="H74" s="11"/>
      <c r="I74" s="38">
        <f>I75</f>
        <v>25.4</v>
      </c>
      <c r="J74" s="38">
        <f t="shared" ref="J74:K75" si="17">J75</f>
        <v>25.4</v>
      </c>
      <c r="K74" s="38">
        <f t="shared" si="17"/>
        <v>25.4</v>
      </c>
    </row>
    <row r="75" spans="1:12" ht="47.25">
      <c r="A75" s="108" t="s">
        <v>144</v>
      </c>
      <c r="B75" s="104">
        <v>918</v>
      </c>
      <c r="C75" s="6" t="s">
        <v>20</v>
      </c>
      <c r="D75" s="6" t="s">
        <v>28</v>
      </c>
      <c r="E75" s="6" t="s">
        <v>49</v>
      </c>
      <c r="F75" s="6" t="s">
        <v>24</v>
      </c>
      <c r="G75" s="6"/>
      <c r="H75" s="11"/>
      <c r="I75" s="38">
        <f>I76</f>
        <v>25.4</v>
      </c>
      <c r="J75" s="38">
        <f t="shared" si="17"/>
        <v>25.4</v>
      </c>
      <c r="K75" s="38">
        <f t="shared" si="17"/>
        <v>25.4</v>
      </c>
    </row>
    <row r="76" spans="1:12" ht="70.150000000000006" customHeight="1">
      <c r="A76" s="10" t="s">
        <v>189</v>
      </c>
      <c r="B76" s="6" t="s">
        <v>20</v>
      </c>
      <c r="C76" s="6" t="s">
        <v>28</v>
      </c>
      <c r="D76" s="6">
        <v>89</v>
      </c>
      <c r="E76" s="6">
        <v>1</v>
      </c>
      <c r="F76" s="6" t="s">
        <v>37</v>
      </c>
      <c r="G76" s="6" t="s">
        <v>58</v>
      </c>
      <c r="H76" s="93"/>
      <c r="I76" s="38">
        <f>I77</f>
        <v>25.4</v>
      </c>
      <c r="J76" s="38">
        <f t="shared" ref="J76:K77" si="18">J77</f>
        <v>25.4</v>
      </c>
      <c r="K76" s="38">
        <f t="shared" si="18"/>
        <v>25.4</v>
      </c>
      <c r="L76" s="96"/>
    </row>
    <row r="77" spans="1:12" ht="31.5">
      <c r="A77" s="76" t="s">
        <v>107</v>
      </c>
      <c r="B77" s="6" t="s">
        <v>20</v>
      </c>
      <c r="C77" s="6" t="s">
        <v>28</v>
      </c>
      <c r="D77" s="6">
        <v>89</v>
      </c>
      <c r="E77" s="6">
        <v>1</v>
      </c>
      <c r="F77" s="6" t="s">
        <v>37</v>
      </c>
      <c r="G77" s="6" t="s">
        <v>58</v>
      </c>
      <c r="H77" s="93" t="s">
        <v>109</v>
      </c>
      <c r="I77" s="38">
        <f>I78</f>
        <v>25.4</v>
      </c>
      <c r="J77" s="38">
        <f t="shared" si="18"/>
        <v>25.4</v>
      </c>
      <c r="K77" s="38">
        <f t="shared" si="18"/>
        <v>25.4</v>
      </c>
    </row>
    <row r="78" spans="1:12" ht="31.5">
      <c r="A78" s="76" t="s">
        <v>108</v>
      </c>
      <c r="B78" s="6" t="s">
        <v>20</v>
      </c>
      <c r="C78" s="6" t="s">
        <v>28</v>
      </c>
      <c r="D78" s="6">
        <v>89</v>
      </c>
      <c r="E78" s="6">
        <v>1</v>
      </c>
      <c r="F78" s="6" t="s">
        <v>37</v>
      </c>
      <c r="G78" s="6" t="s">
        <v>58</v>
      </c>
      <c r="H78" s="93" t="s">
        <v>110</v>
      </c>
      <c r="I78" s="38">
        <f>'Прил 2'!J79</f>
        <v>25.4</v>
      </c>
      <c r="J78" s="38">
        <f>'Прил 2'!K79</f>
        <v>25.4</v>
      </c>
      <c r="K78" s="38">
        <f>'Прил 2'!L79</f>
        <v>25.4</v>
      </c>
    </row>
    <row r="79" spans="1:12">
      <c r="A79" s="78" t="s">
        <v>59</v>
      </c>
      <c r="B79" s="69" t="s">
        <v>20</v>
      </c>
      <c r="C79" s="69" t="s">
        <v>29</v>
      </c>
      <c r="D79" s="69"/>
      <c r="E79" s="69"/>
      <c r="F79" s="166"/>
      <c r="G79" s="97"/>
      <c r="H79" s="97"/>
      <c r="I79" s="91">
        <f>I80</f>
        <v>56.8</v>
      </c>
      <c r="J79" s="91">
        <f t="shared" ref="J79:K79" si="19">J80</f>
        <v>3</v>
      </c>
      <c r="K79" s="91">
        <f t="shared" si="19"/>
        <v>23</v>
      </c>
    </row>
    <row r="80" spans="1:12" ht="47.25">
      <c r="A80" s="73" t="s">
        <v>143</v>
      </c>
      <c r="B80" s="6" t="s">
        <v>20</v>
      </c>
      <c r="C80" s="6" t="s">
        <v>29</v>
      </c>
      <c r="D80" s="6" t="s">
        <v>49</v>
      </c>
      <c r="E80" s="6" t="s">
        <v>35</v>
      </c>
      <c r="F80" s="98"/>
      <c r="G80" s="37"/>
      <c r="H80" s="37"/>
      <c r="I80" s="38">
        <f>I81</f>
        <v>56.8</v>
      </c>
      <c r="J80" s="38">
        <f t="shared" ref="J80:K80" si="20">J81</f>
        <v>3</v>
      </c>
      <c r="K80" s="38">
        <f t="shared" si="20"/>
        <v>23</v>
      </c>
    </row>
    <row r="81" spans="1:12" ht="47.25">
      <c r="A81" s="73" t="s">
        <v>144</v>
      </c>
      <c r="B81" s="6" t="s">
        <v>20</v>
      </c>
      <c r="C81" s="6" t="s">
        <v>29</v>
      </c>
      <c r="D81" s="6" t="s">
        <v>49</v>
      </c>
      <c r="E81" s="11">
        <v>1</v>
      </c>
      <c r="F81" s="98"/>
      <c r="G81" s="37"/>
      <c r="H81" s="37"/>
      <c r="I81" s="38">
        <f>I82+I85</f>
        <v>56.8</v>
      </c>
      <c r="J81" s="38">
        <f t="shared" ref="J81:K81" si="21">J82+J85</f>
        <v>3</v>
      </c>
      <c r="K81" s="38">
        <f t="shared" si="21"/>
        <v>23</v>
      </c>
    </row>
    <row r="82" spans="1:12">
      <c r="A82" s="76" t="s">
        <v>60</v>
      </c>
      <c r="B82" s="6" t="s">
        <v>20</v>
      </c>
      <c r="C82" s="6" t="s">
        <v>29</v>
      </c>
      <c r="D82" s="6" t="s">
        <v>49</v>
      </c>
      <c r="E82" s="11">
        <v>1</v>
      </c>
      <c r="F82" s="7" t="s">
        <v>37</v>
      </c>
      <c r="G82" s="11">
        <v>43010</v>
      </c>
      <c r="H82" s="37"/>
      <c r="I82" s="38">
        <f>I83</f>
        <v>48.6</v>
      </c>
      <c r="J82" s="38">
        <f t="shared" ref="J82:K83" si="22">J83</f>
        <v>1</v>
      </c>
      <c r="K82" s="38">
        <f t="shared" si="22"/>
        <v>21</v>
      </c>
    </row>
    <row r="83" spans="1:12" ht="31.5">
      <c r="A83" s="76" t="s">
        <v>107</v>
      </c>
      <c r="B83" s="6" t="s">
        <v>20</v>
      </c>
      <c r="C83" s="6" t="s">
        <v>29</v>
      </c>
      <c r="D83" s="6" t="s">
        <v>49</v>
      </c>
      <c r="E83" s="11">
        <v>1</v>
      </c>
      <c r="F83" s="7" t="s">
        <v>37</v>
      </c>
      <c r="G83" s="11">
        <v>43010</v>
      </c>
      <c r="H83" s="11">
        <v>200</v>
      </c>
      <c r="I83" s="38">
        <f>I84</f>
        <v>48.6</v>
      </c>
      <c r="J83" s="38">
        <f t="shared" si="22"/>
        <v>1</v>
      </c>
      <c r="K83" s="38">
        <f t="shared" si="22"/>
        <v>21</v>
      </c>
    </row>
    <row r="84" spans="1:12" ht="31.5">
      <c r="A84" s="76" t="s">
        <v>108</v>
      </c>
      <c r="B84" s="6" t="s">
        <v>20</v>
      </c>
      <c r="C84" s="6" t="s">
        <v>29</v>
      </c>
      <c r="D84" s="6" t="s">
        <v>49</v>
      </c>
      <c r="E84" s="11">
        <v>1</v>
      </c>
      <c r="F84" s="7" t="s">
        <v>37</v>
      </c>
      <c r="G84" s="11">
        <v>43010</v>
      </c>
      <c r="H84" s="11">
        <v>240</v>
      </c>
      <c r="I84" s="38">
        <f>'Прил 2'!J85</f>
        <v>48.6</v>
      </c>
      <c r="J84" s="38">
        <f>'Прил 2'!K85</f>
        <v>1</v>
      </c>
      <c r="K84" s="38">
        <f>'Прил 2'!L85</f>
        <v>21</v>
      </c>
    </row>
    <row r="85" spans="1:12">
      <c r="A85" s="76" t="s">
        <v>150</v>
      </c>
      <c r="B85" s="6" t="s">
        <v>20</v>
      </c>
      <c r="C85" s="6" t="s">
        <v>29</v>
      </c>
      <c r="D85" s="6" t="s">
        <v>49</v>
      </c>
      <c r="E85" s="11">
        <v>1</v>
      </c>
      <c r="F85" s="7" t="s">
        <v>37</v>
      </c>
      <c r="G85" s="11">
        <v>43040</v>
      </c>
      <c r="H85" s="37"/>
      <c r="I85" s="38">
        <f>I86</f>
        <v>8.1999999999999993</v>
      </c>
      <c r="J85" s="38">
        <f t="shared" ref="J85:K86" si="23">J86</f>
        <v>2</v>
      </c>
      <c r="K85" s="38">
        <f t="shared" si="23"/>
        <v>2</v>
      </c>
    </row>
    <row r="86" spans="1:12" ht="31.5">
      <c r="A86" s="76" t="s">
        <v>107</v>
      </c>
      <c r="B86" s="6" t="s">
        <v>20</v>
      </c>
      <c r="C86" s="6" t="s">
        <v>29</v>
      </c>
      <c r="D86" s="6" t="s">
        <v>49</v>
      </c>
      <c r="E86" s="11">
        <v>1</v>
      </c>
      <c r="F86" s="7" t="s">
        <v>37</v>
      </c>
      <c r="G86" s="11">
        <v>43040</v>
      </c>
      <c r="H86" s="11">
        <v>200</v>
      </c>
      <c r="I86" s="38">
        <f>I87</f>
        <v>8.1999999999999993</v>
      </c>
      <c r="J86" s="38">
        <f t="shared" si="23"/>
        <v>2</v>
      </c>
      <c r="K86" s="38">
        <f t="shared" si="23"/>
        <v>2</v>
      </c>
    </row>
    <row r="87" spans="1:12" ht="31.5">
      <c r="A87" s="76" t="s">
        <v>108</v>
      </c>
      <c r="B87" s="6" t="s">
        <v>20</v>
      </c>
      <c r="C87" s="6" t="s">
        <v>29</v>
      </c>
      <c r="D87" s="6" t="s">
        <v>49</v>
      </c>
      <c r="E87" s="11">
        <v>1</v>
      </c>
      <c r="F87" s="7" t="s">
        <v>37</v>
      </c>
      <c r="G87" s="11">
        <v>43040</v>
      </c>
      <c r="H87" s="11">
        <v>240</v>
      </c>
      <c r="I87" s="38">
        <f>'Прил 2'!J88</f>
        <v>8.1999999999999993</v>
      </c>
      <c r="J87" s="38">
        <f>'Прил 2'!K88</f>
        <v>2</v>
      </c>
      <c r="K87" s="38">
        <f>'Прил 2'!L88</f>
        <v>2</v>
      </c>
    </row>
    <row r="88" spans="1:12">
      <c r="A88" s="78" t="s">
        <v>61</v>
      </c>
      <c r="B88" s="69" t="s">
        <v>31</v>
      </c>
      <c r="C88" s="69"/>
      <c r="D88" s="72"/>
      <c r="E88" s="69"/>
      <c r="F88" s="69"/>
      <c r="G88" s="69"/>
      <c r="H88" s="92"/>
      <c r="I88" s="91">
        <f t="shared" ref="I88:K93" si="24">I89</f>
        <v>104.3</v>
      </c>
      <c r="J88" s="91">
        <f t="shared" si="24"/>
        <v>80.900000000000006</v>
      </c>
      <c r="K88" s="91">
        <f t="shared" si="24"/>
        <v>53.9</v>
      </c>
    </row>
    <row r="89" spans="1:12">
      <c r="A89" s="99" t="s">
        <v>27</v>
      </c>
      <c r="B89" s="69" t="s">
        <v>31</v>
      </c>
      <c r="C89" s="69" t="s">
        <v>17</v>
      </c>
      <c r="D89" s="92"/>
      <c r="E89" s="69"/>
      <c r="F89" s="69"/>
      <c r="G89" s="69"/>
      <c r="H89" s="92"/>
      <c r="I89" s="91">
        <f>I90</f>
        <v>104.3</v>
      </c>
      <c r="J89" s="91">
        <f t="shared" si="24"/>
        <v>80.900000000000006</v>
      </c>
      <c r="K89" s="91">
        <f t="shared" si="24"/>
        <v>53.9</v>
      </c>
    </row>
    <row r="90" spans="1:12" ht="47.25">
      <c r="A90" s="73" t="s">
        <v>143</v>
      </c>
      <c r="B90" s="6" t="s">
        <v>31</v>
      </c>
      <c r="C90" s="6" t="s">
        <v>17</v>
      </c>
      <c r="D90" s="6">
        <v>89</v>
      </c>
      <c r="E90" s="6" t="s">
        <v>35</v>
      </c>
      <c r="F90" s="6"/>
      <c r="G90" s="6"/>
      <c r="H90" s="93"/>
      <c r="I90" s="38">
        <f>I91</f>
        <v>104.3</v>
      </c>
      <c r="J90" s="38">
        <f t="shared" si="24"/>
        <v>80.900000000000006</v>
      </c>
      <c r="K90" s="38">
        <f t="shared" si="24"/>
        <v>53.9</v>
      </c>
      <c r="L90" s="79"/>
    </row>
    <row r="91" spans="1:12" ht="47.25">
      <c r="A91" s="73" t="s">
        <v>144</v>
      </c>
      <c r="B91" s="6" t="s">
        <v>31</v>
      </c>
      <c r="C91" s="6" t="s">
        <v>17</v>
      </c>
      <c r="D91" s="6">
        <v>89</v>
      </c>
      <c r="E91" s="6">
        <v>1</v>
      </c>
      <c r="F91" s="6"/>
      <c r="G91" s="6"/>
      <c r="H91" s="93"/>
      <c r="I91" s="38">
        <f>I92</f>
        <v>104.3</v>
      </c>
      <c r="J91" s="38">
        <f t="shared" si="24"/>
        <v>80.900000000000006</v>
      </c>
      <c r="K91" s="38">
        <f t="shared" si="24"/>
        <v>53.9</v>
      </c>
      <c r="L91" s="79"/>
    </row>
    <row r="92" spans="1:12">
      <c r="A92" s="73" t="s">
        <v>102</v>
      </c>
      <c r="B92" s="100" t="s">
        <v>31</v>
      </c>
      <c r="C92" s="100" t="s">
        <v>17</v>
      </c>
      <c r="D92" s="101">
        <v>89</v>
      </c>
      <c r="E92" s="7">
        <v>1</v>
      </c>
      <c r="F92" s="7" t="s">
        <v>37</v>
      </c>
      <c r="G92" s="7" t="s">
        <v>63</v>
      </c>
      <c r="H92" s="101"/>
      <c r="I92" s="38">
        <f t="shared" si="24"/>
        <v>104.3</v>
      </c>
      <c r="J92" s="38">
        <f t="shared" si="24"/>
        <v>80.900000000000006</v>
      </c>
      <c r="K92" s="38">
        <f t="shared" si="24"/>
        <v>53.9</v>
      </c>
    </row>
    <row r="93" spans="1:12">
      <c r="A93" s="73" t="s">
        <v>103</v>
      </c>
      <c r="B93" s="100" t="s">
        <v>31</v>
      </c>
      <c r="C93" s="100" t="s">
        <v>17</v>
      </c>
      <c r="D93" s="101">
        <v>89</v>
      </c>
      <c r="E93" s="7">
        <v>1</v>
      </c>
      <c r="F93" s="7" t="s">
        <v>37</v>
      </c>
      <c r="G93" s="7" t="s">
        <v>63</v>
      </c>
      <c r="H93" s="101" t="s">
        <v>105</v>
      </c>
      <c r="I93" s="38">
        <f t="shared" si="24"/>
        <v>104.3</v>
      </c>
      <c r="J93" s="38">
        <f t="shared" si="24"/>
        <v>80.900000000000006</v>
      </c>
      <c r="K93" s="38">
        <f t="shared" si="24"/>
        <v>53.9</v>
      </c>
    </row>
    <row r="94" spans="1:12">
      <c r="A94" s="73" t="s">
        <v>104</v>
      </c>
      <c r="B94" s="100" t="s">
        <v>31</v>
      </c>
      <c r="C94" s="100" t="s">
        <v>17</v>
      </c>
      <c r="D94" s="101">
        <v>89</v>
      </c>
      <c r="E94" s="7">
        <v>1</v>
      </c>
      <c r="F94" s="7" t="s">
        <v>37</v>
      </c>
      <c r="G94" s="7" t="s">
        <v>63</v>
      </c>
      <c r="H94" s="101" t="s">
        <v>106</v>
      </c>
      <c r="I94" s="38">
        <f>'Прил 2'!J95</f>
        <v>104.3</v>
      </c>
      <c r="J94" s="38">
        <f>'Прил 2'!K95</f>
        <v>80.900000000000006</v>
      </c>
      <c r="K94" s="38">
        <f>'Прил 2'!L95</f>
        <v>53.9</v>
      </c>
    </row>
    <row r="95" spans="1:12">
      <c r="A95" s="71" t="s">
        <v>19</v>
      </c>
      <c r="B95" s="168" t="s">
        <v>32</v>
      </c>
      <c r="C95" s="168"/>
      <c r="D95" s="169"/>
      <c r="E95" s="86"/>
      <c r="F95" s="86"/>
      <c r="G95" s="86"/>
      <c r="H95" s="169"/>
      <c r="I95" s="91">
        <f t="shared" ref="I95:K100" si="25">I96</f>
        <v>1.7</v>
      </c>
      <c r="J95" s="91">
        <f t="shared" si="25"/>
        <v>1.7</v>
      </c>
      <c r="K95" s="91">
        <f t="shared" si="25"/>
        <v>1.7</v>
      </c>
    </row>
    <row r="96" spans="1:12" ht="31.5">
      <c r="A96" s="71" t="s">
        <v>64</v>
      </c>
      <c r="B96" s="86">
        <v>13</v>
      </c>
      <c r="C96" s="86" t="s">
        <v>17</v>
      </c>
      <c r="D96" s="87"/>
      <c r="E96" s="86"/>
      <c r="F96" s="86"/>
      <c r="G96" s="86"/>
      <c r="H96" s="169"/>
      <c r="I96" s="91">
        <f t="shared" si="25"/>
        <v>1.7</v>
      </c>
      <c r="J96" s="91">
        <f t="shared" si="25"/>
        <v>1.7</v>
      </c>
      <c r="K96" s="91">
        <f t="shared" si="25"/>
        <v>1.7</v>
      </c>
    </row>
    <row r="97" spans="1:11" ht="47.25">
      <c r="A97" s="73" t="s">
        <v>143</v>
      </c>
      <c r="B97" s="7" t="s">
        <v>32</v>
      </c>
      <c r="C97" s="7" t="s">
        <v>17</v>
      </c>
      <c r="D97" s="6">
        <v>89</v>
      </c>
      <c r="E97" s="6">
        <v>0</v>
      </c>
      <c r="F97" s="7"/>
      <c r="G97" s="7"/>
      <c r="H97" s="101"/>
      <c r="I97" s="38">
        <f t="shared" si="25"/>
        <v>1.7</v>
      </c>
      <c r="J97" s="38">
        <f t="shared" si="25"/>
        <v>1.7</v>
      </c>
      <c r="K97" s="38">
        <f t="shared" si="25"/>
        <v>1.7</v>
      </c>
    </row>
    <row r="98" spans="1:11" ht="47.25">
      <c r="A98" s="73" t="s">
        <v>144</v>
      </c>
      <c r="B98" s="7" t="s">
        <v>32</v>
      </c>
      <c r="C98" s="7" t="s">
        <v>17</v>
      </c>
      <c r="D98" s="6">
        <v>89</v>
      </c>
      <c r="E98" s="6">
        <v>1</v>
      </c>
      <c r="F98" s="7"/>
      <c r="G98" s="7"/>
      <c r="H98" s="101"/>
      <c r="I98" s="38">
        <f t="shared" si="25"/>
        <v>1.7</v>
      </c>
      <c r="J98" s="38">
        <f t="shared" si="25"/>
        <v>1.7</v>
      </c>
      <c r="K98" s="38">
        <f t="shared" si="25"/>
        <v>1.7</v>
      </c>
    </row>
    <row r="99" spans="1:11">
      <c r="A99" s="76" t="s">
        <v>65</v>
      </c>
      <c r="B99" s="7">
        <v>13</v>
      </c>
      <c r="C99" s="7" t="s">
        <v>17</v>
      </c>
      <c r="D99" s="88">
        <v>89</v>
      </c>
      <c r="E99" s="7">
        <v>1</v>
      </c>
      <c r="F99" s="7" t="s">
        <v>37</v>
      </c>
      <c r="G99" s="7">
        <v>41240</v>
      </c>
      <c r="H99" s="101"/>
      <c r="I99" s="38">
        <f t="shared" si="25"/>
        <v>1.7</v>
      </c>
      <c r="J99" s="38">
        <f t="shared" si="25"/>
        <v>1.7</v>
      </c>
      <c r="K99" s="38">
        <f t="shared" si="25"/>
        <v>1.7</v>
      </c>
    </row>
    <row r="100" spans="1:11">
      <c r="A100" s="76" t="s">
        <v>100</v>
      </c>
      <c r="B100" s="7">
        <v>13</v>
      </c>
      <c r="C100" s="7" t="s">
        <v>17</v>
      </c>
      <c r="D100" s="88">
        <v>89</v>
      </c>
      <c r="E100" s="7">
        <v>1</v>
      </c>
      <c r="F100" s="7" t="s">
        <v>37</v>
      </c>
      <c r="G100" s="7" t="s">
        <v>70</v>
      </c>
      <c r="H100" s="101" t="s">
        <v>101</v>
      </c>
      <c r="I100" s="38">
        <f t="shared" si="25"/>
        <v>1.7</v>
      </c>
      <c r="J100" s="38">
        <f t="shared" si="25"/>
        <v>1.7</v>
      </c>
      <c r="K100" s="38">
        <f t="shared" si="25"/>
        <v>1.7</v>
      </c>
    </row>
    <row r="101" spans="1:11">
      <c r="A101" s="81" t="s">
        <v>66</v>
      </c>
      <c r="B101" s="7">
        <v>13</v>
      </c>
      <c r="C101" s="7" t="s">
        <v>17</v>
      </c>
      <c r="D101" s="88">
        <v>89</v>
      </c>
      <c r="E101" s="7">
        <v>1</v>
      </c>
      <c r="F101" s="7" t="s">
        <v>37</v>
      </c>
      <c r="G101" s="7">
        <v>41240</v>
      </c>
      <c r="H101" s="101">
        <v>730</v>
      </c>
      <c r="I101" s="38">
        <f>'Прил 2'!J102</f>
        <v>1.7</v>
      </c>
      <c r="J101" s="38">
        <f>'Прил 2'!K102</f>
        <v>1.7</v>
      </c>
      <c r="K101" s="38">
        <f>'Прил 2'!L102</f>
        <v>1.7</v>
      </c>
    </row>
    <row r="102" spans="1:11">
      <c r="A102" s="81" t="s">
        <v>168</v>
      </c>
      <c r="B102" s="86" t="s">
        <v>169</v>
      </c>
      <c r="C102" s="86"/>
      <c r="D102" s="87"/>
      <c r="E102" s="86"/>
      <c r="F102" s="86"/>
      <c r="G102" s="86"/>
      <c r="H102" s="169"/>
      <c r="I102" s="91"/>
      <c r="J102" s="91">
        <f t="shared" ref="J102:K105" si="26">J103</f>
        <v>23.4</v>
      </c>
      <c r="K102" s="91">
        <f t="shared" si="26"/>
        <v>50.4</v>
      </c>
    </row>
    <row r="103" spans="1:11">
      <c r="A103" s="81" t="s">
        <v>168</v>
      </c>
      <c r="B103" s="7" t="s">
        <v>169</v>
      </c>
      <c r="C103" s="7">
        <v>99</v>
      </c>
      <c r="D103" s="88"/>
      <c r="E103" s="7"/>
      <c r="F103" s="7"/>
      <c r="G103" s="7"/>
      <c r="H103" s="101"/>
      <c r="I103" s="38"/>
      <c r="J103" s="38">
        <f t="shared" si="26"/>
        <v>23.4</v>
      </c>
      <c r="K103" s="38">
        <f t="shared" si="26"/>
        <v>50.4</v>
      </c>
    </row>
    <row r="104" spans="1:11" ht="47.25">
      <c r="A104" s="73" t="s">
        <v>143</v>
      </c>
      <c r="B104" s="7" t="s">
        <v>169</v>
      </c>
      <c r="C104" s="7">
        <v>99</v>
      </c>
      <c r="D104" s="7" t="s">
        <v>49</v>
      </c>
      <c r="E104" s="7" t="s">
        <v>35</v>
      </c>
      <c r="F104" s="7"/>
      <c r="G104" s="7"/>
      <c r="H104" s="101"/>
      <c r="I104" s="38"/>
      <c r="J104" s="38">
        <f t="shared" si="26"/>
        <v>23.4</v>
      </c>
      <c r="K104" s="38">
        <f t="shared" si="26"/>
        <v>50.4</v>
      </c>
    </row>
    <row r="105" spans="1:11" ht="47.25">
      <c r="A105" s="73" t="s">
        <v>144</v>
      </c>
      <c r="B105" s="7" t="s">
        <v>169</v>
      </c>
      <c r="C105" s="7">
        <v>99</v>
      </c>
      <c r="D105" s="7" t="s">
        <v>49</v>
      </c>
      <c r="E105" s="7" t="s">
        <v>24</v>
      </c>
      <c r="F105" s="7"/>
      <c r="G105" s="7"/>
      <c r="H105" s="101"/>
      <c r="I105" s="38"/>
      <c r="J105" s="38">
        <f t="shared" si="26"/>
        <v>23.4</v>
      </c>
      <c r="K105" s="38">
        <f t="shared" si="26"/>
        <v>50.4</v>
      </c>
    </row>
    <row r="106" spans="1:11">
      <c r="A106" s="81" t="s">
        <v>168</v>
      </c>
      <c r="B106" s="7" t="s">
        <v>169</v>
      </c>
      <c r="C106" s="7">
        <v>99</v>
      </c>
      <c r="D106" s="7" t="s">
        <v>49</v>
      </c>
      <c r="E106" s="7" t="s">
        <v>24</v>
      </c>
      <c r="F106" s="7" t="s">
        <v>37</v>
      </c>
      <c r="G106" s="7" t="s">
        <v>170</v>
      </c>
      <c r="H106" s="7"/>
      <c r="I106" s="37"/>
      <c r="J106" s="146">
        <f>J108</f>
        <v>23.4</v>
      </c>
      <c r="K106" s="146">
        <f>K108</f>
        <v>50.4</v>
      </c>
    </row>
    <row r="107" spans="1:11">
      <c r="A107" s="81" t="s">
        <v>115</v>
      </c>
      <c r="B107" s="7" t="s">
        <v>169</v>
      </c>
      <c r="C107" s="7">
        <v>99</v>
      </c>
      <c r="D107" s="7" t="s">
        <v>49</v>
      </c>
      <c r="E107" s="7" t="s">
        <v>24</v>
      </c>
      <c r="F107" s="7" t="s">
        <v>37</v>
      </c>
      <c r="G107" s="7" t="s">
        <v>170</v>
      </c>
      <c r="H107" s="7" t="s">
        <v>116</v>
      </c>
      <c r="I107" s="37"/>
      <c r="J107" s="146">
        <f>J108</f>
        <v>23.4</v>
      </c>
      <c r="K107" s="146">
        <f>K108</f>
        <v>50.4</v>
      </c>
    </row>
    <row r="108" spans="1:11">
      <c r="A108" s="81" t="s">
        <v>48</v>
      </c>
      <c r="B108" s="7" t="s">
        <v>169</v>
      </c>
      <c r="C108" s="7" t="s">
        <v>169</v>
      </c>
      <c r="D108" s="7" t="s">
        <v>49</v>
      </c>
      <c r="E108" s="7" t="s">
        <v>24</v>
      </c>
      <c r="F108" s="7" t="s">
        <v>37</v>
      </c>
      <c r="G108" s="7" t="s">
        <v>170</v>
      </c>
      <c r="H108" s="7" t="s">
        <v>50</v>
      </c>
      <c r="I108" s="37"/>
      <c r="J108" s="146">
        <f>'Прил 2'!K109</f>
        <v>23.4</v>
      </c>
      <c r="K108" s="146">
        <f>'Прил 2'!L109</f>
        <v>50.4</v>
      </c>
    </row>
  </sheetData>
  <autoFilter ref="A6:K108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3">
    <cfRule type="expression" dxfId="38" priority="47" stopIfTrue="1">
      <formula>$F33=""</formula>
    </cfRule>
    <cfRule type="expression" dxfId="37" priority="48" stopIfTrue="1">
      <formula>#REF!&lt;&gt;""</formula>
    </cfRule>
    <cfRule type="expression" dxfId="36" priority="49" stopIfTrue="1">
      <formula>AND($G33="",$F33&lt;&gt;"")</formula>
    </cfRule>
  </conditionalFormatting>
  <conditionalFormatting sqref="B57">
    <cfRule type="expression" dxfId="35" priority="44" stopIfTrue="1">
      <formula>$F57=""</formula>
    </cfRule>
    <cfRule type="expression" dxfId="34" priority="46" stopIfTrue="1">
      <formula>AND($G57="",$F57&lt;&gt;"")</formula>
    </cfRule>
  </conditionalFormatting>
  <conditionalFormatting sqref="A31">
    <cfRule type="expression" dxfId="33" priority="41" stopIfTrue="1">
      <formula>$F31=""</formula>
    </cfRule>
    <cfRule type="expression" dxfId="32" priority="42" stopIfTrue="1">
      <formula>#REF!&lt;&gt;""</formula>
    </cfRule>
    <cfRule type="expression" dxfId="31" priority="43" stopIfTrue="1">
      <formula>AND($G31="",$F31&lt;&gt;"")</formula>
    </cfRule>
  </conditionalFormatting>
  <conditionalFormatting sqref="A82 A85">
    <cfRule type="expression" dxfId="30" priority="35" stopIfTrue="1">
      <formula>$F82=""</formula>
    </cfRule>
    <cfRule type="expression" dxfId="29" priority="37" stopIfTrue="1">
      <formula>AND($G82="",$F82&lt;&gt;"")</formula>
    </cfRule>
  </conditionalFormatting>
  <conditionalFormatting sqref="A85">
    <cfRule type="expression" dxfId="28" priority="32" stopIfTrue="1">
      <formula>$F85=""</formula>
    </cfRule>
    <cfRule type="expression" dxfId="27" priority="34" stopIfTrue="1">
      <formula>AND($G85="",$F85&lt;&gt;"")</formula>
    </cfRule>
  </conditionalFormatting>
  <conditionalFormatting sqref="A31">
    <cfRule type="expression" dxfId="26" priority="29" stopIfTrue="1">
      <formula>$F31=""</formula>
    </cfRule>
    <cfRule type="expression" dxfId="25" priority="30" stopIfTrue="1">
      <formula>#REF!&lt;&gt;""</formula>
    </cfRule>
    <cfRule type="expression" dxfId="24" priority="31" stopIfTrue="1">
      <formula>AND($G31="",$F31&lt;&gt;"")</formula>
    </cfRule>
  </conditionalFormatting>
  <conditionalFormatting sqref="A28">
    <cfRule type="expression" dxfId="23" priority="26" stopIfTrue="1">
      <formula>$F28=""</formula>
    </cfRule>
    <cfRule type="expression" dxfId="22" priority="27" stopIfTrue="1">
      <formula>#REF!&lt;&gt;""</formula>
    </cfRule>
    <cfRule type="expression" dxfId="21" priority="28" stopIfTrue="1">
      <formula>AND($G28="",$F28&lt;&gt;"")</formula>
    </cfRule>
  </conditionalFormatting>
  <conditionalFormatting sqref="F31 E79:E80">
    <cfRule type="expression" dxfId="20" priority="24" stopIfTrue="1">
      <formula>$C31=""</formula>
    </cfRule>
    <cfRule type="expression" dxfId="19" priority="25" stopIfTrue="1">
      <formula>$D31&lt;&gt;""</formula>
    </cfRule>
  </conditionalFormatting>
  <conditionalFormatting sqref="E31">
    <cfRule type="expression" dxfId="18" priority="22" stopIfTrue="1">
      <formula>$C31=""</formula>
    </cfRule>
    <cfRule type="expression" dxfId="17" priority="23" stopIfTrue="1">
      <formula>$D31&lt;&gt;""</formula>
    </cfRule>
  </conditionalFormatting>
  <conditionalFormatting sqref="F79:F81">
    <cfRule type="expression" dxfId="16" priority="15" stopIfTrue="1">
      <formula>$C79=""</formula>
    </cfRule>
    <cfRule type="expression" dxfId="15" priority="16" stopIfTrue="1">
      <formula>$D79&lt;&gt;""</formula>
    </cfRule>
  </conditionalFormatting>
  <conditionalFormatting sqref="F79:F81">
    <cfRule type="expression" dxfId="14" priority="11" stopIfTrue="1">
      <formula>$C79=""</formula>
    </cfRule>
    <cfRule type="expression" dxfId="13" priority="12" stopIfTrue="1">
      <formula>$D79&lt;&gt;""</formula>
    </cfRule>
  </conditionalFormatting>
  <conditionalFormatting sqref="F31">
    <cfRule type="expression" dxfId="12" priority="9" stopIfTrue="1">
      <formula>$C31=""</formula>
    </cfRule>
    <cfRule type="expression" dxfId="11" priority="10" stopIfTrue="1">
      <formula>$D31&lt;&gt;""</formula>
    </cfRule>
  </conditionalFormatting>
  <conditionalFormatting sqref="E31">
    <cfRule type="expression" dxfId="10" priority="7" stopIfTrue="1">
      <formula>$C31=""</formula>
    </cfRule>
    <cfRule type="expression" dxfId="9" priority="8" stopIfTrue="1">
      <formula>$D31&lt;&gt;""</formula>
    </cfRule>
  </conditionalFormatting>
  <conditionalFormatting sqref="A37">
    <cfRule type="expression" dxfId="8" priority="4" stopIfTrue="1">
      <formula>$F37=""</formula>
    </cfRule>
    <cfRule type="expression" dxfId="7" priority="5" stopIfTrue="1">
      <formula>$H37&lt;&gt;""</formula>
    </cfRule>
    <cfRule type="expression" dxfId="6" priority="6" stopIfTrue="1">
      <formula>AND($G37="",$F37&lt;&gt;"")</formula>
    </cfRule>
  </conditionalFormatting>
  <conditionalFormatting sqref="B37">
    <cfRule type="expression" dxfId="5" priority="1" stopIfTrue="1">
      <formula>$F37=""</formula>
    </cfRule>
    <cfRule type="expression" dxfId="4" priority="2" stopIfTrue="1">
      <formula>#REF!&lt;&gt;""</formula>
    </cfRule>
    <cfRule type="expression" dxfId="3" priority="3" stopIfTrue="1">
      <formula>AND($G37="",$F37&lt;&gt;"")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B57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A82 A85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28"/>
  <sheetViews>
    <sheetView view="pageBreakPreview" zoomScaleNormal="100" zoomScaleSheetLayoutView="100" workbookViewId="0">
      <selection activeCell="J63" sqref="J63:L63"/>
    </sheetView>
  </sheetViews>
  <sheetFormatPr defaultColWidth="9.140625" defaultRowHeight="15"/>
  <cols>
    <col min="1" max="1" width="72.7109375" style="122" customWidth="1"/>
    <col min="2" max="8" width="9.140625" style="57"/>
    <col min="9" max="9" width="9.140625" style="57" customWidth="1"/>
    <col min="10" max="10" width="12" style="57" customWidth="1"/>
    <col min="11" max="11" width="11.7109375" style="57" customWidth="1"/>
    <col min="12" max="12" width="14.140625" style="57" customWidth="1"/>
    <col min="13" max="43" width="9.140625" style="61"/>
    <col min="44" max="16384" width="9.140625" style="57"/>
  </cols>
  <sheetData>
    <row r="1" spans="1:43" ht="123.75" customHeight="1">
      <c r="A1" s="109"/>
      <c r="B1" s="110"/>
      <c r="C1" s="111"/>
      <c r="D1" s="111"/>
      <c r="E1" s="187"/>
      <c r="F1" s="187"/>
      <c r="G1" s="187"/>
      <c r="H1" s="17"/>
      <c r="I1" s="17"/>
      <c r="J1" s="187" t="s">
        <v>212</v>
      </c>
      <c r="K1" s="187"/>
      <c r="L1" s="187"/>
      <c r="M1" s="17"/>
    </row>
    <row r="2" spans="1:43" ht="83.25" customHeight="1">
      <c r="A2" s="199" t="s">
        <v>204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</row>
    <row r="3" spans="1:43" ht="15.75">
      <c r="A3" s="198"/>
      <c r="B3" s="198"/>
      <c r="C3" s="198"/>
      <c r="D3" s="198"/>
      <c r="E3" s="198"/>
      <c r="F3" s="198"/>
      <c r="G3" s="198"/>
      <c r="H3" s="198"/>
      <c r="I3" s="198"/>
      <c r="J3" s="198"/>
      <c r="K3" s="176"/>
      <c r="L3" s="39" t="s">
        <v>202</v>
      </c>
    </row>
    <row r="4" spans="1:43" ht="15.75">
      <c r="A4" s="195" t="s">
        <v>13</v>
      </c>
      <c r="B4" s="195" t="s">
        <v>197</v>
      </c>
      <c r="C4" s="195"/>
      <c r="D4" s="195"/>
      <c r="E4" s="195"/>
      <c r="F4" s="195" t="s">
        <v>15</v>
      </c>
      <c r="G4" s="195" t="s">
        <v>14</v>
      </c>
      <c r="H4" s="195" t="s">
        <v>196</v>
      </c>
      <c r="I4" s="195" t="s">
        <v>22</v>
      </c>
      <c r="J4" s="195" t="s">
        <v>67</v>
      </c>
      <c r="K4" s="195"/>
      <c r="L4" s="195"/>
    </row>
    <row r="5" spans="1:43" ht="19.899999999999999" customHeight="1">
      <c r="A5" s="195" t="s">
        <v>199</v>
      </c>
      <c r="B5" s="195" t="s">
        <v>199</v>
      </c>
      <c r="C5" s="195"/>
      <c r="D5" s="195"/>
      <c r="E5" s="195"/>
      <c r="F5" s="195" t="s">
        <v>199</v>
      </c>
      <c r="G5" s="195" t="s">
        <v>199</v>
      </c>
      <c r="H5" s="195" t="s">
        <v>199</v>
      </c>
      <c r="I5" s="195" t="s">
        <v>199</v>
      </c>
      <c r="J5" s="174" t="s">
        <v>148</v>
      </c>
      <c r="K5" s="174" t="s">
        <v>173</v>
      </c>
      <c r="L5" s="174" t="s">
        <v>193</v>
      </c>
    </row>
    <row r="6" spans="1:43" s="117" customFormat="1" ht="15.75">
      <c r="A6" s="112">
        <v>1</v>
      </c>
      <c r="B6" s="63">
        <v>2</v>
      </c>
      <c r="C6" s="63">
        <v>3</v>
      </c>
      <c r="D6" s="63">
        <v>4</v>
      </c>
      <c r="E6" s="113">
        <v>5</v>
      </c>
      <c r="F6" s="63">
        <v>6</v>
      </c>
      <c r="G6" s="114">
        <v>7</v>
      </c>
      <c r="H6" s="63">
        <v>8</v>
      </c>
      <c r="I6" s="63">
        <v>9</v>
      </c>
      <c r="J6" s="115" t="s">
        <v>31</v>
      </c>
      <c r="K6" s="115" t="s">
        <v>46</v>
      </c>
      <c r="L6" s="116" t="s">
        <v>152</v>
      </c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</row>
    <row r="7" spans="1:43" s="119" customFormat="1" ht="19.899999999999999" customHeight="1">
      <c r="A7" s="123" t="s">
        <v>23</v>
      </c>
      <c r="B7" s="86"/>
      <c r="C7" s="86"/>
      <c r="D7" s="86"/>
      <c r="E7" s="86"/>
      <c r="F7" s="86"/>
      <c r="G7" s="86"/>
      <c r="H7" s="86"/>
      <c r="I7" s="86"/>
      <c r="J7" s="91">
        <f>J36+J62+J8+J15+J22+J29</f>
        <v>1397.04</v>
      </c>
      <c r="K7" s="91">
        <f>K36+K62+K8+K15+K22+K29</f>
        <v>1027.4000000000001</v>
      </c>
      <c r="L7" s="91">
        <f t="shared" ref="L7" si="0">L36+L62+L8+L15+L22+L29</f>
        <v>1103.2</v>
      </c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8"/>
      <c r="AB7" s="118"/>
      <c r="AC7" s="118"/>
      <c r="AD7" s="118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118"/>
    </row>
    <row r="8" spans="1:43" s="119" customFormat="1" ht="38.25" customHeight="1">
      <c r="A8" s="76" t="s">
        <v>217</v>
      </c>
      <c r="B8" s="6" t="s">
        <v>214</v>
      </c>
      <c r="C8" s="6"/>
      <c r="D8" s="6"/>
      <c r="E8" s="6"/>
      <c r="F8" s="6"/>
      <c r="G8" s="86"/>
      <c r="H8" s="86"/>
      <c r="I8" s="86"/>
      <c r="J8" s="38">
        <f t="shared" ref="J8:J13" si="1">J9</f>
        <v>0.5</v>
      </c>
      <c r="K8" s="38">
        <f t="shared" ref="K8:L13" si="2">K9</f>
        <v>0.5</v>
      </c>
      <c r="L8" s="38">
        <f t="shared" si="2"/>
        <v>0.5</v>
      </c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  <c r="AO8" s="118"/>
      <c r="AP8" s="118"/>
      <c r="AQ8" s="118"/>
    </row>
    <row r="9" spans="1:43" s="119" customFormat="1" ht="19.899999999999999" customHeight="1">
      <c r="A9" s="76" t="s">
        <v>213</v>
      </c>
      <c r="B9" s="6" t="s">
        <v>214</v>
      </c>
      <c r="C9" s="6" t="s">
        <v>35</v>
      </c>
      <c r="D9" s="6" t="s">
        <v>37</v>
      </c>
      <c r="E9" s="6" t="s">
        <v>215</v>
      </c>
      <c r="F9" s="6"/>
      <c r="G9" s="86"/>
      <c r="H9" s="86"/>
      <c r="I9" s="86"/>
      <c r="J9" s="38">
        <f t="shared" si="1"/>
        <v>0.5</v>
      </c>
      <c r="K9" s="38">
        <f t="shared" si="2"/>
        <v>0.5</v>
      </c>
      <c r="L9" s="38">
        <f t="shared" si="2"/>
        <v>0.5</v>
      </c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</row>
    <row r="10" spans="1:43" s="119" customFormat="1" ht="33.75" customHeight="1">
      <c r="A10" s="76" t="s">
        <v>107</v>
      </c>
      <c r="B10" s="6" t="s">
        <v>214</v>
      </c>
      <c r="C10" s="6" t="s">
        <v>35</v>
      </c>
      <c r="D10" s="6" t="s">
        <v>37</v>
      </c>
      <c r="E10" s="6" t="s">
        <v>215</v>
      </c>
      <c r="F10" s="6" t="s">
        <v>109</v>
      </c>
      <c r="G10" s="86"/>
      <c r="H10" s="86"/>
      <c r="I10" s="86"/>
      <c r="J10" s="38">
        <f t="shared" si="1"/>
        <v>0.5</v>
      </c>
      <c r="K10" s="38">
        <f t="shared" si="2"/>
        <v>0.5</v>
      </c>
      <c r="L10" s="38">
        <f t="shared" si="2"/>
        <v>0.5</v>
      </c>
      <c r="M10" s="118"/>
      <c r="N10" s="118"/>
      <c r="O10" s="118"/>
      <c r="P10" s="118"/>
      <c r="Q10" s="118"/>
      <c r="R10" s="118"/>
      <c r="S10" s="118"/>
      <c r="T10" s="118"/>
      <c r="U10" s="118"/>
      <c r="V10" s="118"/>
      <c r="W10" s="118"/>
      <c r="X10" s="118"/>
      <c r="Y10" s="118"/>
      <c r="Z10" s="118"/>
      <c r="AA10" s="118"/>
      <c r="AB10" s="118"/>
      <c r="AC10" s="118"/>
      <c r="AD10" s="118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118"/>
    </row>
    <row r="11" spans="1:43" s="119" customFormat="1" ht="35.25" customHeight="1">
      <c r="A11" s="76" t="s">
        <v>108</v>
      </c>
      <c r="B11" s="6" t="s">
        <v>214</v>
      </c>
      <c r="C11" s="6" t="s">
        <v>35</v>
      </c>
      <c r="D11" s="6" t="s">
        <v>37</v>
      </c>
      <c r="E11" s="6" t="s">
        <v>215</v>
      </c>
      <c r="F11" s="6" t="s">
        <v>110</v>
      </c>
      <c r="G11" s="86"/>
      <c r="H11" s="86"/>
      <c r="I11" s="86"/>
      <c r="J11" s="38">
        <f t="shared" si="1"/>
        <v>0.5</v>
      </c>
      <c r="K11" s="38">
        <f t="shared" si="2"/>
        <v>0.5</v>
      </c>
      <c r="L11" s="38">
        <f t="shared" si="2"/>
        <v>0.5</v>
      </c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</row>
    <row r="12" spans="1:43" s="119" customFormat="1" ht="19.899999999999999" customHeight="1">
      <c r="A12" s="121" t="s">
        <v>16</v>
      </c>
      <c r="B12" s="6" t="s">
        <v>214</v>
      </c>
      <c r="C12" s="6" t="s">
        <v>35</v>
      </c>
      <c r="D12" s="6" t="s">
        <v>37</v>
      </c>
      <c r="E12" s="6" t="s">
        <v>215</v>
      </c>
      <c r="F12" s="6" t="s">
        <v>110</v>
      </c>
      <c r="G12" s="7" t="s">
        <v>17</v>
      </c>
      <c r="H12" s="86"/>
      <c r="I12" s="86"/>
      <c r="J12" s="38">
        <f t="shared" si="1"/>
        <v>0.5</v>
      </c>
      <c r="K12" s="38">
        <f t="shared" si="2"/>
        <v>0.5</v>
      </c>
      <c r="L12" s="38">
        <f t="shared" si="2"/>
        <v>0.5</v>
      </c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  <c r="AN12" s="118"/>
      <c r="AO12" s="118"/>
      <c r="AP12" s="118"/>
      <c r="AQ12" s="118"/>
    </row>
    <row r="13" spans="1:43" s="119" customFormat="1" ht="19.899999999999999" customHeight="1">
      <c r="A13" s="121" t="s">
        <v>216</v>
      </c>
      <c r="B13" s="6" t="s">
        <v>214</v>
      </c>
      <c r="C13" s="6" t="s">
        <v>35</v>
      </c>
      <c r="D13" s="6" t="s">
        <v>37</v>
      </c>
      <c r="E13" s="6" t="s">
        <v>215</v>
      </c>
      <c r="F13" s="6" t="s">
        <v>110</v>
      </c>
      <c r="G13" s="7" t="s">
        <v>17</v>
      </c>
      <c r="H13" s="7" t="s">
        <v>32</v>
      </c>
      <c r="I13" s="7"/>
      <c r="J13" s="38">
        <f t="shared" si="1"/>
        <v>0.5</v>
      </c>
      <c r="K13" s="38">
        <f t="shared" si="2"/>
        <v>0.5</v>
      </c>
      <c r="L13" s="38">
        <f t="shared" si="2"/>
        <v>0.5</v>
      </c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</row>
    <row r="14" spans="1:43" s="119" customFormat="1" ht="32.25" customHeight="1">
      <c r="A14" s="123" t="s">
        <v>76</v>
      </c>
      <c r="B14" s="69" t="s">
        <v>214</v>
      </c>
      <c r="C14" s="69" t="s">
        <v>35</v>
      </c>
      <c r="D14" s="69" t="s">
        <v>37</v>
      </c>
      <c r="E14" s="69" t="s">
        <v>215</v>
      </c>
      <c r="F14" s="69" t="s">
        <v>110</v>
      </c>
      <c r="G14" s="86" t="s">
        <v>17</v>
      </c>
      <c r="H14" s="86" t="s">
        <v>32</v>
      </c>
      <c r="I14" s="86" t="s">
        <v>96</v>
      </c>
      <c r="J14" s="91">
        <f>'Прил 2'!J39</f>
        <v>0.5</v>
      </c>
      <c r="K14" s="91">
        <f>'Прил 2'!K39</f>
        <v>0.5</v>
      </c>
      <c r="L14" s="91">
        <f>'Прил 2'!L39</f>
        <v>0.5</v>
      </c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</row>
    <row r="15" spans="1:43" s="119" customFormat="1" ht="41.25" customHeight="1">
      <c r="A15" s="184" t="s">
        <v>224</v>
      </c>
      <c r="B15" s="6" t="s">
        <v>221</v>
      </c>
      <c r="C15" s="6"/>
      <c r="D15" s="6"/>
      <c r="E15" s="6"/>
      <c r="F15" s="93"/>
      <c r="G15" s="86"/>
      <c r="H15" s="86"/>
      <c r="I15" s="86"/>
      <c r="J15" s="38">
        <f t="shared" ref="J15:J20" si="3">J16</f>
        <v>0.5</v>
      </c>
      <c r="K15" s="38">
        <f t="shared" ref="K15:L20" si="4">K16</f>
        <v>0.5</v>
      </c>
      <c r="L15" s="38">
        <f t="shared" si="4"/>
        <v>0.5</v>
      </c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</row>
    <row r="16" spans="1:43" s="119" customFormat="1" ht="19.899999999999999" customHeight="1">
      <c r="A16" s="76" t="s">
        <v>222</v>
      </c>
      <c r="B16" s="6" t="s">
        <v>221</v>
      </c>
      <c r="C16" s="6" t="s">
        <v>35</v>
      </c>
      <c r="D16" s="6" t="s">
        <v>37</v>
      </c>
      <c r="E16" s="6" t="s">
        <v>223</v>
      </c>
      <c r="F16" s="93"/>
      <c r="G16" s="86"/>
      <c r="H16" s="86"/>
      <c r="I16" s="86"/>
      <c r="J16" s="38">
        <f t="shared" si="3"/>
        <v>0.5</v>
      </c>
      <c r="K16" s="38">
        <f t="shared" si="4"/>
        <v>0.5</v>
      </c>
      <c r="L16" s="38">
        <f t="shared" si="4"/>
        <v>0.5</v>
      </c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118"/>
    </row>
    <row r="17" spans="1:43" s="119" customFormat="1" ht="32.25" customHeight="1">
      <c r="A17" s="76" t="s">
        <v>107</v>
      </c>
      <c r="B17" s="6" t="s">
        <v>221</v>
      </c>
      <c r="C17" s="6" t="s">
        <v>35</v>
      </c>
      <c r="D17" s="6" t="s">
        <v>37</v>
      </c>
      <c r="E17" s="6" t="s">
        <v>223</v>
      </c>
      <c r="F17" s="93" t="s">
        <v>109</v>
      </c>
      <c r="G17" s="86"/>
      <c r="H17" s="86"/>
      <c r="I17" s="86"/>
      <c r="J17" s="38">
        <f t="shared" si="3"/>
        <v>0.5</v>
      </c>
      <c r="K17" s="38">
        <f t="shared" si="4"/>
        <v>0.5</v>
      </c>
      <c r="L17" s="38">
        <f t="shared" si="4"/>
        <v>0.5</v>
      </c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8"/>
    </row>
    <row r="18" spans="1:43" s="119" customFormat="1" ht="37.5" customHeight="1">
      <c r="A18" s="76" t="s">
        <v>108</v>
      </c>
      <c r="B18" s="6" t="s">
        <v>221</v>
      </c>
      <c r="C18" s="6" t="s">
        <v>35</v>
      </c>
      <c r="D18" s="6" t="s">
        <v>37</v>
      </c>
      <c r="E18" s="6" t="s">
        <v>223</v>
      </c>
      <c r="F18" s="93" t="s">
        <v>110</v>
      </c>
      <c r="G18" s="86"/>
      <c r="H18" s="86"/>
      <c r="I18" s="86"/>
      <c r="J18" s="38">
        <f t="shared" si="3"/>
        <v>0.5</v>
      </c>
      <c r="K18" s="38">
        <f t="shared" si="4"/>
        <v>0.5</v>
      </c>
      <c r="L18" s="38">
        <f t="shared" si="4"/>
        <v>0.5</v>
      </c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8"/>
    </row>
    <row r="19" spans="1:43" s="119" customFormat="1" ht="19.899999999999999" customHeight="1">
      <c r="A19" s="121" t="s">
        <v>218</v>
      </c>
      <c r="B19" s="6" t="s">
        <v>221</v>
      </c>
      <c r="C19" s="6" t="s">
        <v>35</v>
      </c>
      <c r="D19" s="6" t="s">
        <v>37</v>
      </c>
      <c r="E19" s="6" t="s">
        <v>223</v>
      </c>
      <c r="F19" s="93" t="s">
        <v>110</v>
      </c>
      <c r="G19" s="7" t="s">
        <v>29</v>
      </c>
      <c r="H19" s="7"/>
      <c r="I19" s="86"/>
      <c r="J19" s="38">
        <f t="shared" si="3"/>
        <v>0.5</v>
      </c>
      <c r="K19" s="38">
        <f t="shared" si="4"/>
        <v>0.5</v>
      </c>
      <c r="L19" s="38">
        <f t="shared" si="4"/>
        <v>0.5</v>
      </c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</row>
    <row r="20" spans="1:43" s="119" customFormat="1" ht="36.75" customHeight="1">
      <c r="A20" s="121" t="s">
        <v>219</v>
      </c>
      <c r="B20" s="6" t="s">
        <v>221</v>
      </c>
      <c r="C20" s="6" t="s">
        <v>35</v>
      </c>
      <c r="D20" s="6" t="s">
        <v>37</v>
      </c>
      <c r="E20" s="6" t="s">
        <v>223</v>
      </c>
      <c r="F20" s="93" t="s">
        <v>110</v>
      </c>
      <c r="G20" s="7" t="s">
        <v>29</v>
      </c>
      <c r="H20" s="7" t="s">
        <v>220</v>
      </c>
      <c r="I20" s="86"/>
      <c r="J20" s="38">
        <f t="shared" si="3"/>
        <v>0.5</v>
      </c>
      <c r="K20" s="38">
        <f t="shared" si="4"/>
        <v>0.5</v>
      </c>
      <c r="L20" s="38">
        <f t="shared" si="4"/>
        <v>0.5</v>
      </c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118"/>
    </row>
    <row r="21" spans="1:43" s="119" customFormat="1" ht="38.25" customHeight="1">
      <c r="A21" s="123" t="s">
        <v>76</v>
      </c>
      <c r="B21" s="69" t="s">
        <v>221</v>
      </c>
      <c r="C21" s="69" t="s">
        <v>35</v>
      </c>
      <c r="D21" s="69" t="s">
        <v>37</v>
      </c>
      <c r="E21" s="69" t="s">
        <v>223</v>
      </c>
      <c r="F21" s="92" t="s">
        <v>110</v>
      </c>
      <c r="G21" s="86" t="s">
        <v>29</v>
      </c>
      <c r="H21" s="86" t="s">
        <v>220</v>
      </c>
      <c r="I21" s="86" t="s">
        <v>96</v>
      </c>
      <c r="J21" s="91">
        <f>'Прил 2'!J62</f>
        <v>0.5</v>
      </c>
      <c r="K21" s="91">
        <f>'Прил 2'!K62</f>
        <v>0.5</v>
      </c>
      <c r="L21" s="91">
        <f>'Прил 2'!L62</f>
        <v>0.5</v>
      </c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  <c r="AE21" s="118"/>
      <c r="AF21" s="118"/>
      <c r="AG21" s="118"/>
      <c r="AH21" s="118"/>
      <c r="AI21" s="118"/>
      <c r="AJ21" s="118"/>
      <c r="AK21" s="118"/>
      <c r="AL21" s="118"/>
      <c r="AM21" s="118"/>
      <c r="AN21" s="118"/>
      <c r="AO21" s="118"/>
      <c r="AP21" s="118"/>
      <c r="AQ21" s="118"/>
    </row>
    <row r="22" spans="1:43" s="119" customFormat="1" ht="36" customHeight="1">
      <c r="A22" s="76" t="s">
        <v>227</v>
      </c>
      <c r="B22" s="88" t="s">
        <v>226</v>
      </c>
      <c r="C22" s="7"/>
      <c r="D22" s="7"/>
      <c r="E22" s="7"/>
      <c r="F22" s="101"/>
      <c r="G22" s="86"/>
      <c r="H22" s="86"/>
      <c r="I22" s="86"/>
      <c r="J22" s="38">
        <f t="shared" ref="J22:J27" si="5">J23</f>
        <v>0.5</v>
      </c>
      <c r="K22" s="38">
        <f t="shared" ref="K22:L27" si="6">K23</f>
        <v>0.5</v>
      </c>
      <c r="L22" s="38">
        <f t="shared" si="6"/>
        <v>0.5</v>
      </c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8"/>
      <c r="AL22" s="118"/>
      <c r="AM22" s="118"/>
      <c r="AN22" s="118"/>
      <c r="AO22" s="118"/>
      <c r="AP22" s="118"/>
      <c r="AQ22" s="118"/>
    </row>
    <row r="23" spans="1:43" s="119" customFormat="1" ht="19.899999999999999" customHeight="1">
      <c r="A23" s="76" t="s">
        <v>228</v>
      </c>
      <c r="B23" s="88" t="s">
        <v>226</v>
      </c>
      <c r="C23" s="7" t="s">
        <v>35</v>
      </c>
      <c r="D23" s="7" t="s">
        <v>35</v>
      </c>
      <c r="E23" s="7" t="s">
        <v>225</v>
      </c>
      <c r="F23" s="101"/>
      <c r="G23" s="86"/>
      <c r="H23" s="86"/>
      <c r="I23" s="86"/>
      <c r="J23" s="38">
        <f t="shared" si="5"/>
        <v>0.5</v>
      </c>
      <c r="K23" s="38">
        <f t="shared" si="6"/>
        <v>0.5</v>
      </c>
      <c r="L23" s="38">
        <f t="shared" si="6"/>
        <v>0.5</v>
      </c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  <c r="AE23" s="118"/>
      <c r="AF23" s="118"/>
      <c r="AG23" s="118"/>
      <c r="AH23" s="118"/>
      <c r="AI23" s="118"/>
      <c r="AJ23" s="118"/>
      <c r="AK23" s="118"/>
      <c r="AL23" s="118"/>
      <c r="AM23" s="118"/>
      <c r="AN23" s="118"/>
      <c r="AO23" s="118"/>
      <c r="AP23" s="118"/>
      <c r="AQ23" s="118"/>
    </row>
    <row r="24" spans="1:43" s="119" customFormat="1" ht="34.5" customHeight="1">
      <c r="A24" s="76" t="s">
        <v>107</v>
      </c>
      <c r="B24" s="6" t="s">
        <v>226</v>
      </c>
      <c r="C24" s="6" t="s">
        <v>35</v>
      </c>
      <c r="D24" s="6" t="s">
        <v>37</v>
      </c>
      <c r="E24" s="6" t="s">
        <v>225</v>
      </c>
      <c r="F24" s="6" t="s">
        <v>109</v>
      </c>
      <c r="G24" s="86"/>
      <c r="H24" s="86"/>
      <c r="I24" s="86"/>
      <c r="J24" s="38">
        <f t="shared" si="5"/>
        <v>0.5</v>
      </c>
      <c r="K24" s="38">
        <f t="shared" si="6"/>
        <v>0.5</v>
      </c>
      <c r="L24" s="38">
        <f t="shared" si="6"/>
        <v>0.5</v>
      </c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118"/>
      <c r="AJ24" s="118"/>
      <c r="AK24" s="118"/>
      <c r="AL24" s="118"/>
      <c r="AM24" s="118"/>
      <c r="AN24" s="118"/>
      <c r="AO24" s="118"/>
      <c r="AP24" s="118"/>
      <c r="AQ24" s="118"/>
    </row>
    <row r="25" spans="1:43" s="119" customFormat="1" ht="33.75" customHeight="1">
      <c r="A25" s="76" t="s">
        <v>108</v>
      </c>
      <c r="B25" s="6" t="s">
        <v>226</v>
      </c>
      <c r="C25" s="6" t="s">
        <v>35</v>
      </c>
      <c r="D25" s="6" t="s">
        <v>37</v>
      </c>
      <c r="E25" s="6" t="s">
        <v>225</v>
      </c>
      <c r="F25" s="6" t="s">
        <v>110</v>
      </c>
      <c r="G25" s="86"/>
      <c r="H25" s="86"/>
      <c r="I25" s="86"/>
      <c r="J25" s="38">
        <f t="shared" si="5"/>
        <v>0.5</v>
      </c>
      <c r="K25" s="38">
        <f t="shared" si="6"/>
        <v>0.5</v>
      </c>
      <c r="L25" s="38">
        <f t="shared" si="6"/>
        <v>0.5</v>
      </c>
      <c r="M25" s="118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18"/>
      <c r="Z25" s="118"/>
      <c r="AA25" s="118"/>
      <c r="AB25" s="118"/>
      <c r="AC25" s="118"/>
      <c r="AD25" s="118"/>
      <c r="AE25" s="118"/>
      <c r="AF25" s="118"/>
      <c r="AG25" s="118"/>
      <c r="AH25" s="118"/>
      <c r="AI25" s="118"/>
      <c r="AJ25" s="118"/>
      <c r="AK25" s="118"/>
      <c r="AL25" s="118"/>
      <c r="AM25" s="118"/>
      <c r="AN25" s="118"/>
      <c r="AO25" s="118"/>
      <c r="AP25" s="118"/>
      <c r="AQ25" s="118"/>
    </row>
    <row r="26" spans="1:43" s="119" customFormat="1" ht="19.899999999999999" customHeight="1">
      <c r="A26" s="121" t="s">
        <v>16</v>
      </c>
      <c r="B26" s="6" t="s">
        <v>226</v>
      </c>
      <c r="C26" s="6" t="s">
        <v>35</v>
      </c>
      <c r="D26" s="6" t="s">
        <v>37</v>
      </c>
      <c r="E26" s="6" t="s">
        <v>225</v>
      </c>
      <c r="F26" s="6" t="s">
        <v>110</v>
      </c>
      <c r="G26" s="7" t="s">
        <v>17</v>
      </c>
      <c r="H26" s="86"/>
      <c r="I26" s="86"/>
      <c r="J26" s="38">
        <f t="shared" si="5"/>
        <v>0.5</v>
      </c>
      <c r="K26" s="38">
        <f t="shared" si="6"/>
        <v>0.5</v>
      </c>
      <c r="L26" s="38">
        <f t="shared" si="6"/>
        <v>0.5</v>
      </c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18"/>
      <c r="AK26" s="118"/>
      <c r="AL26" s="118"/>
      <c r="AM26" s="118"/>
      <c r="AN26" s="118"/>
      <c r="AO26" s="118"/>
      <c r="AP26" s="118"/>
      <c r="AQ26" s="118"/>
    </row>
    <row r="27" spans="1:43" s="119" customFormat="1" ht="19.899999999999999" customHeight="1">
      <c r="A27" s="121" t="s">
        <v>216</v>
      </c>
      <c r="B27" s="6" t="s">
        <v>226</v>
      </c>
      <c r="C27" s="6" t="s">
        <v>35</v>
      </c>
      <c r="D27" s="6" t="s">
        <v>37</v>
      </c>
      <c r="E27" s="6" t="s">
        <v>225</v>
      </c>
      <c r="F27" s="6" t="s">
        <v>110</v>
      </c>
      <c r="G27" s="7" t="s">
        <v>17</v>
      </c>
      <c r="H27" s="7" t="s">
        <v>32</v>
      </c>
      <c r="I27" s="7"/>
      <c r="J27" s="38">
        <f t="shared" si="5"/>
        <v>0.5</v>
      </c>
      <c r="K27" s="38">
        <f t="shared" si="6"/>
        <v>0.5</v>
      </c>
      <c r="L27" s="38">
        <f t="shared" si="6"/>
        <v>0.5</v>
      </c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  <c r="AI27" s="118"/>
      <c r="AJ27" s="118"/>
      <c r="AK27" s="118"/>
      <c r="AL27" s="118"/>
      <c r="AM27" s="118"/>
      <c r="AN27" s="118"/>
      <c r="AO27" s="118"/>
      <c r="AP27" s="118"/>
      <c r="AQ27" s="118"/>
    </row>
    <row r="28" spans="1:43" s="119" customFormat="1" ht="33" customHeight="1">
      <c r="A28" s="123" t="s">
        <v>76</v>
      </c>
      <c r="B28" s="6" t="s">
        <v>226</v>
      </c>
      <c r="C28" s="6" t="s">
        <v>35</v>
      </c>
      <c r="D28" s="6" t="s">
        <v>37</v>
      </c>
      <c r="E28" s="6" t="s">
        <v>225</v>
      </c>
      <c r="F28" s="6" t="s">
        <v>110</v>
      </c>
      <c r="G28" s="86" t="s">
        <v>17</v>
      </c>
      <c r="H28" s="86" t="s">
        <v>32</v>
      </c>
      <c r="I28" s="86" t="s">
        <v>96</v>
      </c>
      <c r="J28" s="91">
        <f>'Прил 2'!J43</f>
        <v>0.5</v>
      </c>
      <c r="K28" s="91">
        <f>'Прил 2'!K43</f>
        <v>0.5</v>
      </c>
      <c r="L28" s="91">
        <f>'Прил 2'!L43</f>
        <v>0.5</v>
      </c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  <c r="Z28" s="118"/>
      <c r="AA28" s="118"/>
      <c r="AB28" s="118"/>
      <c r="AC28" s="118"/>
      <c r="AD28" s="118"/>
      <c r="AE28" s="118"/>
      <c r="AF28" s="118"/>
      <c r="AG28" s="118"/>
      <c r="AH28" s="118"/>
      <c r="AI28" s="118"/>
      <c r="AJ28" s="118"/>
      <c r="AK28" s="118"/>
      <c r="AL28" s="118"/>
      <c r="AM28" s="118"/>
      <c r="AN28" s="118"/>
      <c r="AO28" s="118"/>
      <c r="AP28" s="118"/>
      <c r="AQ28" s="118"/>
    </row>
    <row r="29" spans="1:43" s="119" customFormat="1" ht="34.5" customHeight="1">
      <c r="A29" s="76" t="s">
        <v>231</v>
      </c>
      <c r="B29" s="6" t="s">
        <v>230</v>
      </c>
      <c r="C29" s="7"/>
      <c r="D29" s="7"/>
      <c r="E29" s="7"/>
      <c r="F29" s="101"/>
      <c r="G29" s="86"/>
      <c r="H29" s="86"/>
      <c r="I29" s="86"/>
      <c r="J29" s="38">
        <f>J30</f>
        <v>0.5</v>
      </c>
      <c r="K29" s="38">
        <f t="shared" ref="K29:L29" si="7">K30</f>
        <v>0.5</v>
      </c>
      <c r="L29" s="38">
        <f t="shared" si="7"/>
        <v>0.5</v>
      </c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  <c r="AK29" s="118"/>
      <c r="AL29" s="118"/>
      <c r="AM29" s="118"/>
      <c r="AN29" s="118"/>
      <c r="AO29" s="118"/>
      <c r="AP29" s="118"/>
      <c r="AQ29" s="118"/>
    </row>
    <row r="30" spans="1:43" s="119" customFormat="1" ht="30" customHeight="1">
      <c r="A30" s="76" t="s">
        <v>232</v>
      </c>
      <c r="B30" s="6" t="s">
        <v>230</v>
      </c>
      <c r="C30" s="7" t="s">
        <v>35</v>
      </c>
      <c r="D30" s="7" t="s">
        <v>35</v>
      </c>
      <c r="E30" s="7" t="s">
        <v>229</v>
      </c>
      <c r="F30" s="101"/>
      <c r="G30" s="86"/>
      <c r="H30" s="86"/>
      <c r="I30" s="86"/>
      <c r="J30" s="38">
        <f>J32</f>
        <v>0.5</v>
      </c>
      <c r="K30" s="38">
        <f t="shared" ref="K30:L30" si="8">K32</f>
        <v>0.5</v>
      </c>
      <c r="L30" s="38">
        <f t="shared" si="8"/>
        <v>0.5</v>
      </c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  <c r="AE30" s="118"/>
      <c r="AF30" s="118"/>
      <c r="AG30" s="118"/>
      <c r="AH30" s="118"/>
      <c r="AI30" s="118"/>
      <c r="AJ30" s="118"/>
      <c r="AK30" s="118"/>
      <c r="AL30" s="118"/>
      <c r="AM30" s="118"/>
      <c r="AN30" s="118"/>
      <c r="AO30" s="118"/>
      <c r="AP30" s="118"/>
      <c r="AQ30" s="118"/>
    </row>
    <row r="31" spans="1:43" s="119" customFormat="1" ht="29.25" customHeight="1">
      <c r="A31" s="76" t="s">
        <v>107</v>
      </c>
      <c r="B31" s="6" t="s">
        <v>230</v>
      </c>
      <c r="C31" s="6" t="s">
        <v>35</v>
      </c>
      <c r="D31" s="6" t="s">
        <v>37</v>
      </c>
      <c r="E31" s="6" t="s">
        <v>229</v>
      </c>
      <c r="F31" s="6" t="s">
        <v>109</v>
      </c>
      <c r="G31" s="86"/>
      <c r="H31" s="86"/>
      <c r="I31" s="86"/>
      <c r="J31" s="38">
        <f>J32</f>
        <v>0.5</v>
      </c>
      <c r="K31" s="38">
        <f t="shared" ref="K31:L34" si="9">K32</f>
        <v>0.5</v>
      </c>
      <c r="L31" s="38">
        <f t="shared" si="9"/>
        <v>0.5</v>
      </c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8"/>
      <c r="AO31" s="118"/>
      <c r="AP31" s="118"/>
      <c r="AQ31" s="118"/>
    </row>
    <row r="32" spans="1:43" s="119" customFormat="1" ht="30.75" customHeight="1">
      <c r="A32" s="76" t="s">
        <v>108</v>
      </c>
      <c r="B32" s="6" t="s">
        <v>230</v>
      </c>
      <c r="C32" s="6" t="s">
        <v>35</v>
      </c>
      <c r="D32" s="6" t="s">
        <v>37</v>
      </c>
      <c r="E32" s="6" t="s">
        <v>229</v>
      </c>
      <c r="F32" s="6" t="s">
        <v>110</v>
      </c>
      <c r="G32" s="86"/>
      <c r="H32" s="86"/>
      <c r="I32" s="86"/>
      <c r="J32" s="38">
        <f>J33</f>
        <v>0.5</v>
      </c>
      <c r="K32" s="38">
        <f t="shared" si="9"/>
        <v>0.5</v>
      </c>
      <c r="L32" s="38">
        <f t="shared" si="9"/>
        <v>0.5</v>
      </c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18"/>
      <c r="AE32" s="118"/>
      <c r="AF32" s="118"/>
      <c r="AG32" s="118"/>
      <c r="AH32" s="118"/>
      <c r="AI32" s="118"/>
      <c r="AJ32" s="118"/>
      <c r="AK32" s="118"/>
      <c r="AL32" s="118"/>
      <c r="AM32" s="118"/>
      <c r="AN32" s="118"/>
      <c r="AO32" s="118"/>
      <c r="AP32" s="118"/>
      <c r="AQ32" s="118"/>
    </row>
    <row r="33" spans="1:43" s="119" customFormat="1" ht="20.25" customHeight="1">
      <c r="A33" s="121" t="s">
        <v>16</v>
      </c>
      <c r="B33" s="6" t="s">
        <v>230</v>
      </c>
      <c r="C33" s="6" t="s">
        <v>35</v>
      </c>
      <c r="D33" s="6" t="s">
        <v>37</v>
      </c>
      <c r="E33" s="6" t="s">
        <v>229</v>
      </c>
      <c r="F33" s="6" t="s">
        <v>110</v>
      </c>
      <c r="G33" s="7" t="s">
        <v>17</v>
      </c>
      <c r="H33" s="86"/>
      <c r="I33" s="86"/>
      <c r="J33" s="38">
        <f>J34</f>
        <v>0.5</v>
      </c>
      <c r="K33" s="38">
        <f t="shared" si="9"/>
        <v>0.5</v>
      </c>
      <c r="L33" s="38">
        <f t="shared" si="9"/>
        <v>0.5</v>
      </c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  <c r="AE33" s="118"/>
      <c r="AF33" s="118"/>
      <c r="AG33" s="118"/>
      <c r="AH33" s="118"/>
      <c r="AI33" s="118"/>
      <c r="AJ33" s="118"/>
      <c r="AK33" s="118"/>
      <c r="AL33" s="118"/>
      <c r="AM33" s="118"/>
      <c r="AN33" s="118"/>
      <c r="AO33" s="118"/>
      <c r="AP33" s="118"/>
      <c r="AQ33" s="118"/>
    </row>
    <row r="34" spans="1:43" s="119" customFormat="1" ht="19.899999999999999" customHeight="1">
      <c r="A34" s="121" t="s">
        <v>216</v>
      </c>
      <c r="B34" s="6" t="s">
        <v>230</v>
      </c>
      <c r="C34" s="6" t="s">
        <v>35</v>
      </c>
      <c r="D34" s="6" t="s">
        <v>37</v>
      </c>
      <c r="E34" s="6" t="s">
        <v>229</v>
      </c>
      <c r="F34" s="6" t="s">
        <v>110</v>
      </c>
      <c r="G34" s="7" t="s">
        <v>17</v>
      </c>
      <c r="H34" s="7" t="s">
        <v>32</v>
      </c>
      <c r="I34" s="7"/>
      <c r="J34" s="38">
        <f>J35</f>
        <v>0.5</v>
      </c>
      <c r="K34" s="38">
        <f t="shared" si="9"/>
        <v>0.5</v>
      </c>
      <c r="L34" s="38">
        <f t="shared" si="9"/>
        <v>0.5</v>
      </c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  <c r="AE34" s="118"/>
      <c r="AF34" s="118"/>
      <c r="AG34" s="118"/>
      <c r="AH34" s="118"/>
      <c r="AI34" s="118"/>
      <c r="AJ34" s="118"/>
      <c r="AK34" s="118"/>
      <c r="AL34" s="118"/>
      <c r="AM34" s="118"/>
      <c r="AN34" s="118"/>
      <c r="AO34" s="118"/>
      <c r="AP34" s="118"/>
      <c r="AQ34" s="118"/>
    </row>
    <row r="35" spans="1:43" s="119" customFormat="1" ht="36.75" customHeight="1">
      <c r="A35" s="123" t="s">
        <v>76</v>
      </c>
      <c r="B35" s="6" t="s">
        <v>230</v>
      </c>
      <c r="C35" s="6" t="s">
        <v>35</v>
      </c>
      <c r="D35" s="6" t="s">
        <v>37</v>
      </c>
      <c r="E35" s="6" t="s">
        <v>229</v>
      </c>
      <c r="F35" s="6" t="s">
        <v>110</v>
      </c>
      <c r="G35" s="86" t="s">
        <v>17</v>
      </c>
      <c r="H35" s="86" t="s">
        <v>32</v>
      </c>
      <c r="I35" s="86" t="s">
        <v>96</v>
      </c>
      <c r="J35" s="91">
        <f>'Прил 2'!J47</f>
        <v>0.5</v>
      </c>
      <c r="K35" s="91">
        <f>'Прил 2'!K47</f>
        <v>0.5</v>
      </c>
      <c r="L35" s="91">
        <f>'Прил 2'!L47</f>
        <v>0.5</v>
      </c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118"/>
    </row>
    <row r="36" spans="1:43" ht="23.25" customHeight="1">
      <c r="A36" s="73" t="s">
        <v>151</v>
      </c>
      <c r="B36" s="6" t="s">
        <v>34</v>
      </c>
      <c r="C36" s="6"/>
      <c r="D36" s="7"/>
      <c r="E36" s="7"/>
      <c r="F36" s="7"/>
      <c r="G36" s="6"/>
      <c r="H36" s="6"/>
      <c r="I36" s="120"/>
      <c r="J36" s="38">
        <f>J37+J44</f>
        <v>754.24</v>
      </c>
      <c r="K36" s="38">
        <f>K37+K44</f>
        <v>437.5</v>
      </c>
      <c r="L36" s="38">
        <f>L37+L44</f>
        <v>468.3</v>
      </c>
    </row>
    <row r="37" spans="1:43" ht="15.75">
      <c r="A37" s="121" t="s">
        <v>142</v>
      </c>
      <c r="B37" s="6">
        <v>65</v>
      </c>
      <c r="C37" s="6">
        <v>1</v>
      </c>
      <c r="D37" s="69"/>
      <c r="E37" s="69"/>
      <c r="F37" s="69"/>
      <c r="G37" s="6"/>
      <c r="H37" s="6"/>
      <c r="I37" s="120"/>
      <c r="J37" s="38">
        <f>J38</f>
        <v>223.24</v>
      </c>
      <c r="K37" s="38">
        <f t="shared" ref="K37:L37" si="10">K38</f>
        <v>134.5</v>
      </c>
      <c r="L37" s="38">
        <f t="shared" si="10"/>
        <v>134.30000000000001</v>
      </c>
    </row>
    <row r="38" spans="1:43" ht="31.5">
      <c r="A38" s="121" t="s">
        <v>36</v>
      </c>
      <c r="B38" s="7" t="s">
        <v>34</v>
      </c>
      <c r="C38" s="7" t="s">
        <v>24</v>
      </c>
      <c r="D38" s="7" t="s">
        <v>37</v>
      </c>
      <c r="E38" s="7" t="s">
        <v>38</v>
      </c>
      <c r="F38" s="7"/>
      <c r="G38" s="7"/>
      <c r="H38" s="7"/>
      <c r="I38" s="7"/>
      <c r="J38" s="38">
        <f>J41</f>
        <v>223.24</v>
      </c>
      <c r="K38" s="38">
        <f>K41</f>
        <v>134.5</v>
      </c>
      <c r="L38" s="38">
        <f>L41</f>
        <v>134.30000000000001</v>
      </c>
    </row>
    <row r="39" spans="1:43" ht="63">
      <c r="A39" s="77" t="s">
        <v>111</v>
      </c>
      <c r="B39" s="6">
        <v>65</v>
      </c>
      <c r="C39" s="6">
        <v>1</v>
      </c>
      <c r="D39" s="7" t="s">
        <v>37</v>
      </c>
      <c r="E39" s="6">
        <v>41150</v>
      </c>
      <c r="F39" s="7" t="s">
        <v>113</v>
      </c>
      <c r="G39" s="7"/>
      <c r="H39" s="7"/>
      <c r="I39" s="7"/>
      <c r="J39" s="38">
        <f>J40</f>
        <v>223.24</v>
      </c>
      <c r="K39" s="38">
        <f t="shared" ref="K39:L39" si="11">K40</f>
        <v>134.5</v>
      </c>
      <c r="L39" s="38">
        <f t="shared" si="11"/>
        <v>134.30000000000001</v>
      </c>
    </row>
    <row r="40" spans="1:43" ht="31.5">
      <c r="A40" s="77" t="s">
        <v>112</v>
      </c>
      <c r="B40" s="6">
        <v>65</v>
      </c>
      <c r="C40" s="6">
        <v>1</v>
      </c>
      <c r="D40" s="7" t="s">
        <v>37</v>
      </c>
      <c r="E40" s="6">
        <v>41150</v>
      </c>
      <c r="F40" s="7" t="s">
        <v>114</v>
      </c>
      <c r="G40" s="7"/>
      <c r="H40" s="7"/>
      <c r="I40" s="7"/>
      <c r="J40" s="38">
        <f>J41</f>
        <v>223.24</v>
      </c>
      <c r="K40" s="38">
        <f t="shared" ref="K40:L40" si="12">K41</f>
        <v>134.5</v>
      </c>
      <c r="L40" s="38">
        <f t="shared" si="12"/>
        <v>134.30000000000001</v>
      </c>
    </row>
    <row r="41" spans="1:43" ht="15.75">
      <c r="A41" s="121" t="s">
        <v>16</v>
      </c>
      <c r="B41" s="6">
        <v>65</v>
      </c>
      <c r="C41" s="6">
        <v>1</v>
      </c>
      <c r="D41" s="7" t="s">
        <v>37</v>
      </c>
      <c r="E41" s="6">
        <v>41150</v>
      </c>
      <c r="F41" s="6" t="s">
        <v>114</v>
      </c>
      <c r="G41" s="6" t="s">
        <v>17</v>
      </c>
      <c r="H41" s="6"/>
      <c r="I41" s="7"/>
      <c r="J41" s="38">
        <f>J42</f>
        <v>223.24</v>
      </c>
      <c r="K41" s="38">
        <f t="shared" ref="K41:L42" si="13">K42</f>
        <v>134.5</v>
      </c>
      <c r="L41" s="38">
        <f t="shared" si="13"/>
        <v>134.30000000000001</v>
      </c>
    </row>
    <row r="42" spans="1:43" ht="31.5">
      <c r="A42" s="121" t="s">
        <v>33</v>
      </c>
      <c r="B42" s="6">
        <v>65</v>
      </c>
      <c r="C42" s="6">
        <v>1</v>
      </c>
      <c r="D42" s="7" t="s">
        <v>37</v>
      </c>
      <c r="E42" s="6">
        <v>41150</v>
      </c>
      <c r="F42" s="6" t="s">
        <v>114</v>
      </c>
      <c r="G42" s="6" t="s">
        <v>17</v>
      </c>
      <c r="H42" s="6" t="s">
        <v>28</v>
      </c>
      <c r="I42" s="7"/>
      <c r="J42" s="38">
        <f>J43</f>
        <v>223.24</v>
      </c>
      <c r="K42" s="38">
        <f t="shared" si="13"/>
        <v>134.5</v>
      </c>
      <c r="L42" s="38">
        <f t="shared" si="13"/>
        <v>134.30000000000001</v>
      </c>
    </row>
    <row r="43" spans="1:43" ht="31.5">
      <c r="A43" s="123" t="s">
        <v>76</v>
      </c>
      <c r="B43" s="69">
        <v>65</v>
      </c>
      <c r="C43" s="69">
        <v>1</v>
      </c>
      <c r="D43" s="86" t="s">
        <v>37</v>
      </c>
      <c r="E43" s="69" t="s">
        <v>38</v>
      </c>
      <c r="F43" s="69" t="s">
        <v>114</v>
      </c>
      <c r="G43" s="69" t="s">
        <v>17</v>
      </c>
      <c r="H43" s="69" t="s">
        <v>28</v>
      </c>
      <c r="I43" s="86" t="s">
        <v>96</v>
      </c>
      <c r="J43" s="91">
        <f>'Прил 2'!J15</f>
        <v>223.24</v>
      </c>
      <c r="K43" s="91">
        <f>'Прил 2'!K15</f>
        <v>134.5</v>
      </c>
      <c r="L43" s="91">
        <f>'Прил 2'!L15</f>
        <v>134.30000000000001</v>
      </c>
    </row>
    <row r="44" spans="1:43" ht="31.5">
      <c r="A44" s="121" t="s">
        <v>147</v>
      </c>
      <c r="B44" s="6" t="s">
        <v>34</v>
      </c>
      <c r="C44" s="6" t="s">
        <v>25</v>
      </c>
      <c r="D44" s="7"/>
      <c r="E44" s="6"/>
      <c r="F44" s="6"/>
      <c r="G44" s="6"/>
      <c r="H44" s="6"/>
      <c r="I44" s="7"/>
      <c r="J44" s="38">
        <f>J45+J51</f>
        <v>531</v>
      </c>
      <c r="K44" s="38">
        <f t="shared" ref="K44:L44" si="14">K45+K51</f>
        <v>303</v>
      </c>
      <c r="L44" s="38">
        <f t="shared" si="14"/>
        <v>334</v>
      </c>
    </row>
    <row r="45" spans="1:43" ht="30.75" customHeight="1">
      <c r="A45" s="121" t="s">
        <v>39</v>
      </c>
      <c r="B45" s="6" t="s">
        <v>34</v>
      </c>
      <c r="C45" s="6" t="s">
        <v>25</v>
      </c>
      <c r="D45" s="7" t="s">
        <v>37</v>
      </c>
      <c r="E45" s="6" t="s">
        <v>40</v>
      </c>
      <c r="F45" s="6"/>
      <c r="G45" s="6"/>
      <c r="H45" s="6"/>
      <c r="I45" s="7"/>
      <c r="J45" s="38">
        <f>J46</f>
        <v>425.3</v>
      </c>
      <c r="K45" s="38">
        <f>K48</f>
        <v>234.4</v>
      </c>
      <c r="L45" s="38">
        <f>L48</f>
        <v>213.6</v>
      </c>
    </row>
    <row r="46" spans="1:43" ht="67.900000000000006" customHeight="1">
      <c r="A46" s="77" t="s">
        <v>111</v>
      </c>
      <c r="B46" s="6" t="s">
        <v>34</v>
      </c>
      <c r="C46" s="6" t="s">
        <v>25</v>
      </c>
      <c r="D46" s="7" t="s">
        <v>37</v>
      </c>
      <c r="E46" s="6" t="s">
        <v>40</v>
      </c>
      <c r="F46" s="6" t="s">
        <v>113</v>
      </c>
      <c r="G46" s="6"/>
      <c r="H46" s="6"/>
      <c r="I46" s="7"/>
      <c r="J46" s="38">
        <f>J47</f>
        <v>425.3</v>
      </c>
      <c r="K46" s="38">
        <f t="shared" ref="K46:L46" si="15">K47</f>
        <v>234.4</v>
      </c>
      <c r="L46" s="38">
        <f t="shared" si="15"/>
        <v>213.6</v>
      </c>
    </row>
    <row r="47" spans="1:43" ht="30.75" customHeight="1">
      <c r="A47" s="77" t="s">
        <v>112</v>
      </c>
      <c r="B47" s="6" t="s">
        <v>34</v>
      </c>
      <c r="C47" s="6" t="s">
        <v>25</v>
      </c>
      <c r="D47" s="7" t="s">
        <v>37</v>
      </c>
      <c r="E47" s="6" t="s">
        <v>40</v>
      </c>
      <c r="F47" s="6" t="s">
        <v>114</v>
      </c>
      <c r="G47" s="6"/>
      <c r="H47" s="6"/>
      <c r="I47" s="7"/>
      <c r="J47" s="38">
        <f>J48</f>
        <v>425.3</v>
      </c>
      <c r="K47" s="38">
        <f t="shared" ref="K47:L47" si="16">K48</f>
        <v>234.4</v>
      </c>
      <c r="L47" s="38">
        <f t="shared" si="16"/>
        <v>213.6</v>
      </c>
    </row>
    <row r="48" spans="1:43" ht="15.75">
      <c r="A48" s="121" t="s">
        <v>16</v>
      </c>
      <c r="B48" s="6" t="s">
        <v>34</v>
      </c>
      <c r="C48" s="6" t="s">
        <v>25</v>
      </c>
      <c r="D48" s="7" t="s">
        <v>37</v>
      </c>
      <c r="E48" s="6" t="s">
        <v>40</v>
      </c>
      <c r="F48" s="6" t="s">
        <v>114</v>
      </c>
      <c r="G48" s="6" t="s">
        <v>17</v>
      </c>
      <c r="H48" s="6"/>
      <c r="I48" s="7"/>
      <c r="J48" s="38">
        <f>J49</f>
        <v>425.3</v>
      </c>
      <c r="K48" s="38">
        <f t="shared" ref="K48:L49" si="17">K49</f>
        <v>234.4</v>
      </c>
      <c r="L48" s="38">
        <f t="shared" si="17"/>
        <v>213.6</v>
      </c>
    </row>
    <row r="49" spans="1:12" ht="54.6" customHeight="1">
      <c r="A49" s="121" t="s">
        <v>68</v>
      </c>
      <c r="B49" s="6" t="s">
        <v>34</v>
      </c>
      <c r="C49" s="7" t="s">
        <v>25</v>
      </c>
      <c r="D49" s="7" t="s">
        <v>37</v>
      </c>
      <c r="E49" s="7">
        <v>41110</v>
      </c>
      <c r="F49" s="7" t="s">
        <v>114</v>
      </c>
      <c r="G49" s="7" t="s">
        <v>17</v>
      </c>
      <c r="H49" s="7" t="s">
        <v>18</v>
      </c>
      <c r="I49" s="7"/>
      <c r="J49" s="38">
        <f>J50</f>
        <v>425.3</v>
      </c>
      <c r="K49" s="38">
        <f t="shared" si="17"/>
        <v>234.4</v>
      </c>
      <c r="L49" s="38">
        <f t="shared" si="17"/>
        <v>213.6</v>
      </c>
    </row>
    <row r="50" spans="1:12" ht="31.5">
      <c r="A50" s="123" t="s">
        <v>76</v>
      </c>
      <c r="B50" s="69" t="s">
        <v>34</v>
      </c>
      <c r="C50" s="86" t="s">
        <v>25</v>
      </c>
      <c r="D50" s="86" t="s">
        <v>37</v>
      </c>
      <c r="E50" s="86" t="s">
        <v>40</v>
      </c>
      <c r="F50" s="86" t="s">
        <v>114</v>
      </c>
      <c r="G50" s="69" t="s">
        <v>17</v>
      </c>
      <c r="H50" s="69" t="s">
        <v>18</v>
      </c>
      <c r="I50" s="86" t="s">
        <v>96</v>
      </c>
      <c r="J50" s="91">
        <f>'Прил 2'!J21</f>
        <v>425.3</v>
      </c>
      <c r="K50" s="91">
        <f>'Прил 2'!K21</f>
        <v>234.4</v>
      </c>
      <c r="L50" s="91">
        <f>'Прил 2'!L21</f>
        <v>213.6</v>
      </c>
    </row>
    <row r="51" spans="1:12" ht="15.75">
      <c r="A51" s="121" t="s">
        <v>41</v>
      </c>
      <c r="B51" s="7" t="s">
        <v>34</v>
      </c>
      <c r="C51" s="7" t="s">
        <v>25</v>
      </c>
      <c r="D51" s="7" t="s">
        <v>37</v>
      </c>
      <c r="E51" s="7" t="s">
        <v>42</v>
      </c>
      <c r="F51" s="7"/>
      <c r="G51" s="6"/>
      <c r="H51" s="6"/>
      <c r="I51" s="7"/>
      <c r="J51" s="38">
        <f>J54+J57</f>
        <v>105.69999999999999</v>
      </c>
      <c r="K51" s="38">
        <f t="shared" ref="K51:L51" si="18">K54+K57</f>
        <v>68.599999999999994</v>
      </c>
      <c r="L51" s="38">
        <f t="shared" si="18"/>
        <v>120.39999999999999</v>
      </c>
    </row>
    <row r="52" spans="1:12" ht="31.5">
      <c r="A52" s="76" t="s">
        <v>107</v>
      </c>
      <c r="B52" s="6" t="s">
        <v>34</v>
      </c>
      <c r="C52" s="7" t="s">
        <v>25</v>
      </c>
      <c r="D52" s="7" t="s">
        <v>37</v>
      </c>
      <c r="E52" s="7" t="s">
        <v>42</v>
      </c>
      <c r="F52" s="7" t="s">
        <v>109</v>
      </c>
      <c r="G52" s="6"/>
      <c r="H52" s="6"/>
      <c r="I52" s="7"/>
      <c r="J52" s="38">
        <f>J53</f>
        <v>95.1</v>
      </c>
      <c r="K52" s="38">
        <f t="shared" ref="K52:L52" si="19">K53</f>
        <v>42.8</v>
      </c>
      <c r="L52" s="38">
        <f t="shared" si="19"/>
        <v>94.6</v>
      </c>
    </row>
    <row r="53" spans="1:12" ht="31.5">
      <c r="A53" s="76" t="s">
        <v>108</v>
      </c>
      <c r="B53" s="6" t="s">
        <v>34</v>
      </c>
      <c r="C53" s="7" t="s">
        <v>25</v>
      </c>
      <c r="D53" s="7" t="s">
        <v>37</v>
      </c>
      <c r="E53" s="7" t="s">
        <v>42</v>
      </c>
      <c r="F53" s="7" t="s">
        <v>110</v>
      </c>
      <c r="G53" s="6"/>
      <c r="H53" s="6"/>
      <c r="I53" s="7"/>
      <c r="J53" s="38">
        <f>J54</f>
        <v>95.1</v>
      </c>
      <c r="K53" s="38">
        <f t="shared" ref="K53:L53" si="20">K54</f>
        <v>42.8</v>
      </c>
      <c r="L53" s="38">
        <f t="shared" si="20"/>
        <v>94.6</v>
      </c>
    </row>
    <row r="54" spans="1:12" ht="15.75">
      <c r="A54" s="121" t="s">
        <v>16</v>
      </c>
      <c r="B54" s="6" t="s">
        <v>34</v>
      </c>
      <c r="C54" s="7" t="s">
        <v>25</v>
      </c>
      <c r="D54" s="7" t="s">
        <v>37</v>
      </c>
      <c r="E54" s="7" t="s">
        <v>42</v>
      </c>
      <c r="F54" s="7" t="s">
        <v>110</v>
      </c>
      <c r="G54" s="6" t="s">
        <v>17</v>
      </c>
      <c r="H54" s="6"/>
      <c r="I54" s="7"/>
      <c r="J54" s="38">
        <f>J55</f>
        <v>95.1</v>
      </c>
      <c r="K54" s="38">
        <f t="shared" ref="K54:L55" si="21">K55</f>
        <v>42.8</v>
      </c>
      <c r="L54" s="38">
        <f t="shared" si="21"/>
        <v>94.6</v>
      </c>
    </row>
    <row r="55" spans="1:12" ht="52.15" customHeight="1">
      <c r="A55" s="121" t="s">
        <v>68</v>
      </c>
      <c r="B55" s="6" t="s">
        <v>34</v>
      </c>
      <c r="C55" s="7" t="s">
        <v>25</v>
      </c>
      <c r="D55" s="7" t="s">
        <v>37</v>
      </c>
      <c r="E55" s="7" t="s">
        <v>42</v>
      </c>
      <c r="F55" s="7" t="s">
        <v>110</v>
      </c>
      <c r="G55" s="6" t="s">
        <v>17</v>
      </c>
      <c r="H55" s="6" t="s">
        <v>18</v>
      </c>
      <c r="I55" s="7"/>
      <c r="J55" s="38">
        <f>J56</f>
        <v>95.1</v>
      </c>
      <c r="K55" s="38">
        <f t="shared" si="21"/>
        <v>42.8</v>
      </c>
      <c r="L55" s="38">
        <f t="shared" si="21"/>
        <v>94.6</v>
      </c>
    </row>
    <row r="56" spans="1:12" ht="41.45" customHeight="1">
      <c r="A56" s="123" t="s">
        <v>76</v>
      </c>
      <c r="B56" s="69" t="s">
        <v>34</v>
      </c>
      <c r="C56" s="86" t="s">
        <v>25</v>
      </c>
      <c r="D56" s="86" t="s">
        <v>37</v>
      </c>
      <c r="E56" s="86" t="s">
        <v>42</v>
      </c>
      <c r="F56" s="86" t="s">
        <v>110</v>
      </c>
      <c r="G56" s="69" t="s">
        <v>17</v>
      </c>
      <c r="H56" s="69" t="s">
        <v>18</v>
      </c>
      <c r="I56" s="86" t="s">
        <v>96</v>
      </c>
      <c r="J56" s="91">
        <f>'Прил 2'!J23</f>
        <v>95.1</v>
      </c>
      <c r="K56" s="91">
        <f>'Прил 2'!K23</f>
        <v>42.8</v>
      </c>
      <c r="L56" s="91">
        <f>'Прил 2'!L23</f>
        <v>94.6</v>
      </c>
    </row>
    <row r="57" spans="1:12" ht="31.5">
      <c r="A57" s="76" t="s">
        <v>107</v>
      </c>
      <c r="B57" s="6" t="s">
        <v>34</v>
      </c>
      <c r="C57" s="7" t="s">
        <v>25</v>
      </c>
      <c r="D57" s="7" t="s">
        <v>37</v>
      </c>
      <c r="E57" s="7" t="s">
        <v>42</v>
      </c>
      <c r="F57" s="7" t="s">
        <v>116</v>
      </c>
      <c r="G57" s="6"/>
      <c r="H57" s="6"/>
      <c r="I57" s="7"/>
      <c r="J57" s="38">
        <f>J58</f>
        <v>10.6</v>
      </c>
      <c r="K57" s="38">
        <f t="shared" ref="K57:L60" si="22">K58</f>
        <v>25.8</v>
      </c>
      <c r="L57" s="38">
        <f t="shared" ref="L57:L58" si="23">L58</f>
        <v>25.8</v>
      </c>
    </row>
    <row r="58" spans="1:12" ht="31.5">
      <c r="A58" s="76" t="s">
        <v>108</v>
      </c>
      <c r="B58" s="6" t="s">
        <v>34</v>
      </c>
      <c r="C58" s="7" t="s">
        <v>25</v>
      </c>
      <c r="D58" s="7" t="s">
        <v>37</v>
      </c>
      <c r="E58" s="7" t="s">
        <v>42</v>
      </c>
      <c r="F58" s="7" t="s">
        <v>120</v>
      </c>
      <c r="G58" s="6"/>
      <c r="H58" s="6"/>
      <c r="I58" s="7"/>
      <c r="J58" s="38">
        <f>J59</f>
        <v>10.6</v>
      </c>
      <c r="K58" s="38">
        <f t="shared" si="22"/>
        <v>25.8</v>
      </c>
      <c r="L58" s="38">
        <f t="shared" si="23"/>
        <v>25.8</v>
      </c>
    </row>
    <row r="59" spans="1:12" ht="15.75">
      <c r="A59" s="121" t="s">
        <v>16</v>
      </c>
      <c r="B59" s="6" t="s">
        <v>34</v>
      </c>
      <c r="C59" s="7" t="s">
        <v>25</v>
      </c>
      <c r="D59" s="7" t="s">
        <v>37</v>
      </c>
      <c r="E59" s="7" t="s">
        <v>42</v>
      </c>
      <c r="F59" s="7" t="s">
        <v>120</v>
      </c>
      <c r="G59" s="6" t="s">
        <v>17</v>
      </c>
      <c r="H59" s="6"/>
      <c r="I59" s="7"/>
      <c r="J59" s="38">
        <f>J60</f>
        <v>10.6</v>
      </c>
      <c r="K59" s="38">
        <f t="shared" si="22"/>
        <v>25.8</v>
      </c>
      <c r="L59" s="38">
        <f t="shared" si="22"/>
        <v>25.8</v>
      </c>
    </row>
    <row r="60" spans="1:12" ht="54.6" customHeight="1">
      <c r="A60" s="121" t="s">
        <v>68</v>
      </c>
      <c r="B60" s="6" t="s">
        <v>34</v>
      </c>
      <c r="C60" s="7" t="s">
        <v>25</v>
      </c>
      <c r="D60" s="7" t="s">
        <v>37</v>
      </c>
      <c r="E60" s="7" t="s">
        <v>42</v>
      </c>
      <c r="F60" s="7" t="s">
        <v>120</v>
      </c>
      <c r="G60" s="6" t="s">
        <v>17</v>
      </c>
      <c r="H60" s="6" t="s">
        <v>18</v>
      </c>
      <c r="I60" s="7"/>
      <c r="J60" s="38">
        <f>J61</f>
        <v>10.6</v>
      </c>
      <c r="K60" s="38">
        <f t="shared" si="22"/>
        <v>25.8</v>
      </c>
      <c r="L60" s="38">
        <f t="shared" si="22"/>
        <v>25.8</v>
      </c>
    </row>
    <row r="61" spans="1:12" ht="36.6" customHeight="1">
      <c r="A61" s="123" t="s">
        <v>76</v>
      </c>
      <c r="B61" s="69" t="s">
        <v>34</v>
      </c>
      <c r="C61" s="86" t="s">
        <v>25</v>
      </c>
      <c r="D61" s="86" t="s">
        <v>37</v>
      </c>
      <c r="E61" s="86" t="s">
        <v>42</v>
      </c>
      <c r="F61" s="86" t="s">
        <v>120</v>
      </c>
      <c r="G61" s="69" t="s">
        <v>17</v>
      </c>
      <c r="H61" s="69" t="s">
        <v>18</v>
      </c>
      <c r="I61" s="86" t="s">
        <v>96</v>
      </c>
      <c r="J61" s="91">
        <f>'Прил 2'!J25</f>
        <v>10.6</v>
      </c>
      <c r="K61" s="91">
        <f>'Прил 2'!K25</f>
        <v>25.8</v>
      </c>
      <c r="L61" s="91">
        <f>'Прил 2'!L25</f>
        <v>25.8</v>
      </c>
    </row>
    <row r="62" spans="1:12" ht="53.45" customHeight="1">
      <c r="A62" s="73" t="s">
        <v>143</v>
      </c>
      <c r="B62" s="124">
        <v>89</v>
      </c>
      <c r="C62" s="120"/>
      <c r="D62" s="7"/>
      <c r="E62" s="7"/>
      <c r="F62" s="7"/>
      <c r="G62" s="7"/>
      <c r="H62" s="7"/>
      <c r="I62" s="7"/>
      <c r="J62" s="38">
        <f>J63</f>
        <v>640.80000000000007</v>
      </c>
      <c r="K62" s="38">
        <f t="shared" ref="K62:L62" si="24">K63</f>
        <v>587.9</v>
      </c>
      <c r="L62" s="38">
        <f t="shared" si="24"/>
        <v>632.9</v>
      </c>
    </row>
    <row r="63" spans="1:12" ht="56.45" customHeight="1">
      <c r="A63" s="73" t="s">
        <v>144</v>
      </c>
      <c r="B63" s="124">
        <v>89</v>
      </c>
      <c r="C63" s="120" t="s">
        <v>24</v>
      </c>
      <c r="D63" s="7"/>
      <c r="E63" s="7"/>
      <c r="F63" s="7"/>
      <c r="G63" s="7"/>
      <c r="H63" s="7"/>
      <c r="I63" s="7"/>
      <c r="J63" s="38">
        <f>J69+J75+J81+J105+J111+J117+J128+J93+J99+J122+J82</f>
        <v>640.80000000000007</v>
      </c>
      <c r="K63" s="38">
        <f t="shared" ref="K63:L63" si="25">K69+K75+K81+K105+K111+K117+K128+K93+K99+K122+K82</f>
        <v>587.9</v>
      </c>
      <c r="L63" s="38">
        <f t="shared" si="25"/>
        <v>632.9</v>
      </c>
    </row>
    <row r="64" spans="1:12" ht="15.75">
      <c r="A64" s="121" t="s">
        <v>62</v>
      </c>
      <c r="B64" s="7">
        <v>89</v>
      </c>
      <c r="C64" s="7">
        <v>1</v>
      </c>
      <c r="D64" s="7" t="s">
        <v>37</v>
      </c>
      <c r="E64" s="7" t="s">
        <v>63</v>
      </c>
      <c r="F64" s="7"/>
      <c r="G64" s="7"/>
      <c r="H64" s="7"/>
      <c r="I64" s="7"/>
      <c r="J64" s="38">
        <f>J67</f>
        <v>104.3</v>
      </c>
      <c r="K64" s="38">
        <f>K67</f>
        <v>80.900000000000006</v>
      </c>
      <c r="L64" s="38">
        <f>L67</f>
        <v>53.9</v>
      </c>
    </row>
    <row r="65" spans="1:12" ht="15.75">
      <c r="A65" s="73" t="s">
        <v>103</v>
      </c>
      <c r="B65" s="7">
        <v>89</v>
      </c>
      <c r="C65" s="7">
        <v>1</v>
      </c>
      <c r="D65" s="7" t="s">
        <v>37</v>
      </c>
      <c r="E65" s="7" t="s">
        <v>63</v>
      </c>
      <c r="F65" s="7" t="s">
        <v>105</v>
      </c>
      <c r="G65" s="7"/>
      <c r="H65" s="7"/>
      <c r="I65" s="7"/>
      <c r="J65" s="38">
        <f>J66</f>
        <v>104.3</v>
      </c>
      <c r="K65" s="38">
        <f t="shared" ref="K65:L65" si="26">K66</f>
        <v>80.900000000000006</v>
      </c>
      <c r="L65" s="38">
        <f t="shared" si="26"/>
        <v>53.9</v>
      </c>
    </row>
    <row r="66" spans="1:12" ht="15.75">
      <c r="A66" s="73" t="s">
        <v>104</v>
      </c>
      <c r="B66" s="7">
        <v>89</v>
      </c>
      <c r="C66" s="7">
        <v>1</v>
      </c>
      <c r="D66" s="7" t="s">
        <v>37</v>
      </c>
      <c r="E66" s="7" t="s">
        <v>63</v>
      </c>
      <c r="F66" s="7" t="s">
        <v>106</v>
      </c>
      <c r="G66" s="7"/>
      <c r="H66" s="7"/>
      <c r="I66" s="7"/>
      <c r="J66" s="38">
        <f>J67</f>
        <v>104.3</v>
      </c>
      <c r="K66" s="38">
        <f t="shared" ref="K66:L66" si="27">K67</f>
        <v>80.900000000000006</v>
      </c>
      <c r="L66" s="38">
        <f t="shared" si="27"/>
        <v>53.9</v>
      </c>
    </row>
    <row r="67" spans="1:12" ht="15.75">
      <c r="A67" s="121" t="s">
        <v>61</v>
      </c>
      <c r="B67" s="7">
        <v>89</v>
      </c>
      <c r="C67" s="7">
        <v>1</v>
      </c>
      <c r="D67" s="7" t="s">
        <v>37</v>
      </c>
      <c r="E67" s="7" t="s">
        <v>63</v>
      </c>
      <c r="F67" s="7" t="s">
        <v>106</v>
      </c>
      <c r="G67" s="7" t="s">
        <v>31</v>
      </c>
      <c r="H67" s="7"/>
      <c r="I67" s="7"/>
      <c r="J67" s="38">
        <f>J68</f>
        <v>104.3</v>
      </c>
      <c r="K67" s="38">
        <f t="shared" ref="K67:L68" si="28">K68</f>
        <v>80.900000000000006</v>
      </c>
      <c r="L67" s="38">
        <f t="shared" si="28"/>
        <v>53.9</v>
      </c>
    </row>
    <row r="68" spans="1:12" ht="15.75">
      <c r="A68" s="121" t="s">
        <v>27</v>
      </c>
      <c r="B68" s="7">
        <v>89</v>
      </c>
      <c r="C68" s="7">
        <v>1</v>
      </c>
      <c r="D68" s="7" t="s">
        <v>37</v>
      </c>
      <c r="E68" s="7" t="s">
        <v>63</v>
      </c>
      <c r="F68" s="7" t="s">
        <v>106</v>
      </c>
      <c r="G68" s="7" t="s">
        <v>31</v>
      </c>
      <c r="H68" s="7" t="s">
        <v>17</v>
      </c>
      <c r="I68" s="7"/>
      <c r="J68" s="38">
        <f>J69</f>
        <v>104.3</v>
      </c>
      <c r="K68" s="38">
        <f t="shared" si="28"/>
        <v>80.900000000000006</v>
      </c>
      <c r="L68" s="38">
        <f t="shared" si="28"/>
        <v>53.9</v>
      </c>
    </row>
    <row r="69" spans="1:12" ht="37.9" customHeight="1">
      <c r="A69" s="123" t="s">
        <v>76</v>
      </c>
      <c r="B69" s="86">
        <v>89</v>
      </c>
      <c r="C69" s="86">
        <v>1</v>
      </c>
      <c r="D69" s="86" t="s">
        <v>37</v>
      </c>
      <c r="E69" s="86" t="s">
        <v>63</v>
      </c>
      <c r="F69" s="86" t="s">
        <v>106</v>
      </c>
      <c r="G69" s="86" t="s">
        <v>31</v>
      </c>
      <c r="H69" s="86" t="s">
        <v>17</v>
      </c>
      <c r="I69" s="86" t="s">
        <v>96</v>
      </c>
      <c r="J69" s="91">
        <f>'Прил 2'!J95</f>
        <v>104.3</v>
      </c>
      <c r="K69" s="91">
        <f>'Прил 2'!K95</f>
        <v>80.900000000000006</v>
      </c>
      <c r="L69" s="91">
        <f>'Прил 2'!L95</f>
        <v>53.9</v>
      </c>
    </row>
    <row r="70" spans="1:12" ht="52.9" customHeight="1">
      <c r="A70" s="76" t="s">
        <v>117</v>
      </c>
      <c r="B70" s="6">
        <v>89</v>
      </c>
      <c r="C70" s="7" t="s">
        <v>24</v>
      </c>
      <c r="D70" s="7" t="s">
        <v>37</v>
      </c>
      <c r="E70" s="7" t="s">
        <v>47</v>
      </c>
      <c r="F70" s="7"/>
      <c r="G70" s="7"/>
      <c r="H70" s="7"/>
      <c r="I70" s="7"/>
      <c r="J70" s="38">
        <f>J73</f>
        <v>1</v>
      </c>
      <c r="K70" s="38">
        <f>K73</f>
        <v>1</v>
      </c>
      <c r="L70" s="38">
        <f>L73</f>
        <v>1</v>
      </c>
    </row>
    <row r="71" spans="1:12" ht="21.6" customHeight="1">
      <c r="A71" s="81" t="s">
        <v>115</v>
      </c>
      <c r="B71" s="6" t="s">
        <v>49</v>
      </c>
      <c r="C71" s="7" t="s">
        <v>24</v>
      </c>
      <c r="D71" s="7" t="s">
        <v>37</v>
      </c>
      <c r="E71" s="7" t="s">
        <v>47</v>
      </c>
      <c r="F71" s="7" t="s">
        <v>116</v>
      </c>
      <c r="G71" s="7"/>
      <c r="H71" s="7"/>
      <c r="I71" s="7"/>
      <c r="J71" s="38">
        <f>J72</f>
        <v>1</v>
      </c>
      <c r="K71" s="38">
        <f t="shared" ref="K71:L71" si="29">K72</f>
        <v>1</v>
      </c>
      <c r="L71" s="38">
        <f t="shared" si="29"/>
        <v>1</v>
      </c>
    </row>
    <row r="72" spans="1:12" ht="22.15" customHeight="1">
      <c r="A72" s="76" t="s">
        <v>48</v>
      </c>
      <c r="B72" s="6" t="s">
        <v>49</v>
      </c>
      <c r="C72" s="7" t="s">
        <v>24</v>
      </c>
      <c r="D72" s="7" t="s">
        <v>37</v>
      </c>
      <c r="E72" s="7" t="s">
        <v>47</v>
      </c>
      <c r="F72" s="7" t="s">
        <v>50</v>
      </c>
      <c r="G72" s="7"/>
      <c r="H72" s="7"/>
      <c r="I72" s="7"/>
      <c r="J72" s="38">
        <f>J73</f>
        <v>1</v>
      </c>
      <c r="K72" s="38">
        <f t="shared" ref="K72:L72" si="30">K73</f>
        <v>1</v>
      </c>
      <c r="L72" s="38">
        <f t="shared" si="30"/>
        <v>1</v>
      </c>
    </row>
    <row r="73" spans="1:12" ht="15.75">
      <c r="A73" s="121" t="s">
        <v>16</v>
      </c>
      <c r="B73" s="6" t="s">
        <v>49</v>
      </c>
      <c r="C73" s="7" t="s">
        <v>24</v>
      </c>
      <c r="D73" s="7" t="s">
        <v>37</v>
      </c>
      <c r="E73" s="7" t="s">
        <v>47</v>
      </c>
      <c r="F73" s="7" t="s">
        <v>50</v>
      </c>
      <c r="G73" s="7" t="s">
        <v>17</v>
      </c>
      <c r="H73" s="7"/>
      <c r="I73" s="7"/>
      <c r="J73" s="38">
        <f>J74</f>
        <v>1</v>
      </c>
      <c r="K73" s="38">
        <f t="shared" ref="K73:L74" si="31">K74</f>
        <v>1</v>
      </c>
      <c r="L73" s="38">
        <f t="shared" si="31"/>
        <v>1</v>
      </c>
    </row>
    <row r="74" spans="1:12" ht="15.75">
      <c r="A74" s="121" t="s">
        <v>69</v>
      </c>
      <c r="B74" s="6" t="s">
        <v>49</v>
      </c>
      <c r="C74" s="7" t="s">
        <v>24</v>
      </c>
      <c r="D74" s="7" t="s">
        <v>37</v>
      </c>
      <c r="E74" s="7" t="s">
        <v>47</v>
      </c>
      <c r="F74" s="7" t="s">
        <v>50</v>
      </c>
      <c r="G74" s="7" t="s">
        <v>17</v>
      </c>
      <c r="H74" s="7" t="s">
        <v>46</v>
      </c>
      <c r="I74" s="7"/>
      <c r="J74" s="38">
        <f>J75</f>
        <v>1</v>
      </c>
      <c r="K74" s="38">
        <f t="shared" si="31"/>
        <v>1</v>
      </c>
      <c r="L74" s="38">
        <f t="shared" si="31"/>
        <v>1</v>
      </c>
    </row>
    <row r="75" spans="1:12" ht="31.5">
      <c r="A75" s="123" t="s">
        <v>76</v>
      </c>
      <c r="B75" s="90">
        <v>89</v>
      </c>
      <c r="C75" s="149" t="s">
        <v>24</v>
      </c>
      <c r="D75" s="86" t="s">
        <v>37</v>
      </c>
      <c r="E75" s="86" t="s">
        <v>47</v>
      </c>
      <c r="F75" s="86" t="s">
        <v>50</v>
      </c>
      <c r="G75" s="86" t="s">
        <v>17</v>
      </c>
      <c r="H75" s="86" t="s">
        <v>46</v>
      </c>
      <c r="I75" s="150">
        <v>918</v>
      </c>
      <c r="J75" s="91">
        <f>'Прил 2'!J37</f>
        <v>1</v>
      </c>
      <c r="K75" s="91">
        <f>'Прил 2'!K37</f>
        <v>1</v>
      </c>
      <c r="L75" s="91">
        <f>'Прил 2'!L37</f>
        <v>1</v>
      </c>
    </row>
    <row r="76" spans="1:12" ht="15.75">
      <c r="A76" s="121" t="s">
        <v>65</v>
      </c>
      <c r="B76" s="7">
        <v>89</v>
      </c>
      <c r="C76" s="7">
        <v>1</v>
      </c>
      <c r="D76" s="7" t="s">
        <v>37</v>
      </c>
      <c r="E76" s="7">
        <v>41240</v>
      </c>
      <c r="F76" s="7"/>
      <c r="G76" s="7"/>
      <c r="H76" s="7"/>
      <c r="I76" s="7"/>
      <c r="J76" s="38">
        <f>J79</f>
        <v>1.7</v>
      </c>
      <c r="K76" s="38">
        <f>K79</f>
        <v>1.7</v>
      </c>
      <c r="L76" s="38">
        <f>L79</f>
        <v>1.7</v>
      </c>
    </row>
    <row r="77" spans="1:12" ht="15.75">
      <c r="A77" s="76" t="s">
        <v>100</v>
      </c>
      <c r="B77" s="7">
        <v>89</v>
      </c>
      <c r="C77" s="7">
        <v>1</v>
      </c>
      <c r="D77" s="7" t="s">
        <v>37</v>
      </c>
      <c r="E77" s="7" t="s">
        <v>70</v>
      </c>
      <c r="F77" s="7" t="s">
        <v>101</v>
      </c>
      <c r="G77" s="7"/>
      <c r="H77" s="7"/>
      <c r="I77" s="7"/>
      <c r="J77" s="38">
        <f>J78</f>
        <v>1.7</v>
      </c>
      <c r="K77" s="38">
        <f t="shared" ref="K77:L77" si="32">K78</f>
        <v>1.7</v>
      </c>
      <c r="L77" s="38">
        <f t="shared" si="32"/>
        <v>1.7</v>
      </c>
    </row>
    <row r="78" spans="1:12" ht="15.75">
      <c r="A78" s="81" t="s">
        <v>66</v>
      </c>
      <c r="B78" s="7">
        <v>89</v>
      </c>
      <c r="C78" s="7">
        <v>1</v>
      </c>
      <c r="D78" s="7" t="s">
        <v>37</v>
      </c>
      <c r="E78" s="7" t="s">
        <v>70</v>
      </c>
      <c r="F78" s="7" t="s">
        <v>167</v>
      </c>
      <c r="G78" s="7"/>
      <c r="H78" s="7"/>
      <c r="I78" s="7"/>
      <c r="J78" s="38">
        <f>J79</f>
        <v>1.7</v>
      </c>
      <c r="K78" s="38">
        <f t="shared" ref="K78:L78" si="33">K79</f>
        <v>1.7</v>
      </c>
      <c r="L78" s="38">
        <f t="shared" si="33"/>
        <v>1.7</v>
      </c>
    </row>
    <row r="79" spans="1:12" ht="15.75">
      <c r="A79" s="121" t="s">
        <v>19</v>
      </c>
      <c r="B79" s="7">
        <v>89</v>
      </c>
      <c r="C79" s="7">
        <v>1</v>
      </c>
      <c r="D79" s="7" t="s">
        <v>37</v>
      </c>
      <c r="E79" s="7" t="s">
        <v>70</v>
      </c>
      <c r="F79" s="7" t="s">
        <v>167</v>
      </c>
      <c r="G79" s="7" t="s">
        <v>32</v>
      </c>
      <c r="H79" s="7"/>
      <c r="I79" s="7"/>
      <c r="J79" s="38">
        <f>J80</f>
        <v>1.7</v>
      </c>
      <c r="K79" s="38">
        <f t="shared" ref="K79:L80" si="34">K80</f>
        <v>1.7</v>
      </c>
      <c r="L79" s="38">
        <f t="shared" si="34"/>
        <v>1.7</v>
      </c>
    </row>
    <row r="80" spans="1:12" ht="31.5">
      <c r="A80" s="121" t="s">
        <v>64</v>
      </c>
      <c r="B80" s="7">
        <v>89</v>
      </c>
      <c r="C80" s="7">
        <v>1</v>
      </c>
      <c r="D80" s="7" t="s">
        <v>37</v>
      </c>
      <c r="E80" s="7" t="s">
        <v>70</v>
      </c>
      <c r="F80" s="7" t="s">
        <v>167</v>
      </c>
      <c r="G80" s="7" t="s">
        <v>32</v>
      </c>
      <c r="H80" s="7" t="s">
        <v>17</v>
      </c>
      <c r="I80" s="7"/>
      <c r="J80" s="38">
        <f>J81</f>
        <v>1.7</v>
      </c>
      <c r="K80" s="38">
        <f t="shared" si="34"/>
        <v>1.7</v>
      </c>
      <c r="L80" s="38">
        <f t="shared" si="34"/>
        <v>1.7</v>
      </c>
    </row>
    <row r="81" spans="1:12" ht="31.5">
      <c r="A81" s="123" t="s">
        <v>76</v>
      </c>
      <c r="B81" s="86">
        <v>89</v>
      </c>
      <c r="C81" s="86">
        <v>1</v>
      </c>
      <c r="D81" s="86" t="s">
        <v>37</v>
      </c>
      <c r="E81" s="86" t="s">
        <v>70</v>
      </c>
      <c r="F81" s="86" t="s">
        <v>167</v>
      </c>
      <c r="G81" s="86" t="s">
        <v>32</v>
      </c>
      <c r="H81" s="86" t="s">
        <v>17</v>
      </c>
      <c r="I81" s="86" t="s">
        <v>96</v>
      </c>
      <c r="J81" s="91">
        <f>'Прил 2'!J102</f>
        <v>1.7</v>
      </c>
      <c r="K81" s="91">
        <f>'Прил 2'!K102</f>
        <v>1.7</v>
      </c>
      <c r="L81" s="91">
        <f>'Прил 2'!L102</f>
        <v>1.7</v>
      </c>
    </row>
    <row r="82" spans="1:12" ht="15.75">
      <c r="A82" s="81" t="s">
        <v>168</v>
      </c>
      <c r="B82" s="6">
        <v>89</v>
      </c>
      <c r="C82" s="7" t="s">
        <v>24</v>
      </c>
      <c r="D82" s="7" t="s">
        <v>37</v>
      </c>
      <c r="E82" s="7" t="s">
        <v>170</v>
      </c>
      <c r="F82" s="7"/>
      <c r="G82" s="7"/>
      <c r="H82" s="7"/>
      <c r="I82" s="7"/>
      <c r="J82" s="38"/>
      <c r="K82" s="38">
        <f>K83</f>
        <v>23.4</v>
      </c>
      <c r="L82" s="38">
        <f>L83</f>
        <v>50.4</v>
      </c>
    </row>
    <row r="83" spans="1:12" ht="15.75">
      <c r="A83" s="81" t="s">
        <v>115</v>
      </c>
      <c r="B83" s="124">
        <v>89</v>
      </c>
      <c r="C83" s="7" t="s">
        <v>24</v>
      </c>
      <c r="D83" s="7" t="s">
        <v>37</v>
      </c>
      <c r="E83" s="7" t="s">
        <v>170</v>
      </c>
      <c r="F83" s="7" t="s">
        <v>116</v>
      </c>
      <c r="G83" s="7"/>
      <c r="H83" s="7"/>
      <c r="I83" s="7"/>
      <c r="J83" s="38"/>
      <c r="K83" s="38">
        <f>K84</f>
        <v>23.4</v>
      </c>
      <c r="L83" s="38">
        <f>L84</f>
        <v>50.4</v>
      </c>
    </row>
    <row r="84" spans="1:12" ht="15.75">
      <c r="A84" s="81" t="s">
        <v>48</v>
      </c>
      <c r="B84" s="124">
        <v>89</v>
      </c>
      <c r="C84" s="7" t="s">
        <v>24</v>
      </c>
      <c r="D84" s="7" t="s">
        <v>37</v>
      </c>
      <c r="E84" s="7" t="s">
        <v>170</v>
      </c>
      <c r="F84" s="7" t="s">
        <v>50</v>
      </c>
      <c r="G84" s="7"/>
      <c r="H84" s="7"/>
      <c r="I84" s="7"/>
      <c r="J84" s="38"/>
      <c r="K84" s="38">
        <f>'Прил 2'!K105</f>
        <v>23.4</v>
      </c>
      <c r="L84" s="38">
        <f>'Прил 2'!L105</f>
        <v>50.4</v>
      </c>
    </row>
    <row r="85" spans="1:12" ht="15.75">
      <c r="A85" s="81" t="s">
        <v>168</v>
      </c>
      <c r="B85" s="124">
        <v>89</v>
      </c>
      <c r="C85" s="7" t="s">
        <v>24</v>
      </c>
      <c r="D85" s="7" t="s">
        <v>37</v>
      </c>
      <c r="E85" s="7" t="s">
        <v>170</v>
      </c>
      <c r="F85" s="7" t="s">
        <v>50</v>
      </c>
      <c r="G85" s="7" t="s">
        <v>169</v>
      </c>
      <c r="H85" s="7"/>
      <c r="I85" s="7"/>
      <c r="J85" s="38"/>
      <c r="K85" s="38">
        <v>24.6</v>
      </c>
      <c r="L85" s="38">
        <v>52.6</v>
      </c>
    </row>
    <row r="86" spans="1:12" ht="15.75">
      <c r="A86" s="81" t="s">
        <v>168</v>
      </c>
      <c r="B86" s="124">
        <v>89</v>
      </c>
      <c r="C86" s="7" t="s">
        <v>24</v>
      </c>
      <c r="D86" s="7" t="s">
        <v>37</v>
      </c>
      <c r="E86" s="7" t="s">
        <v>170</v>
      </c>
      <c r="F86" s="7" t="s">
        <v>50</v>
      </c>
      <c r="G86" s="7" t="s">
        <v>169</v>
      </c>
      <c r="H86" s="7" t="s">
        <v>169</v>
      </c>
      <c r="I86" s="7"/>
      <c r="J86" s="38"/>
      <c r="K86" s="38">
        <v>24.6</v>
      </c>
      <c r="L86" s="38">
        <v>52.6</v>
      </c>
    </row>
    <row r="87" spans="1:12" ht="31.5">
      <c r="A87" s="123" t="s">
        <v>76</v>
      </c>
      <c r="B87" s="90">
        <v>89</v>
      </c>
      <c r="C87" s="86" t="s">
        <v>24</v>
      </c>
      <c r="D87" s="86" t="s">
        <v>37</v>
      </c>
      <c r="E87" s="86" t="s">
        <v>170</v>
      </c>
      <c r="F87" s="86" t="s">
        <v>50</v>
      </c>
      <c r="G87" s="86" t="s">
        <v>169</v>
      </c>
      <c r="H87" s="86" t="s">
        <v>169</v>
      </c>
      <c r="I87" s="86" t="s">
        <v>96</v>
      </c>
      <c r="J87" s="91"/>
      <c r="K87" s="91">
        <v>24.6</v>
      </c>
      <c r="L87" s="91">
        <v>52.6</v>
      </c>
    </row>
    <row r="88" spans="1:12" ht="15.75">
      <c r="A88" s="76" t="s">
        <v>60</v>
      </c>
      <c r="B88" s="6" t="s">
        <v>49</v>
      </c>
      <c r="C88" s="7">
        <v>1</v>
      </c>
      <c r="D88" s="7" t="s">
        <v>37</v>
      </c>
      <c r="E88" s="11">
        <v>43010</v>
      </c>
      <c r="F88" s="11"/>
      <c r="G88" s="120"/>
      <c r="H88" s="120"/>
      <c r="I88" s="120"/>
      <c r="J88" s="38">
        <f>J91</f>
        <v>48.6</v>
      </c>
      <c r="K88" s="38">
        <f>K91</f>
        <v>1</v>
      </c>
      <c r="L88" s="38">
        <f>L91</f>
        <v>21</v>
      </c>
    </row>
    <row r="89" spans="1:12" ht="31.5">
      <c r="A89" s="76" t="s">
        <v>108</v>
      </c>
      <c r="B89" s="6" t="s">
        <v>49</v>
      </c>
      <c r="C89" s="7">
        <v>1</v>
      </c>
      <c r="D89" s="7" t="s">
        <v>37</v>
      </c>
      <c r="E89" s="11">
        <v>43010</v>
      </c>
      <c r="F89" s="11">
        <v>200</v>
      </c>
      <c r="G89" s="120"/>
      <c r="H89" s="120"/>
      <c r="I89" s="120"/>
      <c r="J89" s="38">
        <f>J90</f>
        <v>48.6</v>
      </c>
      <c r="K89" s="38">
        <f t="shared" ref="K89:L89" si="35">K90</f>
        <v>1</v>
      </c>
      <c r="L89" s="38">
        <f t="shared" si="35"/>
        <v>21</v>
      </c>
    </row>
    <row r="90" spans="1:12" ht="15.75">
      <c r="A90" s="76" t="s">
        <v>43</v>
      </c>
      <c r="B90" s="6" t="s">
        <v>49</v>
      </c>
      <c r="C90" s="7">
        <v>1</v>
      </c>
      <c r="D90" s="7" t="s">
        <v>37</v>
      </c>
      <c r="E90" s="11">
        <v>43010</v>
      </c>
      <c r="F90" s="11">
        <v>240</v>
      </c>
      <c r="G90" s="120"/>
      <c r="H90" s="120"/>
      <c r="I90" s="120"/>
      <c r="J90" s="38">
        <f>J91</f>
        <v>48.6</v>
      </c>
      <c r="K90" s="38">
        <f t="shared" ref="K90:L90" si="36">K91</f>
        <v>1</v>
      </c>
      <c r="L90" s="38">
        <f t="shared" si="36"/>
        <v>21</v>
      </c>
    </row>
    <row r="91" spans="1:12" ht="15.75">
      <c r="A91" s="121" t="s">
        <v>57</v>
      </c>
      <c r="B91" s="6" t="s">
        <v>49</v>
      </c>
      <c r="C91" s="7">
        <v>1</v>
      </c>
      <c r="D91" s="7" t="s">
        <v>37</v>
      </c>
      <c r="E91" s="11">
        <v>43010</v>
      </c>
      <c r="F91" s="11">
        <v>240</v>
      </c>
      <c r="G91" s="120" t="s">
        <v>20</v>
      </c>
      <c r="H91" s="120"/>
      <c r="I91" s="120"/>
      <c r="J91" s="38">
        <f>J92</f>
        <v>48.6</v>
      </c>
      <c r="K91" s="38">
        <f t="shared" ref="K91:L92" si="37">K92</f>
        <v>1</v>
      </c>
      <c r="L91" s="38">
        <f t="shared" si="37"/>
        <v>21</v>
      </c>
    </row>
    <row r="92" spans="1:12" ht="15.75">
      <c r="A92" s="10" t="s">
        <v>59</v>
      </c>
      <c r="B92" s="6" t="s">
        <v>49</v>
      </c>
      <c r="C92" s="7">
        <v>1</v>
      </c>
      <c r="D92" s="7" t="s">
        <v>37</v>
      </c>
      <c r="E92" s="11">
        <v>43010</v>
      </c>
      <c r="F92" s="11">
        <v>240</v>
      </c>
      <c r="G92" s="120" t="s">
        <v>20</v>
      </c>
      <c r="H92" s="120" t="s">
        <v>29</v>
      </c>
      <c r="I92" s="120"/>
      <c r="J92" s="38">
        <f>J93</f>
        <v>48.6</v>
      </c>
      <c r="K92" s="38">
        <f t="shared" si="37"/>
        <v>1</v>
      </c>
      <c r="L92" s="38">
        <f t="shared" si="37"/>
        <v>21</v>
      </c>
    </row>
    <row r="93" spans="1:12" ht="31.5">
      <c r="A93" s="123" t="s">
        <v>76</v>
      </c>
      <c r="B93" s="69" t="s">
        <v>49</v>
      </c>
      <c r="C93" s="86">
        <v>1</v>
      </c>
      <c r="D93" s="86" t="s">
        <v>37</v>
      </c>
      <c r="E93" s="150">
        <v>43010</v>
      </c>
      <c r="F93" s="150">
        <v>240</v>
      </c>
      <c r="G93" s="149" t="s">
        <v>20</v>
      </c>
      <c r="H93" s="149" t="s">
        <v>29</v>
      </c>
      <c r="I93" s="149" t="s">
        <v>96</v>
      </c>
      <c r="J93" s="91">
        <f>'Прил 2'!J85</f>
        <v>48.6</v>
      </c>
      <c r="K93" s="91">
        <f>'Прил 2'!K85</f>
        <v>1</v>
      </c>
      <c r="L93" s="91">
        <f>'Прил 2'!L85</f>
        <v>21</v>
      </c>
    </row>
    <row r="94" spans="1:12" ht="15.75">
      <c r="A94" s="76" t="s">
        <v>153</v>
      </c>
      <c r="B94" s="6" t="s">
        <v>49</v>
      </c>
      <c r="C94" s="7">
        <v>1</v>
      </c>
      <c r="D94" s="7" t="s">
        <v>37</v>
      </c>
      <c r="E94" s="11">
        <v>43040</v>
      </c>
      <c r="F94" s="11"/>
      <c r="G94" s="11"/>
      <c r="H94" s="120"/>
      <c r="I94" s="120"/>
      <c r="J94" s="38">
        <f>J97</f>
        <v>8.1999999999999993</v>
      </c>
      <c r="K94" s="38">
        <f>K97</f>
        <v>2</v>
      </c>
      <c r="L94" s="38">
        <f>L97</f>
        <v>2</v>
      </c>
    </row>
    <row r="95" spans="1:12" ht="31.5">
      <c r="A95" s="76" t="s">
        <v>108</v>
      </c>
      <c r="B95" s="6" t="s">
        <v>49</v>
      </c>
      <c r="C95" s="7">
        <v>1</v>
      </c>
      <c r="D95" s="7" t="s">
        <v>37</v>
      </c>
      <c r="E95" s="11">
        <v>43040</v>
      </c>
      <c r="F95" s="11">
        <v>200</v>
      </c>
      <c r="G95" s="11"/>
      <c r="H95" s="120"/>
      <c r="I95" s="120"/>
      <c r="J95" s="38">
        <f>J96</f>
        <v>8.1999999999999993</v>
      </c>
      <c r="K95" s="38">
        <f t="shared" ref="K95:L95" si="38">K96</f>
        <v>2</v>
      </c>
      <c r="L95" s="38">
        <f t="shared" si="38"/>
        <v>2</v>
      </c>
    </row>
    <row r="96" spans="1:12" ht="15.75">
      <c r="A96" s="76" t="s">
        <v>43</v>
      </c>
      <c r="B96" s="6" t="s">
        <v>49</v>
      </c>
      <c r="C96" s="7">
        <v>1</v>
      </c>
      <c r="D96" s="7" t="s">
        <v>37</v>
      </c>
      <c r="E96" s="11">
        <v>43040</v>
      </c>
      <c r="F96" s="11">
        <v>240</v>
      </c>
      <c r="G96" s="11"/>
      <c r="H96" s="120"/>
      <c r="I96" s="120"/>
      <c r="J96" s="38">
        <f>J97</f>
        <v>8.1999999999999993</v>
      </c>
      <c r="K96" s="38">
        <f t="shared" ref="K96:L96" si="39">K97</f>
        <v>2</v>
      </c>
      <c r="L96" s="38">
        <f t="shared" si="39"/>
        <v>2</v>
      </c>
    </row>
    <row r="97" spans="1:12" ht="15.75">
      <c r="A97" s="121" t="s">
        <v>57</v>
      </c>
      <c r="B97" s="6" t="s">
        <v>49</v>
      </c>
      <c r="C97" s="7">
        <v>1</v>
      </c>
      <c r="D97" s="7" t="s">
        <v>37</v>
      </c>
      <c r="E97" s="11">
        <v>43040</v>
      </c>
      <c r="F97" s="11">
        <v>240</v>
      </c>
      <c r="G97" s="7" t="s">
        <v>20</v>
      </c>
      <c r="H97" s="120"/>
      <c r="I97" s="120"/>
      <c r="J97" s="38">
        <f>J98</f>
        <v>8.1999999999999993</v>
      </c>
      <c r="K97" s="38">
        <f t="shared" ref="K97:L98" si="40">K98</f>
        <v>2</v>
      </c>
      <c r="L97" s="38">
        <f t="shared" si="40"/>
        <v>2</v>
      </c>
    </row>
    <row r="98" spans="1:12" ht="15.75">
      <c r="A98" s="10" t="s">
        <v>59</v>
      </c>
      <c r="B98" s="6" t="s">
        <v>49</v>
      </c>
      <c r="C98" s="7">
        <v>1</v>
      </c>
      <c r="D98" s="7" t="s">
        <v>37</v>
      </c>
      <c r="E98" s="11">
        <v>43040</v>
      </c>
      <c r="F98" s="11">
        <v>240</v>
      </c>
      <c r="G98" s="7" t="s">
        <v>20</v>
      </c>
      <c r="H98" s="120" t="s">
        <v>29</v>
      </c>
      <c r="I98" s="120"/>
      <c r="J98" s="38">
        <f>J99</f>
        <v>8.1999999999999993</v>
      </c>
      <c r="K98" s="38">
        <f t="shared" si="40"/>
        <v>2</v>
      </c>
      <c r="L98" s="38">
        <f t="shared" si="40"/>
        <v>2</v>
      </c>
    </row>
    <row r="99" spans="1:12" ht="36.6" customHeight="1">
      <c r="A99" s="123" t="s">
        <v>76</v>
      </c>
      <c r="B99" s="69" t="s">
        <v>49</v>
      </c>
      <c r="C99" s="86">
        <v>1</v>
      </c>
      <c r="D99" s="86" t="s">
        <v>37</v>
      </c>
      <c r="E99" s="150">
        <v>43040</v>
      </c>
      <c r="F99" s="150">
        <v>240</v>
      </c>
      <c r="G99" s="86" t="s">
        <v>20</v>
      </c>
      <c r="H99" s="149" t="s">
        <v>29</v>
      </c>
      <c r="I99" s="149" t="s">
        <v>96</v>
      </c>
      <c r="J99" s="91">
        <f>'Прил 2'!J88</f>
        <v>8.1999999999999993</v>
      </c>
      <c r="K99" s="91">
        <f>'Прил 2'!K88</f>
        <v>2</v>
      </c>
      <c r="L99" s="91">
        <f>'Прил 2'!L88</f>
        <v>2</v>
      </c>
    </row>
    <row r="100" spans="1:12" ht="84.6" customHeight="1">
      <c r="A100" s="10" t="s">
        <v>189</v>
      </c>
      <c r="B100" s="6">
        <v>89</v>
      </c>
      <c r="C100" s="6">
        <v>1</v>
      </c>
      <c r="D100" s="6" t="s">
        <v>37</v>
      </c>
      <c r="E100" s="6" t="s">
        <v>58</v>
      </c>
      <c r="F100" s="6"/>
      <c r="G100" s="7"/>
      <c r="H100" s="7"/>
      <c r="I100" s="7"/>
      <c r="J100" s="38">
        <f>J103</f>
        <v>25.4</v>
      </c>
      <c r="K100" s="38">
        <f>K103</f>
        <v>25.4</v>
      </c>
      <c r="L100" s="38">
        <f>L103</f>
        <v>25.4</v>
      </c>
    </row>
    <row r="101" spans="1:12" ht="31.5">
      <c r="A101" s="76" t="s">
        <v>108</v>
      </c>
      <c r="B101" s="6">
        <v>89</v>
      </c>
      <c r="C101" s="6">
        <v>1</v>
      </c>
      <c r="D101" s="6" t="s">
        <v>37</v>
      </c>
      <c r="E101" s="6" t="s">
        <v>58</v>
      </c>
      <c r="F101" s="6" t="s">
        <v>109</v>
      </c>
      <c r="G101" s="7"/>
      <c r="H101" s="7"/>
      <c r="I101" s="7"/>
      <c r="J101" s="38">
        <f>J102</f>
        <v>25.4</v>
      </c>
      <c r="K101" s="38">
        <f t="shared" ref="K101:L101" si="41">K102</f>
        <v>25.4</v>
      </c>
      <c r="L101" s="38">
        <f t="shared" si="41"/>
        <v>25.4</v>
      </c>
    </row>
    <row r="102" spans="1:12" ht="15.75">
      <c r="A102" s="76" t="s">
        <v>43</v>
      </c>
      <c r="B102" s="6">
        <v>89</v>
      </c>
      <c r="C102" s="6">
        <v>1</v>
      </c>
      <c r="D102" s="6" t="s">
        <v>37</v>
      </c>
      <c r="E102" s="6" t="s">
        <v>58</v>
      </c>
      <c r="F102" s="6" t="s">
        <v>110</v>
      </c>
      <c r="G102" s="7"/>
      <c r="H102" s="7"/>
      <c r="I102" s="7"/>
      <c r="J102" s="38">
        <f>J103</f>
        <v>25.4</v>
      </c>
      <c r="K102" s="38">
        <f t="shared" ref="K102:L102" si="42">K103</f>
        <v>25.4</v>
      </c>
      <c r="L102" s="38">
        <f t="shared" si="42"/>
        <v>25.4</v>
      </c>
    </row>
    <row r="103" spans="1:12" ht="15.75">
      <c r="A103" s="121" t="s">
        <v>21</v>
      </c>
      <c r="B103" s="6">
        <v>89</v>
      </c>
      <c r="C103" s="6">
        <v>1</v>
      </c>
      <c r="D103" s="6" t="s">
        <v>37</v>
      </c>
      <c r="E103" s="6" t="s">
        <v>58</v>
      </c>
      <c r="F103" s="6" t="s">
        <v>110</v>
      </c>
      <c r="G103" s="7" t="s">
        <v>20</v>
      </c>
      <c r="H103" s="7"/>
      <c r="I103" s="7"/>
      <c r="J103" s="38">
        <f>J104</f>
        <v>25.4</v>
      </c>
      <c r="K103" s="38">
        <f>K104</f>
        <v>25.4</v>
      </c>
      <c r="L103" s="38">
        <f>L104</f>
        <v>25.4</v>
      </c>
    </row>
    <row r="104" spans="1:12" ht="15.75">
      <c r="A104" s="121" t="s">
        <v>57</v>
      </c>
      <c r="B104" s="6">
        <v>89</v>
      </c>
      <c r="C104" s="6">
        <v>1</v>
      </c>
      <c r="D104" s="6" t="s">
        <v>37</v>
      </c>
      <c r="E104" s="6" t="s">
        <v>58</v>
      </c>
      <c r="F104" s="6" t="s">
        <v>110</v>
      </c>
      <c r="G104" s="7" t="s">
        <v>20</v>
      </c>
      <c r="H104" s="7" t="s">
        <v>28</v>
      </c>
      <c r="I104" s="7"/>
      <c r="J104" s="38">
        <f>J105</f>
        <v>25.4</v>
      </c>
      <c r="K104" s="38">
        <f t="shared" ref="K104:L104" si="43">K105</f>
        <v>25.4</v>
      </c>
      <c r="L104" s="38">
        <f t="shared" si="43"/>
        <v>25.4</v>
      </c>
    </row>
    <row r="105" spans="1:12" ht="31.5">
      <c r="A105" s="123" t="s">
        <v>76</v>
      </c>
      <c r="B105" s="69">
        <v>89</v>
      </c>
      <c r="C105" s="69">
        <v>1</v>
      </c>
      <c r="D105" s="69" t="s">
        <v>37</v>
      </c>
      <c r="E105" s="69" t="s">
        <v>58</v>
      </c>
      <c r="F105" s="69" t="s">
        <v>110</v>
      </c>
      <c r="G105" s="86" t="s">
        <v>20</v>
      </c>
      <c r="H105" s="86" t="s">
        <v>28</v>
      </c>
      <c r="I105" s="86" t="s">
        <v>96</v>
      </c>
      <c r="J105" s="91">
        <f>'Прил 2'!J79</f>
        <v>25.4</v>
      </c>
      <c r="K105" s="91">
        <f>'Прил 2'!K79</f>
        <v>25.4</v>
      </c>
      <c r="L105" s="91">
        <f>'Прил 2'!L79</f>
        <v>25.4</v>
      </c>
    </row>
    <row r="106" spans="1:12" ht="171.6" customHeight="1">
      <c r="A106" s="148" t="s">
        <v>190</v>
      </c>
      <c r="B106" s="7" t="s">
        <v>49</v>
      </c>
      <c r="C106" s="7" t="s">
        <v>24</v>
      </c>
      <c r="D106" s="7" t="s">
        <v>37</v>
      </c>
      <c r="E106" s="7" t="s">
        <v>56</v>
      </c>
      <c r="F106" s="7"/>
      <c r="G106" s="7"/>
      <c r="H106" s="7"/>
      <c r="I106" s="7"/>
      <c r="J106" s="38">
        <f>J109</f>
        <v>361.7</v>
      </c>
      <c r="K106" s="38">
        <f>K109</f>
        <v>359.6</v>
      </c>
      <c r="L106" s="38">
        <f>L109</f>
        <v>381.4</v>
      </c>
    </row>
    <row r="107" spans="1:12" ht="37.15" customHeight="1">
      <c r="A107" s="76" t="s">
        <v>108</v>
      </c>
      <c r="B107" s="7" t="s">
        <v>49</v>
      </c>
      <c r="C107" s="7" t="s">
        <v>24</v>
      </c>
      <c r="D107" s="7" t="s">
        <v>37</v>
      </c>
      <c r="E107" s="7" t="s">
        <v>56</v>
      </c>
      <c r="F107" s="7" t="s">
        <v>109</v>
      </c>
      <c r="G107" s="7"/>
      <c r="H107" s="7"/>
      <c r="I107" s="7"/>
      <c r="J107" s="38">
        <f>J108</f>
        <v>361.7</v>
      </c>
      <c r="K107" s="38">
        <f t="shared" ref="K107:L107" si="44">K108</f>
        <v>359.6</v>
      </c>
      <c r="L107" s="38">
        <f t="shared" si="44"/>
        <v>381.4</v>
      </c>
    </row>
    <row r="108" spans="1:12" ht="21" customHeight="1">
      <c r="A108" s="76" t="s">
        <v>43</v>
      </c>
      <c r="B108" s="7" t="s">
        <v>49</v>
      </c>
      <c r="C108" s="7" t="s">
        <v>24</v>
      </c>
      <c r="D108" s="7" t="s">
        <v>37</v>
      </c>
      <c r="E108" s="7" t="s">
        <v>56</v>
      </c>
      <c r="F108" s="7" t="s">
        <v>110</v>
      </c>
      <c r="G108" s="7"/>
      <c r="H108" s="7"/>
      <c r="I108" s="7"/>
      <c r="J108" s="38">
        <f>J109</f>
        <v>361.7</v>
      </c>
      <c r="K108" s="38">
        <f t="shared" ref="K108:L108" si="45">K109</f>
        <v>359.6</v>
      </c>
      <c r="L108" s="38">
        <f t="shared" si="45"/>
        <v>381.4</v>
      </c>
    </row>
    <row r="109" spans="1:12" ht="16.5" customHeight="1">
      <c r="A109" s="76" t="s">
        <v>54</v>
      </c>
      <c r="B109" s="7" t="s">
        <v>49</v>
      </c>
      <c r="C109" s="7" t="s">
        <v>24</v>
      </c>
      <c r="D109" s="7" t="s">
        <v>37</v>
      </c>
      <c r="E109" s="7" t="s">
        <v>56</v>
      </c>
      <c r="F109" s="7" t="s">
        <v>110</v>
      </c>
      <c r="G109" s="7" t="s">
        <v>18</v>
      </c>
      <c r="H109" s="7"/>
      <c r="I109" s="7"/>
      <c r="J109" s="38">
        <f>J110</f>
        <v>361.7</v>
      </c>
      <c r="K109" s="38">
        <f t="shared" ref="K109:L110" si="46">K110</f>
        <v>359.6</v>
      </c>
      <c r="L109" s="38">
        <f t="shared" si="46"/>
        <v>381.4</v>
      </c>
    </row>
    <row r="110" spans="1:12" ht="18.75" customHeight="1">
      <c r="A110" s="76" t="s">
        <v>55</v>
      </c>
      <c r="B110" s="7" t="s">
        <v>49</v>
      </c>
      <c r="C110" s="7" t="s">
        <v>24</v>
      </c>
      <c r="D110" s="7" t="s">
        <v>37</v>
      </c>
      <c r="E110" s="7" t="s">
        <v>56</v>
      </c>
      <c r="F110" s="7" t="s">
        <v>110</v>
      </c>
      <c r="G110" s="7" t="s">
        <v>18</v>
      </c>
      <c r="H110" s="7" t="s">
        <v>30</v>
      </c>
      <c r="I110" s="7"/>
      <c r="J110" s="38">
        <f>J111</f>
        <v>361.7</v>
      </c>
      <c r="K110" s="38">
        <f t="shared" si="46"/>
        <v>359.6</v>
      </c>
      <c r="L110" s="38">
        <f t="shared" si="46"/>
        <v>381.4</v>
      </c>
    </row>
    <row r="111" spans="1:12" ht="36" customHeight="1">
      <c r="A111" s="123" t="s">
        <v>76</v>
      </c>
      <c r="B111" s="86" t="s">
        <v>49</v>
      </c>
      <c r="C111" s="86" t="s">
        <v>24</v>
      </c>
      <c r="D111" s="86" t="s">
        <v>37</v>
      </c>
      <c r="E111" s="86" t="s">
        <v>56</v>
      </c>
      <c r="F111" s="86" t="s">
        <v>110</v>
      </c>
      <c r="G111" s="86" t="s">
        <v>18</v>
      </c>
      <c r="H111" s="86" t="s">
        <v>30</v>
      </c>
      <c r="I111" s="86" t="s">
        <v>96</v>
      </c>
      <c r="J111" s="91">
        <f>'Прил 2'!J72</f>
        <v>361.7</v>
      </c>
      <c r="K111" s="91">
        <f>'Прил 2'!K72</f>
        <v>359.6</v>
      </c>
      <c r="L111" s="91">
        <f>'Прил 2'!L72</f>
        <v>381.4</v>
      </c>
    </row>
    <row r="112" spans="1:12" ht="52.15" customHeight="1">
      <c r="A112" s="94" t="s">
        <v>178</v>
      </c>
      <c r="B112" s="124">
        <v>89</v>
      </c>
      <c r="C112" s="120" t="s">
        <v>24</v>
      </c>
      <c r="D112" s="7" t="s">
        <v>37</v>
      </c>
      <c r="E112" s="7" t="s">
        <v>53</v>
      </c>
      <c r="F112" s="7"/>
      <c r="G112" s="7"/>
      <c r="H112" s="7"/>
      <c r="I112" s="11"/>
      <c r="J112" s="38">
        <f>J115+J118</f>
        <v>89.8</v>
      </c>
      <c r="K112" s="38">
        <f t="shared" ref="K112:L112" si="47">K115+K118</f>
        <v>92.8</v>
      </c>
      <c r="L112" s="38">
        <f t="shared" si="47"/>
        <v>96</v>
      </c>
    </row>
    <row r="113" spans="1:12" ht="73.150000000000006" customHeight="1">
      <c r="A113" s="77" t="s">
        <v>111</v>
      </c>
      <c r="B113" s="124">
        <v>89</v>
      </c>
      <c r="C113" s="120" t="s">
        <v>24</v>
      </c>
      <c r="D113" s="7" t="s">
        <v>37</v>
      </c>
      <c r="E113" s="7" t="s">
        <v>53</v>
      </c>
      <c r="F113" s="7" t="s">
        <v>113</v>
      </c>
      <c r="G113" s="7"/>
      <c r="H113" s="7"/>
      <c r="I113" s="11"/>
      <c r="J113" s="38">
        <f>J114</f>
        <v>85.8</v>
      </c>
      <c r="K113" s="38">
        <f t="shared" ref="K113:L113" si="48">K114</f>
        <v>88.8</v>
      </c>
      <c r="L113" s="38">
        <f t="shared" si="48"/>
        <v>92</v>
      </c>
    </row>
    <row r="114" spans="1:12" ht="31.5">
      <c r="A114" s="77" t="s">
        <v>112</v>
      </c>
      <c r="B114" s="124">
        <v>89</v>
      </c>
      <c r="C114" s="120" t="s">
        <v>24</v>
      </c>
      <c r="D114" s="7" t="s">
        <v>37</v>
      </c>
      <c r="E114" s="7" t="s">
        <v>53</v>
      </c>
      <c r="F114" s="7" t="s">
        <v>114</v>
      </c>
      <c r="G114" s="7"/>
      <c r="H114" s="7"/>
      <c r="I114" s="11"/>
      <c r="J114" s="38">
        <f>J115</f>
        <v>85.8</v>
      </c>
      <c r="K114" s="38">
        <f t="shared" ref="K114:L114" si="49">K115</f>
        <v>88.8</v>
      </c>
      <c r="L114" s="38">
        <f t="shared" si="49"/>
        <v>92</v>
      </c>
    </row>
    <row r="115" spans="1:12" ht="15.75">
      <c r="A115" s="121" t="s">
        <v>51</v>
      </c>
      <c r="B115" s="124">
        <v>89</v>
      </c>
      <c r="C115" s="120" t="s">
        <v>24</v>
      </c>
      <c r="D115" s="7" t="s">
        <v>37</v>
      </c>
      <c r="E115" s="7" t="s">
        <v>53</v>
      </c>
      <c r="F115" s="7" t="s">
        <v>114</v>
      </c>
      <c r="G115" s="7" t="s">
        <v>28</v>
      </c>
      <c r="H115" s="7"/>
      <c r="I115" s="11"/>
      <c r="J115" s="38">
        <f>J116</f>
        <v>85.8</v>
      </c>
      <c r="K115" s="38">
        <f t="shared" ref="K115:L116" si="50">K116</f>
        <v>88.8</v>
      </c>
      <c r="L115" s="38">
        <f t="shared" si="50"/>
        <v>92</v>
      </c>
    </row>
    <row r="116" spans="1:12" ht="21.75" customHeight="1">
      <c r="A116" s="121" t="s">
        <v>52</v>
      </c>
      <c r="B116" s="124">
        <v>89</v>
      </c>
      <c r="C116" s="120" t="s">
        <v>24</v>
      </c>
      <c r="D116" s="7" t="s">
        <v>37</v>
      </c>
      <c r="E116" s="7" t="s">
        <v>53</v>
      </c>
      <c r="F116" s="7" t="s">
        <v>114</v>
      </c>
      <c r="G116" s="7" t="s">
        <v>28</v>
      </c>
      <c r="H116" s="7" t="s">
        <v>29</v>
      </c>
      <c r="I116" s="11"/>
      <c r="J116" s="38">
        <f>J117</f>
        <v>85.8</v>
      </c>
      <c r="K116" s="38">
        <f t="shared" si="50"/>
        <v>88.8</v>
      </c>
      <c r="L116" s="38">
        <f t="shared" si="50"/>
        <v>92</v>
      </c>
    </row>
    <row r="117" spans="1:12" ht="31.5">
      <c r="A117" s="123" t="s">
        <v>76</v>
      </c>
      <c r="B117" s="86">
        <v>89</v>
      </c>
      <c r="C117" s="86">
        <v>1</v>
      </c>
      <c r="D117" s="86" t="s">
        <v>37</v>
      </c>
      <c r="E117" s="86" t="s">
        <v>53</v>
      </c>
      <c r="F117" s="86" t="s">
        <v>114</v>
      </c>
      <c r="G117" s="86" t="s">
        <v>28</v>
      </c>
      <c r="H117" s="86" t="s">
        <v>29</v>
      </c>
      <c r="I117" s="86" t="s">
        <v>96</v>
      </c>
      <c r="J117" s="91">
        <f>'Прил 2'!J57</f>
        <v>85.8</v>
      </c>
      <c r="K117" s="91">
        <f>'Прил 2'!K57</f>
        <v>88.8</v>
      </c>
      <c r="L117" s="91">
        <f>'Прил 2'!L57</f>
        <v>92</v>
      </c>
    </row>
    <row r="118" spans="1:12" ht="70.900000000000006" customHeight="1">
      <c r="A118" s="77" t="s">
        <v>111</v>
      </c>
      <c r="B118" s="124">
        <v>89</v>
      </c>
      <c r="C118" s="120" t="s">
        <v>24</v>
      </c>
      <c r="D118" s="7" t="s">
        <v>37</v>
      </c>
      <c r="E118" s="7" t="s">
        <v>53</v>
      </c>
      <c r="F118" s="7" t="s">
        <v>109</v>
      </c>
      <c r="G118" s="7"/>
      <c r="H118" s="7"/>
      <c r="I118" s="11"/>
      <c r="J118" s="38">
        <f>J119</f>
        <v>4</v>
      </c>
      <c r="K118" s="38">
        <f t="shared" ref="K118:L121" si="51">K119</f>
        <v>4</v>
      </c>
      <c r="L118" s="38">
        <f t="shared" ref="L118:L119" si="52">L119</f>
        <v>4</v>
      </c>
    </row>
    <row r="119" spans="1:12" ht="31.5">
      <c r="A119" s="77" t="s">
        <v>112</v>
      </c>
      <c r="B119" s="124">
        <v>89</v>
      </c>
      <c r="C119" s="120" t="s">
        <v>24</v>
      </c>
      <c r="D119" s="7" t="s">
        <v>37</v>
      </c>
      <c r="E119" s="7" t="s">
        <v>53</v>
      </c>
      <c r="F119" s="7" t="s">
        <v>110</v>
      </c>
      <c r="G119" s="7"/>
      <c r="H119" s="7"/>
      <c r="I119" s="11"/>
      <c r="J119" s="38">
        <f>J120</f>
        <v>4</v>
      </c>
      <c r="K119" s="38">
        <f t="shared" si="51"/>
        <v>4</v>
      </c>
      <c r="L119" s="38">
        <f t="shared" si="52"/>
        <v>4</v>
      </c>
    </row>
    <row r="120" spans="1:12" ht="15.75">
      <c r="A120" s="121" t="s">
        <v>51</v>
      </c>
      <c r="B120" s="124">
        <v>89</v>
      </c>
      <c r="C120" s="120" t="s">
        <v>24</v>
      </c>
      <c r="D120" s="7" t="s">
        <v>37</v>
      </c>
      <c r="E120" s="7" t="s">
        <v>53</v>
      </c>
      <c r="F120" s="7" t="s">
        <v>110</v>
      </c>
      <c r="G120" s="7" t="s">
        <v>28</v>
      </c>
      <c r="H120" s="7"/>
      <c r="I120" s="11"/>
      <c r="J120" s="38">
        <f>J121</f>
        <v>4</v>
      </c>
      <c r="K120" s="38">
        <f t="shared" si="51"/>
        <v>4</v>
      </c>
      <c r="L120" s="38">
        <f t="shared" si="51"/>
        <v>4</v>
      </c>
    </row>
    <row r="121" spans="1:12" ht="21.75" customHeight="1">
      <c r="A121" s="121" t="s">
        <v>52</v>
      </c>
      <c r="B121" s="124">
        <v>89</v>
      </c>
      <c r="C121" s="120" t="s">
        <v>24</v>
      </c>
      <c r="D121" s="7" t="s">
        <v>37</v>
      </c>
      <c r="E121" s="7" t="s">
        <v>53</v>
      </c>
      <c r="F121" s="7" t="s">
        <v>110</v>
      </c>
      <c r="G121" s="7" t="s">
        <v>28</v>
      </c>
      <c r="H121" s="7" t="s">
        <v>29</v>
      </c>
      <c r="I121" s="11"/>
      <c r="J121" s="38">
        <f>J122</f>
        <v>4</v>
      </c>
      <c r="K121" s="38">
        <f t="shared" si="51"/>
        <v>4</v>
      </c>
      <c r="L121" s="38">
        <f t="shared" si="51"/>
        <v>4</v>
      </c>
    </row>
    <row r="122" spans="1:12" ht="31.5">
      <c r="A122" s="123" t="s">
        <v>76</v>
      </c>
      <c r="B122" s="86">
        <v>89</v>
      </c>
      <c r="C122" s="86">
        <v>1</v>
      </c>
      <c r="D122" s="86" t="s">
        <v>37</v>
      </c>
      <c r="E122" s="86" t="s">
        <v>53</v>
      </c>
      <c r="F122" s="86" t="s">
        <v>110</v>
      </c>
      <c r="G122" s="86" t="s">
        <v>28</v>
      </c>
      <c r="H122" s="86" t="s">
        <v>29</v>
      </c>
      <c r="I122" s="86" t="s">
        <v>96</v>
      </c>
      <c r="J122" s="91">
        <f>'Прил 2'!J59</f>
        <v>4</v>
      </c>
      <c r="K122" s="91">
        <f>'Прил 2'!K59</f>
        <v>4</v>
      </c>
      <c r="L122" s="91">
        <f>'Прил 2'!L59</f>
        <v>4</v>
      </c>
    </row>
    <row r="123" spans="1:12" ht="85.15" customHeight="1">
      <c r="A123" s="121" t="s">
        <v>145</v>
      </c>
      <c r="B123" s="6">
        <v>89</v>
      </c>
      <c r="C123" s="7" t="s">
        <v>24</v>
      </c>
      <c r="D123" s="7" t="s">
        <v>37</v>
      </c>
      <c r="E123" s="7" t="s">
        <v>44</v>
      </c>
      <c r="F123" s="7"/>
      <c r="G123" s="7"/>
      <c r="H123" s="7"/>
      <c r="I123" s="7"/>
      <c r="J123" s="38">
        <f>J126</f>
        <v>0.1</v>
      </c>
      <c r="K123" s="38">
        <f>K126</f>
        <v>0.1</v>
      </c>
      <c r="L123" s="38">
        <f>L126</f>
        <v>0.1</v>
      </c>
    </row>
    <row r="124" spans="1:12" ht="35.450000000000003" customHeight="1">
      <c r="A124" s="76" t="s">
        <v>108</v>
      </c>
      <c r="B124" s="124">
        <v>89</v>
      </c>
      <c r="C124" s="7" t="s">
        <v>24</v>
      </c>
      <c r="D124" s="7" t="s">
        <v>37</v>
      </c>
      <c r="E124" s="7" t="s">
        <v>44</v>
      </c>
      <c r="F124" s="7" t="s">
        <v>109</v>
      </c>
      <c r="G124" s="7"/>
      <c r="H124" s="7"/>
      <c r="I124" s="7"/>
      <c r="J124" s="38">
        <f>J125</f>
        <v>0.1</v>
      </c>
      <c r="K124" s="38">
        <f t="shared" ref="K124:L124" si="53">K125</f>
        <v>0.1</v>
      </c>
      <c r="L124" s="38">
        <f t="shared" si="53"/>
        <v>0.1</v>
      </c>
    </row>
    <row r="125" spans="1:12" ht="22.15" customHeight="1">
      <c r="A125" s="76" t="s">
        <v>43</v>
      </c>
      <c r="B125" s="124">
        <v>89</v>
      </c>
      <c r="C125" s="7" t="s">
        <v>24</v>
      </c>
      <c r="D125" s="7" t="s">
        <v>37</v>
      </c>
      <c r="E125" s="7" t="s">
        <v>44</v>
      </c>
      <c r="F125" s="7" t="s">
        <v>110</v>
      </c>
      <c r="G125" s="7"/>
      <c r="H125" s="7"/>
      <c r="I125" s="7"/>
      <c r="J125" s="38">
        <f>J126</f>
        <v>0.1</v>
      </c>
      <c r="K125" s="38">
        <f t="shared" ref="K125:L125" si="54">K126</f>
        <v>0.1</v>
      </c>
      <c r="L125" s="38">
        <f t="shared" si="54"/>
        <v>0.1</v>
      </c>
    </row>
    <row r="126" spans="1:12" ht="15.75">
      <c r="A126" s="121" t="s">
        <v>16</v>
      </c>
      <c r="B126" s="124">
        <v>89</v>
      </c>
      <c r="C126" s="7" t="s">
        <v>24</v>
      </c>
      <c r="D126" s="7" t="s">
        <v>37</v>
      </c>
      <c r="E126" s="7" t="s">
        <v>44</v>
      </c>
      <c r="F126" s="7" t="s">
        <v>110</v>
      </c>
      <c r="G126" s="7" t="s">
        <v>17</v>
      </c>
      <c r="H126" s="7"/>
      <c r="I126" s="7"/>
      <c r="J126" s="38">
        <f>J127</f>
        <v>0.1</v>
      </c>
      <c r="K126" s="38">
        <f t="shared" ref="K126:L127" si="55">K127</f>
        <v>0.1</v>
      </c>
      <c r="L126" s="38">
        <f t="shared" si="55"/>
        <v>0.1</v>
      </c>
    </row>
    <row r="127" spans="1:12" ht="53.45" customHeight="1">
      <c r="A127" s="121" t="s">
        <v>68</v>
      </c>
      <c r="B127" s="124">
        <v>89</v>
      </c>
      <c r="C127" s="7" t="s">
        <v>24</v>
      </c>
      <c r="D127" s="7" t="s">
        <v>37</v>
      </c>
      <c r="E127" s="7" t="s">
        <v>44</v>
      </c>
      <c r="F127" s="7" t="s">
        <v>110</v>
      </c>
      <c r="G127" s="7" t="s">
        <v>17</v>
      </c>
      <c r="H127" s="7" t="s">
        <v>18</v>
      </c>
      <c r="I127" s="7"/>
      <c r="J127" s="38">
        <f>J128</f>
        <v>0.1</v>
      </c>
      <c r="K127" s="38">
        <f t="shared" si="55"/>
        <v>0.1</v>
      </c>
      <c r="L127" s="38">
        <f t="shared" si="55"/>
        <v>0.1</v>
      </c>
    </row>
    <row r="128" spans="1:12" ht="31.5">
      <c r="A128" s="123" t="s">
        <v>76</v>
      </c>
      <c r="B128" s="90">
        <v>89</v>
      </c>
      <c r="C128" s="86" t="s">
        <v>24</v>
      </c>
      <c r="D128" s="86" t="s">
        <v>37</v>
      </c>
      <c r="E128" s="86" t="s">
        <v>44</v>
      </c>
      <c r="F128" s="86" t="s">
        <v>110</v>
      </c>
      <c r="G128" s="86" t="s">
        <v>17</v>
      </c>
      <c r="H128" s="86" t="s">
        <v>18</v>
      </c>
      <c r="I128" s="86" t="s">
        <v>96</v>
      </c>
      <c r="J128" s="91">
        <f>'Прил 2'!J29</f>
        <v>0.1</v>
      </c>
      <c r="K128" s="91">
        <f>'Прил 2'!K29</f>
        <v>0.1</v>
      </c>
      <c r="L128" s="91">
        <f>'Прил 2'!L29</f>
        <v>0.1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62:D63">
    <cfRule type="expression" dxfId="2" priority="55" stopIfTrue="1">
      <formula>$D62=""</formula>
    </cfRule>
    <cfRule type="expression" dxfId="1" priority="56" stopIfTrue="1">
      <formula>$E62&lt;&gt;""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4" zoomScaleNormal="55" zoomScaleSheetLayoutView="100" workbookViewId="0">
      <selection activeCell="C14" sqref="C14"/>
    </sheetView>
  </sheetViews>
  <sheetFormatPr defaultColWidth="9.140625" defaultRowHeight="15.75"/>
  <cols>
    <col min="1" max="1" width="29.140625" style="18" customWidth="1"/>
    <col min="2" max="2" width="71" style="46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5"/>
      <c r="B1" s="126"/>
      <c r="C1" s="187" t="s">
        <v>200</v>
      </c>
      <c r="D1" s="187"/>
      <c r="E1" s="187"/>
      <c r="F1" s="17"/>
      <c r="G1" s="17"/>
    </row>
    <row r="2" spans="1:7" ht="51" customHeight="1">
      <c r="A2" s="200" t="s">
        <v>205</v>
      </c>
      <c r="B2" s="200"/>
      <c r="C2" s="200"/>
      <c r="D2" s="200"/>
      <c r="E2" s="200"/>
    </row>
    <row r="3" spans="1:7">
      <c r="A3" s="55"/>
      <c r="B3" s="127"/>
      <c r="C3" s="128"/>
      <c r="D3" s="56"/>
      <c r="E3" s="129" t="s">
        <v>138</v>
      </c>
    </row>
    <row r="4" spans="1:7" ht="39" customHeight="1">
      <c r="A4" s="201" t="s">
        <v>129</v>
      </c>
      <c r="B4" s="202" t="s">
        <v>206</v>
      </c>
      <c r="C4" s="201" t="s">
        <v>207</v>
      </c>
      <c r="D4" s="201"/>
      <c r="E4" s="201"/>
    </row>
    <row r="5" spans="1:7" ht="36" customHeight="1">
      <c r="A5" s="201"/>
      <c r="B5" s="202"/>
      <c r="C5" s="177" t="s">
        <v>148</v>
      </c>
      <c r="D5" s="177" t="s">
        <v>173</v>
      </c>
      <c r="E5" s="177" t="s">
        <v>193</v>
      </c>
    </row>
    <row r="6" spans="1:7" ht="31.5">
      <c r="A6" s="130" t="s">
        <v>130</v>
      </c>
      <c r="B6" s="131" t="s">
        <v>131</v>
      </c>
      <c r="C6" s="40">
        <f>C7+C10+C14</f>
        <v>3.999999999996362E-2</v>
      </c>
      <c r="D6" s="40">
        <f t="shared" ref="D6:E6" si="0">D7+D10+D14</f>
        <v>3.1263880373444408E-13</v>
      </c>
      <c r="E6" s="40">
        <f t="shared" si="0"/>
        <v>1.8474111129762605E-13</v>
      </c>
    </row>
    <row r="7" spans="1:7">
      <c r="A7" s="130" t="s">
        <v>132</v>
      </c>
      <c r="B7" s="132" t="s">
        <v>124</v>
      </c>
      <c r="C7" s="42">
        <f t="shared" ref="C7:E8" si="1">SUM(C8)</f>
        <v>0</v>
      </c>
      <c r="D7" s="42">
        <f t="shared" si="1"/>
        <v>0</v>
      </c>
      <c r="E7" s="42">
        <f t="shared" si="1"/>
        <v>0</v>
      </c>
    </row>
    <row r="8" spans="1:7" ht="31.5">
      <c r="A8" s="130" t="s">
        <v>133</v>
      </c>
      <c r="B8" s="132" t="s">
        <v>183</v>
      </c>
      <c r="C8" s="42">
        <f t="shared" si="1"/>
        <v>0</v>
      </c>
      <c r="D8" s="42">
        <f t="shared" si="1"/>
        <v>0</v>
      </c>
      <c r="E8" s="42">
        <f t="shared" si="1"/>
        <v>0</v>
      </c>
    </row>
    <row r="9" spans="1:7" ht="31.5">
      <c r="A9" s="130" t="s">
        <v>139</v>
      </c>
      <c r="B9" s="132" t="s">
        <v>184</v>
      </c>
      <c r="C9" s="42">
        <v>0</v>
      </c>
      <c r="D9" s="42">
        <v>0</v>
      </c>
      <c r="E9" s="42">
        <v>0</v>
      </c>
    </row>
    <row r="10" spans="1:7" ht="31.5">
      <c r="A10" s="43" t="s">
        <v>154</v>
      </c>
      <c r="B10" s="133" t="s">
        <v>180</v>
      </c>
      <c r="C10" s="42">
        <f t="shared" ref="C10:E11" si="2">C11</f>
        <v>-47</v>
      </c>
      <c r="D10" s="42">
        <f t="shared" si="2"/>
        <v>-70.400000000000006</v>
      </c>
      <c r="E10" s="42">
        <f t="shared" si="2"/>
        <v>-93.8</v>
      </c>
    </row>
    <row r="11" spans="1:7" ht="47.25">
      <c r="A11" s="43" t="s">
        <v>185</v>
      </c>
      <c r="B11" s="133" t="s">
        <v>181</v>
      </c>
      <c r="C11" s="42">
        <f t="shared" si="2"/>
        <v>-47</v>
      </c>
      <c r="D11" s="42">
        <f t="shared" si="2"/>
        <v>-70.400000000000006</v>
      </c>
      <c r="E11" s="42">
        <f t="shared" si="2"/>
        <v>-93.8</v>
      </c>
    </row>
    <row r="12" spans="1:7" ht="47.25">
      <c r="A12" s="43" t="s">
        <v>155</v>
      </c>
      <c r="B12" s="133" t="s">
        <v>181</v>
      </c>
      <c r="C12" s="42">
        <f>SUM(C13)</f>
        <v>-47</v>
      </c>
      <c r="D12" s="42">
        <f>SUM(D13)</f>
        <v>-70.400000000000006</v>
      </c>
      <c r="E12" s="42">
        <f>SUM(E13)</f>
        <v>-93.8</v>
      </c>
    </row>
    <row r="13" spans="1:7" ht="47.25">
      <c r="A13" s="43" t="s">
        <v>156</v>
      </c>
      <c r="B13" s="133" t="s">
        <v>182</v>
      </c>
      <c r="C13" s="42">
        <f>-47</f>
        <v>-47</v>
      </c>
      <c r="D13" s="42">
        <v>-70.400000000000006</v>
      </c>
      <c r="E13" s="42">
        <v>-93.8</v>
      </c>
    </row>
    <row r="14" spans="1:7" ht="31.5">
      <c r="A14" s="43" t="s">
        <v>157</v>
      </c>
      <c r="B14" s="45" t="s">
        <v>186</v>
      </c>
      <c r="C14" s="40">
        <f>C17+C18</f>
        <v>47.039999999999964</v>
      </c>
      <c r="D14" s="40">
        <f>D17+D18</f>
        <v>70.400000000000318</v>
      </c>
      <c r="E14" s="40">
        <f>E17+E18</f>
        <v>93.800000000000182</v>
      </c>
    </row>
    <row r="15" spans="1:7" s="41" customFormat="1">
      <c r="A15" s="134" t="s">
        <v>158</v>
      </c>
      <c r="B15" s="135" t="s">
        <v>134</v>
      </c>
      <c r="C15" s="40">
        <f t="shared" ref="C15:E16" si="3">SUM(C16)</f>
        <v>-1397</v>
      </c>
      <c r="D15" s="40">
        <f t="shared" si="3"/>
        <v>-1027.3999999999999</v>
      </c>
      <c r="E15" s="40">
        <f t="shared" si="3"/>
        <v>-1103.2</v>
      </c>
    </row>
    <row r="16" spans="1:7">
      <c r="A16" s="43" t="s">
        <v>159</v>
      </c>
      <c r="B16" s="132" t="s">
        <v>135</v>
      </c>
      <c r="C16" s="42">
        <f t="shared" si="3"/>
        <v>-1397</v>
      </c>
      <c r="D16" s="42">
        <f t="shared" si="3"/>
        <v>-1027.3999999999999</v>
      </c>
      <c r="E16" s="42">
        <f t="shared" si="3"/>
        <v>-1103.2</v>
      </c>
    </row>
    <row r="17" spans="1:9" ht="31.5">
      <c r="A17" s="43" t="s">
        <v>160</v>
      </c>
      <c r="B17" s="132" t="s">
        <v>187</v>
      </c>
      <c r="C17" s="42">
        <f>-('Прил 1'!C7+C9)</f>
        <v>-1397</v>
      </c>
      <c r="D17" s="42">
        <f>-('Прил 1'!D7+D9)</f>
        <v>-1027.3999999999999</v>
      </c>
      <c r="E17" s="42">
        <f>-('Прил 1'!E7+E9)</f>
        <v>-1103.2</v>
      </c>
    </row>
    <row r="18" spans="1:9" s="41" customFormat="1">
      <c r="A18" s="134" t="s">
        <v>161</v>
      </c>
      <c r="B18" s="135" t="s">
        <v>136</v>
      </c>
      <c r="C18" s="40">
        <f>SUM(C19)</f>
        <v>1444.04</v>
      </c>
      <c r="D18" s="40">
        <f t="shared" ref="C18:E19" si="4">SUM(D19)</f>
        <v>1097.8000000000002</v>
      </c>
      <c r="E18" s="40">
        <f t="shared" si="4"/>
        <v>1197.0000000000002</v>
      </c>
    </row>
    <row r="19" spans="1:9">
      <c r="A19" s="43" t="s">
        <v>162</v>
      </c>
      <c r="B19" s="132" t="s">
        <v>137</v>
      </c>
      <c r="C19" s="42">
        <f t="shared" si="4"/>
        <v>1444.04</v>
      </c>
      <c r="D19" s="42">
        <f t="shared" si="4"/>
        <v>1097.8000000000002</v>
      </c>
      <c r="E19" s="42">
        <f t="shared" si="4"/>
        <v>1197.0000000000002</v>
      </c>
    </row>
    <row r="20" spans="1:9" ht="31.5">
      <c r="A20" s="43" t="s">
        <v>163</v>
      </c>
      <c r="B20" s="132" t="s">
        <v>188</v>
      </c>
      <c r="C20" s="42">
        <f>'Прил 3 '!I7-C13</f>
        <v>1444.04</v>
      </c>
      <c r="D20" s="42">
        <f>'Прил 3 '!J7-D13</f>
        <v>1097.8000000000002</v>
      </c>
      <c r="E20" s="42">
        <f>'Прил 3 '!K7-E13</f>
        <v>1197.0000000000002</v>
      </c>
      <c r="G20" s="44"/>
      <c r="H20" s="44"/>
      <c r="I20" s="44"/>
    </row>
    <row r="23" spans="1:9" ht="28.15" customHeight="1"/>
    <row r="26" spans="1:9">
      <c r="C26" s="44"/>
      <c r="D26" s="44"/>
      <c r="E26" s="44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C15" sqref="C15:E15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7"/>
      <c r="B1" s="138"/>
      <c r="C1" s="187" t="s">
        <v>203</v>
      </c>
      <c r="D1" s="187"/>
      <c r="E1" s="187"/>
    </row>
    <row r="2" spans="1:5">
      <c r="A2" s="203" t="s">
        <v>208</v>
      </c>
      <c r="B2" s="203"/>
      <c r="C2" s="203"/>
      <c r="D2" s="203"/>
      <c r="E2" s="203"/>
    </row>
    <row r="3" spans="1:5">
      <c r="A3" s="203"/>
      <c r="B3" s="203"/>
      <c r="C3" s="203"/>
      <c r="D3" s="203"/>
      <c r="E3" s="203"/>
    </row>
    <row r="4" spans="1:5" ht="36.75" customHeight="1">
      <c r="A4" s="203"/>
      <c r="B4" s="203"/>
      <c r="C4" s="203"/>
      <c r="D4" s="203"/>
      <c r="E4" s="203"/>
    </row>
    <row r="5" spans="1:5">
      <c r="A5" s="204" t="s">
        <v>122</v>
      </c>
      <c r="B5" s="204" t="s">
        <v>209</v>
      </c>
      <c r="C5" s="206" t="s">
        <v>210</v>
      </c>
      <c r="D5" s="207"/>
      <c r="E5" s="208"/>
    </row>
    <row r="6" spans="1:5">
      <c r="A6" s="205"/>
      <c r="B6" s="205"/>
      <c r="C6" s="162" t="s">
        <v>148</v>
      </c>
      <c r="D6" s="178" t="s">
        <v>173</v>
      </c>
      <c r="E6" s="178" t="s">
        <v>193</v>
      </c>
    </row>
    <row r="7" spans="1:5">
      <c r="A7" s="139">
        <v>1</v>
      </c>
      <c r="B7" s="54">
        <v>2</v>
      </c>
      <c r="C7" s="51">
        <v>3</v>
      </c>
      <c r="D7" s="54">
        <v>4</v>
      </c>
      <c r="E7" s="54">
        <v>5</v>
      </c>
    </row>
    <row r="8" spans="1:5" ht="31.5">
      <c r="A8" s="140" t="s">
        <v>123</v>
      </c>
      <c r="B8" s="141" t="s">
        <v>124</v>
      </c>
      <c r="C8" s="47">
        <f>C10</f>
        <v>0</v>
      </c>
      <c r="D8" s="47">
        <f>D10</f>
        <v>0</v>
      </c>
      <c r="E8" s="47">
        <f>E10</f>
        <v>0</v>
      </c>
    </row>
    <row r="9" spans="1:5">
      <c r="A9" s="139"/>
      <c r="B9" s="142" t="s">
        <v>165</v>
      </c>
      <c r="C9" s="49"/>
      <c r="D9" s="48"/>
      <c r="E9" s="48"/>
    </row>
    <row r="10" spans="1:5">
      <c r="A10" s="139">
        <v>1</v>
      </c>
      <c r="B10" s="142" t="s">
        <v>126</v>
      </c>
      <c r="C10" s="136"/>
      <c r="D10" s="42"/>
      <c r="E10" s="42"/>
    </row>
    <row r="11" spans="1:5" ht="31.5">
      <c r="A11" s="139">
        <v>2</v>
      </c>
      <c r="B11" s="143" t="s">
        <v>127</v>
      </c>
      <c r="C11" s="50"/>
      <c r="D11" s="50"/>
      <c r="E11" s="50"/>
    </row>
    <row r="12" spans="1:5" ht="31.5">
      <c r="A12" s="144" t="s">
        <v>164</v>
      </c>
      <c r="B12" s="145" t="s">
        <v>128</v>
      </c>
      <c r="C12" s="47">
        <f>C15</f>
        <v>-47</v>
      </c>
      <c r="D12" s="47">
        <f>D15</f>
        <v>-70.400000000000006</v>
      </c>
      <c r="E12" s="47">
        <f>E15</f>
        <v>-93.8</v>
      </c>
    </row>
    <row r="13" spans="1:5">
      <c r="A13" s="140"/>
      <c r="B13" s="142" t="s">
        <v>125</v>
      </c>
      <c r="C13" s="47"/>
      <c r="D13" s="47"/>
      <c r="E13" s="47"/>
    </row>
    <row r="14" spans="1:5">
      <c r="A14" s="139">
        <v>1</v>
      </c>
      <c r="B14" s="142" t="s">
        <v>126</v>
      </c>
      <c r="C14" s="47"/>
      <c r="D14" s="47"/>
      <c r="E14" s="47"/>
    </row>
    <row r="15" spans="1:5" ht="31.5">
      <c r="A15" s="139">
        <v>2</v>
      </c>
      <c r="B15" s="143" t="s">
        <v>127</v>
      </c>
      <c r="C15" s="179">
        <v>-47</v>
      </c>
      <c r="D15" s="179">
        <v>-70.400000000000006</v>
      </c>
      <c r="E15" s="179">
        <v>-93.8</v>
      </c>
    </row>
    <row r="16" spans="1:5">
      <c r="A16" s="139"/>
      <c r="B16" s="53" t="s">
        <v>23</v>
      </c>
      <c r="C16" s="50">
        <f>C10+C15</f>
        <v>-47</v>
      </c>
      <c r="D16" s="50">
        <f>D10+D15</f>
        <v>-70.400000000000006</v>
      </c>
      <c r="E16" s="50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2022-03-25T08:38:37Z</dcterms:modified>
</cp:coreProperties>
</file>