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17790" windowHeight="10500" tabRatio="865" activeTab="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2'!$A$6:$L$90</definedName>
    <definedName name="_xlnm._FilterDatabase" localSheetId="2" hidden="1">'Прил 3 '!$A$6:$K$89</definedName>
    <definedName name="_xlnm._FilterDatabase" localSheetId="3" hidden="1">'Прил 4'!$A$7:$L$100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1'!$A$1:$E$28</definedName>
    <definedName name="_xlnm.Print_Area" localSheetId="1">'Прил 2'!$A$1:$L$90</definedName>
    <definedName name="_xlnm.Print_Area" localSheetId="2">'Прил 3 '!$A$1:$K$89</definedName>
    <definedName name="_xlnm.Print_Area" localSheetId="3">'Прил 4'!$A$1:$L$100</definedName>
  </definedNames>
  <calcPr calcId="152511"/>
  <fileRecoveryPr autoRecover="0"/>
</workbook>
</file>

<file path=xl/calcChain.xml><?xml version="1.0" encoding="utf-8"?>
<calcChain xmlns="http://schemas.openxmlformats.org/spreadsheetml/2006/main">
  <c r="L76" i="6" l="1"/>
  <c r="K76" i="6"/>
  <c r="E28" i="1"/>
  <c r="D28" i="1"/>
  <c r="C28" i="1"/>
  <c r="E22" i="1"/>
  <c r="D22" i="1"/>
  <c r="C22" i="1"/>
  <c r="E27" i="1" l="1"/>
  <c r="L59" i="9" l="1"/>
  <c r="L58" i="9" s="1"/>
  <c r="L57" i="9" s="1"/>
  <c r="L56" i="9" s="1"/>
  <c r="L55" i="9" s="1"/>
  <c r="L54" i="9" s="1"/>
  <c r="K59" i="9"/>
  <c r="K58" i="9" s="1"/>
  <c r="K57" i="9" s="1"/>
  <c r="K56" i="9" s="1"/>
  <c r="K55" i="9" s="1"/>
  <c r="K54" i="9" s="1"/>
  <c r="L89" i="6"/>
  <c r="L88" i="6" s="1"/>
  <c r="L87" i="6" s="1"/>
  <c r="L86" i="6" s="1"/>
  <c r="L85" i="6" s="1"/>
  <c r="L84" i="6" s="1"/>
  <c r="K89" i="6"/>
  <c r="K88" i="6" s="1"/>
  <c r="K87" i="6" s="1"/>
  <c r="K86" i="6" s="1"/>
  <c r="K85" i="6" s="1"/>
  <c r="K84" i="6" s="1"/>
  <c r="C16" i="12" l="1"/>
  <c r="D21" i="1"/>
  <c r="E21" i="1"/>
  <c r="C21" i="1"/>
  <c r="K89" i="18" l="1"/>
  <c r="K88" i="18" s="1"/>
  <c r="K87" i="18" s="1"/>
  <c r="K86" i="18" s="1"/>
  <c r="K85" i="18" s="1"/>
  <c r="K84" i="18" s="1"/>
  <c r="K83" i="18" s="1"/>
  <c r="J89" i="18"/>
  <c r="J88" i="18" s="1"/>
  <c r="J87" i="18" s="1"/>
  <c r="J86" i="18" s="1"/>
  <c r="J85" i="18" s="1"/>
  <c r="J84" i="18" s="1"/>
  <c r="J83" i="18" s="1"/>
  <c r="L65" i="6" l="1"/>
  <c r="L64" i="6" s="1"/>
  <c r="K65" i="6"/>
  <c r="K64" i="6" s="1"/>
  <c r="J65" i="6"/>
  <c r="J64" i="6" s="1"/>
  <c r="J75" i="18"/>
  <c r="J74" i="18" s="1"/>
  <c r="J73" i="18" s="1"/>
  <c r="J72" i="18" s="1"/>
  <c r="J71" i="18" s="1"/>
  <c r="J70" i="18" s="1"/>
  <c r="J69" i="18" s="1"/>
  <c r="K75" i="18"/>
  <c r="I75" i="18"/>
  <c r="I74" i="18" s="1"/>
  <c r="I73" i="18" s="1"/>
  <c r="I72" i="18" s="1"/>
  <c r="I71" i="18" s="1"/>
  <c r="I70" i="18" s="1"/>
  <c r="J68" i="18"/>
  <c r="J67" i="18" s="1"/>
  <c r="J66" i="18" s="1"/>
  <c r="K68" i="18"/>
  <c r="K67" i="18" s="1"/>
  <c r="K66" i="18" s="1"/>
  <c r="I68" i="18"/>
  <c r="I67" i="18" s="1"/>
  <c r="I66" i="18" s="1"/>
  <c r="J65" i="18"/>
  <c r="J64" i="18" s="1"/>
  <c r="J63" i="18" s="1"/>
  <c r="K65" i="18"/>
  <c r="K64" i="18" s="1"/>
  <c r="K63" i="18" s="1"/>
  <c r="I65" i="18"/>
  <c r="I64" i="18" s="1"/>
  <c r="I63" i="18" s="1"/>
  <c r="J59" i="18"/>
  <c r="J58" i="18" s="1"/>
  <c r="J57" i="18" s="1"/>
  <c r="J56" i="18" s="1"/>
  <c r="J55" i="18" s="1"/>
  <c r="J54" i="18" s="1"/>
  <c r="K59" i="18"/>
  <c r="K58" i="18" s="1"/>
  <c r="K57" i="18" s="1"/>
  <c r="K56" i="18" s="1"/>
  <c r="K55" i="18" s="1"/>
  <c r="K54" i="18" s="1"/>
  <c r="I59" i="18"/>
  <c r="I58" i="18" s="1"/>
  <c r="I57" i="18" s="1"/>
  <c r="I56" i="18" s="1"/>
  <c r="J52" i="18"/>
  <c r="J51" i="18" s="1"/>
  <c r="J50" i="18" s="1"/>
  <c r="K52" i="18"/>
  <c r="K51" i="18" s="1"/>
  <c r="K50" i="18" s="1"/>
  <c r="I52" i="18"/>
  <c r="I51" i="18" s="1"/>
  <c r="I50" i="18" s="1"/>
  <c r="I49" i="18" s="1"/>
  <c r="I48" i="18" s="1"/>
  <c r="J45" i="18"/>
  <c r="J44" i="18" s="1"/>
  <c r="K45" i="18"/>
  <c r="K44" i="18" s="1"/>
  <c r="I45" i="18"/>
  <c r="I44" i="18" s="1"/>
  <c r="J43" i="18"/>
  <c r="K43" i="18"/>
  <c r="I43" i="18"/>
  <c r="J43" i="6"/>
  <c r="J30" i="18"/>
  <c r="J29" i="18" s="1"/>
  <c r="J28" i="18" s="1"/>
  <c r="J27" i="18" s="1"/>
  <c r="J26" i="18" s="1"/>
  <c r="K30" i="18"/>
  <c r="I30" i="18"/>
  <c r="I29" i="18" s="1"/>
  <c r="I28" i="18" s="1"/>
  <c r="I27" i="18" s="1"/>
  <c r="I26" i="18" s="1"/>
  <c r="J25" i="18"/>
  <c r="K25" i="18"/>
  <c r="I25" i="18"/>
  <c r="J23" i="18"/>
  <c r="J22" i="18" s="1"/>
  <c r="K23" i="18"/>
  <c r="K22" i="18" s="1"/>
  <c r="I23" i="18"/>
  <c r="J20" i="18"/>
  <c r="K20" i="18"/>
  <c r="I20" i="18"/>
  <c r="J14" i="18"/>
  <c r="K14" i="18"/>
  <c r="I14" i="18"/>
  <c r="K15" i="9"/>
  <c r="L15" i="9"/>
  <c r="K53" i="9"/>
  <c r="L53" i="9"/>
  <c r="J53" i="9"/>
  <c r="K47" i="9"/>
  <c r="L47" i="9"/>
  <c r="J47" i="9"/>
  <c r="J15" i="9"/>
  <c r="K82" i="18"/>
  <c r="K81" i="18" s="1"/>
  <c r="K80" i="18" s="1"/>
  <c r="K79" i="18" s="1"/>
  <c r="K78" i="18" s="1"/>
  <c r="K77" i="18" s="1"/>
  <c r="K76" i="18" s="1"/>
  <c r="J82" i="18"/>
  <c r="J81" i="18" s="1"/>
  <c r="J80" i="18" s="1"/>
  <c r="J79" i="18" s="1"/>
  <c r="J78" i="18" s="1"/>
  <c r="J77" i="18" s="1"/>
  <c r="J76" i="18" s="1"/>
  <c r="I82" i="18"/>
  <c r="I81" i="18" s="1"/>
  <c r="I80" i="18" s="1"/>
  <c r="I79" i="18" s="1"/>
  <c r="I78" i="18" s="1"/>
  <c r="I77" i="18" s="1"/>
  <c r="I76" i="18" s="1"/>
  <c r="K36" i="18"/>
  <c r="K35" i="18" s="1"/>
  <c r="K34" i="18" s="1"/>
  <c r="K33" i="18" s="1"/>
  <c r="K32" i="18" s="1"/>
  <c r="K31" i="18" s="1"/>
  <c r="J36" i="18"/>
  <c r="J35" i="18" s="1"/>
  <c r="J34" i="18" s="1"/>
  <c r="J33" i="18" s="1"/>
  <c r="J32" i="18" s="1"/>
  <c r="J31" i="18" s="1"/>
  <c r="I36" i="18"/>
  <c r="I35" i="18" s="1"/>
  <c r="I34" i="18" s="1"/>
  <c r="I33" i="18" s="1"/>
  <c r="I32" i="18" s="1"/>
  <c r="I31" i="18" s="1"/>
  <c r="J23" i="6"/>
  <c r="C24" i="1"/>
  <c r="D24" i="1"/>
  <c r="E24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3" i="6"/>
  <c r="K28" i="9" s="1"/>
  <c r="L23" i="6"/>
  <c r="L28" i="9" s="1"/>
  <c r="L20" i="6"/>
  <c r="K20" i="6"/>
  <c r="J20" i="6"/>
  <c r="L14" i="6"/>
  <c r="K14" i="6"/>
  <c r="K13" i="6" s="1"/>
  <c r="K12" i="6" s="1"/>
  <c r="J14" i="6"/>
  <c r="J13" i="6" s="1"/>
  <c r="J12" i="6" s="1"/>
  <c r="K25" i="6"/>
  <c r="K33" i="9" s="1"/>
  <c r="K32" i="9" s="1"/>
  <c r="K31" i="9" s="1"/>
  <c r="K30" i="9" s="1"/>
  <c r="K29" i="9" s="1"/>
  <c r="L30" i="6"/>
  <c r="L29" i="6" s="1"/>
  <c r="K30" i="6"/>
  <c r="K29" i="6" s="1"/>
  <c r="J30" i="6"/>
  <c r="J29" i="6" s="1"/>
  <c r="J25" i="6"/>
  <c r="J33" i="9" s="1"/>
  <c r="J32" i="9" s="1"/>
  <c r="J31" i="9" s="1"/>
  <c r="L36" i="6"/>
  <c r="L35" i="6" s="1"/>
  <c r="K36" i="6"/>
  <c r="K35" i="6" s="1"/>
  <c r="J36" i="6"/>
  <c r="J35" i="6" s="1"/>
  <c r="L45" i="6"/>
  <c r="K45" i="6"/>
  <c r="J45" i="6"/>
  <c r="L43" i="6"/>
  <c r="K43" i="6"/>
  <c r="K52" i="6"/>
  <c r="K51" i="6" s="1"/>
  <c r="L52" i="6"/>
  <c r="L51" i="6" s="1"/>
  <c r="J52" i="6"/>
  <c r="J51" i="6" s="1"/>
  <c r="K59" i="6"/>
  <c r="K58" i="6" s="1"/>
  <c r="K57" i="6" s="1"/>
  <c r="K56" i="6" s="1"/>
  <c r="K55" i="6" s="1"/>
  <c r="L59" i="6"/>
  <c r="L58" i="6" s="1"/>
  <c r="L57" i="6" s="1"/>
  <c r="L56" i="6" s="1"/>
  <c r="L55" i="6" s="1"/>
  <c r="J59" i="6"/>
  <c r="J58" i="6" s="1"/>
  <c r="J57" i="6" s="1"/>
  <c r="J56" i="6" s="1"/>
  <c r="J55" i="6" s="1"/>
  <c r="K68" i="6"/>
  <c r="K67" i="6" s="1"/>
  <c r="L68" i="6"/>
  <c r="L67" i="6" s="1"/>
  <c r="J68" i="6"/>
  <c r="J67" i="6" s="1"/>
  <c r="K75" i="6"/>
  <c r="K74" i="6" s="1"/>
  <c r="L75" i="6"/>
  <c r="L74" i="6" s="1"/>
  <c r="J75" i="6"/>
  <c r="J74" i="6" s="1"/>
  <c r="J73" i="6" s="1"/>
  <c r="J72" i="6" s="1"/>
  <c r="J71" i="6" s="1"/>
  <c r="J70" i="6" s="1"/>
  <c r="K82" i="6"/>
  <c r="K81" i="6" s="1"/>
  <c r="L82" i="6"/>
  <c r="L81" i="6" s="1"/>
  <c r="J82" i="6"/>
  <c r="J81" i="6" s="1"/>
  <c r="D11" i="1"/>
  <c r="D10" i="1" s="1"/>
  <c r="E11" i="1"/>
  <c r="E10" i="1" s="1"/>
  <c r="D13" i="1"/>
  <c r="E13" i="1"/>
  <c r="D15" i="1"/>
  <c r="E15" i="1"/>
  <c r="D17" i="1"/>
  <c r="E17" i="1"/>
  <c r="C17" i="1"/>
  <c r="C15" i="1"/>
  <c r="C13" i="1"/>
  <c r="C11" i="1"/>
  <c r="C10" i="1" s="1"/>
  <c r="J62" i="18" l="1"/>
  <c r="K48" i="18"/>
  <c r="K47" i="18" s="1"/>
  <c r="K46" i="18" s="1"/>
  <c r="K49" i="18"/>
  <c r="J48" i="18"/>
  <c r="J47" i="18" s="1"/>
  <c r="J46" i="18" s="1"/>
  <c r="J49" i="18"/>
  <c r="L13" i="6"/>
  <c r="D9" i="1"/>
  <c r="E9" i="1"/>
  <c r="C9" i="1"/>
  <c r="K63" i="6"/>
  <c r="J63" i="6"/>
  <c r="J62" i="6" s="1"/>
  <c r="J61" i="6" s="1"/>
  <c r="L63" i="6"/>
  <c r="K62" i="18"/>
  <c r="K61" i="18" s="1"/>
  <c r="K60" i="18" s="1"/>
  <c r="K53" i="18" s="1"/>
  <c r="I62" i="18"/>
  <c r="I61" i="18" s="1"/>
  <c r="I60" i="18" s="1"/>
  <c r="J28" i="9"/>
  <c r="J22" i="6"/>
  <c r="J18" i="6" s="1"/>
  <c r="J61" i="18"/>
  <c r="J60" i="18" s="1"/>
  <c r="J53" i="18" s="1"/>
  <c r="K62" i="6"/>
  <c r="K61" i="6" s="1"/>
  <c r="K54" i="6" s="1"/>
  <c r="L62" i="6"/>
  <c r="L61" i="6" s="1"/>
  <c r="J19" i="6"/>
  <c r="L19" i="6"/>
  <c r="K74" i="18"/>
  <c r="K73" i="18" s="1"/>
  <c r="K72" i="18" s="1"/>
  <c r="K71" i="18" s="1"/>
  <c r="K70" i="18" s="1"/>
  <c r="K69" i="18" s="1"/>
  <c r="K29" i="18"/>
  <c r="K28" i="18" s="1"/>
  <c r="K27" i="18" s="1"/>
  <c r="K26" i="18" s="1"/>
  <c r="K52" i="9"/>
  <c r="K51" i="9" s="1"/>
  <c r="K48" i="9" s="1"/>
  <c r="K46" i="9"/>
  <c r="K45" i="9" s="1"/>
  <c r="K42" i="9" s="1"/>
  <c r="K22" i="9"/>
  <c r="K21" i="9" s="1"/>
  <c r="K20" i="9" s="1"/>
  <c r="K65" i="9"/>
  <c r="K64" i="9" s="1"/>
  <c r="K63" i="9" s="1"/>
  <c r="K60" i="9" s="1"/>
  <c r="J77" i="9"/>
  <c r="J76" i="9" s="1"/>
  <c r="J75" i="9" s="1"/>
  <c r="L83" i="9"/>
  <c r="L89" i="9"/>
  <c r="L88" i="9" s="1"/>
  <c r="L87" i="9" s="1"/>
  <c r="K94" i="9"/>
  <c r="K93" i="9" s="1"/>
  <c r="K92" i="9" s="1"/>
  <c r="K91" i="9" s="1"/>
  <c r="K90" i="9" s="1"/>
  <c r="L25" i="6"/>
  <c r="L33" i="9" s="1"/>
  <c r="L32" i="9" s="1"/>
  <c r="L31" i="9" s="1"/>
  <c r="L30" i="9" s="1"/>
  <c r="L29" i="9" s="1"/>
  <c r="L22" i="9"/>
  <c r="L21" i="9" s="1"/>
  <c r="L20" i="9" s="1"/>
  <c r="K41" i="9"/>
  <c r="L65" i="9"/>
  <c r="L64" i="9" s="1"/>
  <c r="L63" i="9" s="1"/>
  <c r="L60" i="9" s="1"/>
  <c r="K71" i="9"/>
  <c r="K70" i="9" s="1"/>
  <c r="K69" i="9" s="1"/>
  <c r="K66" i="9" s="1"/>
  <c r="J83" i="9"/>
  <c r="J89" i="9"/>
  <c r="J88" i="9" s="1"/>
  <c r="J87" i="9" s="1"/>
  <c r="L94" i="9"/>
  <c r="L93" i="9" s="1"/>
  <c r="L92" i="9" s="1"/>
  <c r="L91" i="9" s="1"/>
  <c r="L90" i="9" s="1"/>
  <c r="J22" i="9"/>
  <c r="J21" i="9" s="1"/>
  <c r="J20" i="9" s="1"/>
  <c r="J19" i="9" s="1"/>
  <c r="J18" i="9" s="1"/>
  <c r="J17" i="9" s="1"/>
  <c r="L41" i="9"/>
  <c r="J65" i="9"/>
  <c r="J64" i="9" s="1"/>
  <c r="J63" i="9" s="1"/>
  <c r="J60" i="9" s="1"/>
  <c r="L71" i="9"/>
  <c r="L70" i="9" s="1"/>
  <c r="L69" i="9" s="1"/>
  <c r="L66" i="9" s="1"/>
  <c r="K77" i="9"/>
  <c r="K76" i="9" s="1"/>
  <c r="K75" i="9" s="1"/>
  <c r="J94" i="9"/>
  <c r="J93" i="9" s="1"/>
  <c r="J92" i="9" s="1"/>
  <c r="J91" i="9" s="1"/>
  <c r="J90" i="9" s="1"/>
  <c r="I22" i="18"/>
  <c r="J41" i="9"/>
  <c r="J71" i="9"/>
  <c r="J70" i="9" s="1"/>
  <c r="J69" i="9" s="1"/>
  <c r="J66" i="9" s="1"/>
  <c r="L77" i="9"/>
  <c r="L76" i="9" s="1"/>
  <c r="L75" i="9" s="1"/>
  <c r="K83" i="9"/>
  <c r="K89" i="9"/>
  <c r="K88" i="9" s="1"/>
  <c r="K87" i="9" s="1"/>
  <c r="L14" i="9"/>
  <c r="L13" i="9" s="1"/>
  <c r="L10" i="9" s="1"/>
  <c r="L9" i="9" s="1"/>
  <c r="J52" i="9"/>
  <c r="J51" i="9" s="1"/>
  <c r="J48" i="9" s="1"/>
  <c r="J30" i="9"/>
  <c r="J29" i="9" s="1"/>
  <c r="I55" i="18"/>
  <c r="I54" i="18" s="1"/>
  <c r="I69" i="18"/>
  <c r="I42" i="18"/>
  <c r="I41" i="18" s="1"/>
  <c r="I47" i="18"/>
  <c r="I46" i="18" s="1"/>
  <c r="I13" i="18"/>
  <c r="I12" i="18" s="1"/>
  <c r="I11" i="18" s="1"/>
  <c r="I24" i="18"/>
  <c r="K42" i="18"/>
  <c r="K41" i="18" s="1"/>
  <c r="K40" i="18" s="1"/>
  <c r="K39" i="18" s="1"/>
  <c r="K38" i="18" s="1"/>
  <c r="K37" i="18" s="1"/>
  <c r="I19" i="18"/>
  <c r="I18" i="18" s="1"/>
  <c r="K13" i="18"/>
  <c r="K12" i="18" s="1"/>
  <c r="K11" i="18" s="1"/>
  <c r="K24" i="18"/>
  <c r="K21" i="18" s="1"/>
  <c r="J19" i="18"/>
  <c r="J18" i="18" s="1"/>
  <c r="J13" i="18"/>
  <c r="J12" i="18" s="1"/>
  <c r="J11" i="18" s="1"/>
  <c r="J24" i="18"/>
  <c r="J21" i="18" s="1"/>
  <c r="J42" i="18"/>
  <c r="J41" i="18" s="1"/>
  <c r="J40" i="18" s="1"/>
  <c r="J39" i="18" s="1"/>
  <c r="J38" i="18" s="1"/>
  <c r="J37" i="18" s="1"/>
  <c r="K19" i="18"/>
  <c r="K18" i="18" s="1"/>
  <c r="L42" i="6"/>
  <c r="L41" i="6" s="1"/>
  <c r="L40" i="6" s="1"/>
  <c r="K19" i="6"/>
  <c r="K42" i="6"/>
  <c r="K41" i="6" s="1"/>
  <c r="K40" i="6" s="1"/>
  <c r="E10" i="13"/>
  <c r="D10" i="13"/>
  <c r="J80" i="6"/>
  <c r="J79" i="6" s="1"/>
  <c r="J78" i="6" s="1"/>
  <c r="J77" i="6" s="1"/>
  <c r="J42" i="6"/>
  <c r="J41" i="6" s="1"/>
  <c r="J40" i="6" s="1"/>
  <c r="L49" i="6"/>
  <c r="L48" i="6" s="1"/>
  <c r="L47" i="6" s="1"/>
  <c r="L28" i="6"/>
  <c r="L27" i="6" s="1"/>
  <c r="L100" i="9"/>
  <c r="L99" i="9" s="1"/>
  <c r="L98" i="9" s="1"/>
  <c r="J14" i="9"/>
  <c r="J13" i="9" s="1"/>
  <c r="L80" i="6"/>
  <c r="L79" i="6" s="1"/>
  <c r="L78" i="6" s="1"/>
  <c r="L77" i="6" s="1"/>
  <c r="K73" i="6"/>
  <c r="K72" i="6" s="1"/>
  <c r="K71" i="6" s="1"/>
  <c r="K70" i="6" s="1"/>
  <c r="J49" i="6"/>
  <c r="J48" i="6" s="1"/>
  <c r="J47" i="6" s="1"/>
  <c r="K49" i="6"/>
  <c r="K48" i="6" s="1"/>
  <c r="K47" i="6" s="1"/>
  <c r="L34" i="6"/>
  <c r="L33" i="6" s="1"/>
  <c r="L32" i="6" s="1"/>
  <c r="L46" i="9"/>
  <c r="L45" i="9" s="1"/>
  <c r="J28" i="6"/>
  <c r="J27" i="6" s="1"/>
  <c r="J100" i="9"/>
  <c r="J99" i="9" s="1"/>
  <c r="J98" i="9" s="1"/>
  <c r="K100" i="9"/>
  <c r="K99" i="9" s="1"/>
  <c r="K98" i="9" s="1"/>
  <c r="K28" i="6"/>
  <c r="K27" i="6" s="1"/>
  <c r="K14" i="9"/>
  <c r="K13" i="9" s="1"/>
  <c r="K11" i="6"/>
  <c r="K10" i="6" s="1"/>
  <c r="K22" i="6"/>
  <c r="K18" i="6" s="1"/>
  <c r="L73" i="6"/>
  <c r="L72" i="6" s="1"/>
  <c r="L71" i="6" s="1"/>
  <c r="L70" i="6" s="1"/>
  <c r="J46" i="9"/>
  <c r="J45" i="9" s="1"/>
  <c r="J34" i="6"/>
  <c r="J33" i="6" s="1"/>
  <c r="J32" i="6" s="1"/>
  <c r="K34" i="6"/>
  <c r="K33" i="6" s="1"/>
  <c r="K32" i="6" s="1"/>
  <c r="K80" i="6"/>
  <c r="K79" i="6" s="1"/>
  <c r="K78" i="6" s="1"/>
  <c r="K77" i="6" s="1"/>
  <c r="K17" i="18" l="1"/>
  <c r="K16" i="18" s="1"/>
  <c r="K15" i="18" s="1"/>
  <c r="J17" i="18"/>
  <c r="J16" i="18" s="1"/>
  <c r="J15" i="18" s="1"/>
  <c r="L11" i="6"/>
  <c r="L10" i="6" s="1"/>
  <c r="L12" i="6"/>
  <c r="K35" i="9"/>
  <c r="K34" i="9" s="1"/>
  <c r="L35" i="9"/>
  <c r="L34" i="9" s="1"/>
  <c r="J35" i="9"/>
  <c r="J10" i="18"/>
  <c r="J9" i="18" s="1"/>
  <c r="K10" i="18"/>
  <c r="K9" i="18" s="1"/>
  <c r="I10" i="18"/>
  <c r="I9" i="18" s="1"/>
  <c r="L22" i="6"/>
  <c r="L18" i="6" s="1"/>
  <c r="K68" i="9"/>
  <c r="K67" i="9" s="1"/>
  <c r="J40" i="9"/>
  <c r="J39" i="9" s="1"/>
  <c r="J38" i="9" s="1"/>
  <c r="J37" i="9" s="1"/>
  <c r="L40" i="9"/>
  <c r="L39" i="9" s="1"/>
  <c r="L36" i="9" s="1"/>
  <c r="L84" i="9"/>
  <c r="J62" i="9"/>
  <c r="J61" i="9" s="1"/>
  <c r="L39" i="6"/>
  <c r="L38" i="6" s="1"/>
  <c r="L68" i="9"/>
  <c r="L67" i="9" s="1"/>
  <c r="J84" i="9"/>
  <c r="K84" i="9"/>
  <c r="K39" i="6"/>
  <c r="K38" i="6" s="1"/>
  <c r="K50" i="9"/>
  <c r="K49" i="9" s="1"/>
  <c r="K62" i="9"/>
  <c r="K61" i="9" s="1"/>
  <c r="I21" i="18"/>
  <c r="I17" i="18" s="1"/>
  <c r="K72" i="9"/>
  <c r="K74" i="9"/>
  <c r="K73" i="9" s="1"/>
  <c r="K44" i="9"/>
  <c r="K43" i="9" s="1"/>
  <c r="L72" i="9"/>
  <c r="L74" i="9"/>
  <c r="L73" i="9" s="1"/>
  <c r="J72" i="9"/>
  <c r="J74" i="9"/>
  <c r="J73" i="9" s="1"/>
  <c r="I53" i="18"/>
  <c r="J50" i="9"/>
  <c r="J49" i="9" s="1"/>
  <c r="L62" i="9"/>
  <c r="L61" i="9" s="1"/>
  <c r="J68" i="9"/>
  <c r="J67" i="9" s="1"/>
  <c r="L12" i="9"/>
  <c r="L11" i="9" s="1"/>
  <c r="K10" i="9"/>
  <c r="K9" i="9" s="1"/>
  <c r="K12" i="9"/>
  <c r="K11" i="9" s="1"/>
  <c r="K95" i="9"/>
  <c r="K97" i="9"/>
  <c r="K96" i="9" s="1"/>
  <c r="J10" i="9"/>
  <c r="J9" i="9" s="1"/>
  <c r="J12" i="9"/>
  <c r="J11" i="9" s="1"/>
  <c r="J95" i="9"/>
  <c r="J97" i="9"/>
  <c r="J96" i="9" s="1"/>
  <c r="L95" i="9"/>
  <c r="L97" i="9"/>
  <c r="L96" i="9" s="1"/>
  <c r="K86" i="9"/>
  <c r="K85" i="9" s="1"/>
  <c r="L86" i="9"/>
  <c r="L85" i="9" s="1"/>
  <c r="J86" i="9"/>
  <c r="J85" i="9" s="1"/>
  <c r="J42" i="9"/>
  <c r="J44" i="9"/>
  <c r="J43" i="9" s="1"/>
  <c r="L42" i="9"/>
  <c r="L44" i="9"/>
  <c r="L43" i="9" s="1"/>
  <c r="L17" i="9"/>
  <c r="L19" i="9"/>
  <c r="L18" i="9" s="1"/>
  <c r="K17" i="9"/>
  <c r="K19" i="9"/>
  <c r="K18" i="9" s="1"/>
  <c r="K40" i="9"/>
  <c r="K39" i="9" s="1"/>
  <c r="I40" i="18"/>
  <c r="I39" i="18" s="1"/>
  <c r="I38" i="18" s="1"/>
  <c r="I37" i="18" s="1"/>
  <c r="L54" i="6"/>
  <c r="C27" i="1"/>
  <c r="C20" i="1" s="1"/>
  <c r="J82" i="9"/>
  <c r="J81" i="9" s="1"/>
  <c r="D27" i="1"/>
  <c r="D20" i="1" s="1"/>
  <c r="K82" i="9"/>
  <c r="K81" i="9" s="1"/>
  <c r="L82" i="9"/>
  <c r="L81" i="9" s="1"/>
  <c r="L52" i="9"/>
  <c r="L51" i="9" s="1"/>
  <c r="J39" i="6"/>
  <c r="J38" i="6" s="1"/>
  <c r="J54" i="6"/>
  <c r="K27" i="9"/>
  <c r="K26" i="9" s="1"/>
  <c r="K23" i="9" s="1"/>
  <c r="K17" i="6"/>
  <c r="K16" i="6" s="1"/>
  <c r="K9" i="6" s="1"/>
  <c r="J17" i="6"/>
  <c r="J16" i="6" s="1"/>
  <c r="J27" i="9"/>
  <c r="J26" i="9" s="1"/>
  <c r="J23" i="9" s="1"/>
  <c r="J16" i="9" s="1"/>
  <c r="L27" i="9"/>
  <c r="L26" i="9" s="1"/>
  <c r="L23" i="9" s="1"/>
  <c r="K16" i="9" l="1"/>
  <c r="L16" i="9"/>
  <c r="K8" i="6"/>
  <c r="K7" i="6" s="1"/>
  <c r="K8" i="9"/>
  <c r="K7" i="9" s="1"/>
  <c r="L17" i="6"/>
  <c r="L16" i="6" s="1"/>
  <c r="L9" i="6" s="1"/>
  <c r="L8" i="9"/>
  <c r="L7" i="9" s="1"/>
  <c r="I16" i="18"/>
  <c r="I15" i="18" s="1"/>
  <c r="I8" i="18" s="1"/>
  <c r="I7" i="18" s="1"/>
  <c r="C20" i="13" s="1"/>
  <c r="K8" i="18"/>
  <c r="K7" i="18" s="1"/>
  <c r="E20" i="13" s="1"/>
  <c r="J8" i="18"/>
  <c r="J7" i="18" s="1"/>
  <c r="D20" i="13" s="1"/>
  <c r="L38" i="9"/>
  <c r="L37" i="9" s="1"/>
  <c r="J36" i="9"/>
  <c r="E20" i="1"/>
  <c r="E8" i="1" s="1"/>
  <c r="D8" i="1"/>
  <c r="C8" i="1"/>
  <c r="K78" i="9"/>
  <c r="K80" i="9"/>
  <c r="K79" i="9" s="1"/>
  <c r="L78" i="9"/>
  <c r="L80" i="9"/>
  <c r="L79" i="9" s="1"/>
  <c r="J78" i="9"/>
  <c r="J80" i="9"/>
  <c r="J79" i="9" s="1"/>
  <c r="L48" i="9"/>
  <c r="L50" i="9"/>
  <c r="L49" i="9" s="1"/>
  <c r="K36" i="9"/>
  <c r="K38" i="9"/>
  <c r="K37" i="9" s="1"/>
  <c r="L25" i="9"/>
  <c r="L24" i="9" s="1"/>
  <c r="J8" i="9"/>
  <c r="J25" i="9"/>
  <c r="J24" i="9" s="1"/>
  <c r="K25" i="9"/>
  <c r="K24" i="9" s="1"/>
  <c r="J34" i="9"/>
  <c r="E17" i="13" l="1"/>
  <c r="E16" i="13" s="1"/>
  <c r="E15" i="13" s="1"/>
  <c r="D17" i="13"/>
  <c r="D16" i="13" s="1"/>
  <c r="D15" i="13" s="1"/>
  <c r="E19" i="13"/>
  <c r="E18" i="13" s="1"/>
  <c r="L8" i="6"/>
  <c r="L7" i="6" s="1"/>
  <c r="C17" i="13"/>
  <c r="C16" i="13" s="1"/>
  <c r="C15" i="13" s="1"/>
  <c r="D19" i="13"/>
  <c r="D18" i="13" s="1"/>
  <c r="J7" i="9"/>
  <c r="C19" i="13"/>
  <c r="E14" i="13" l="1"/>
  <c r="E6" i="13" s="1"/>
  <c r="D14" i="13"/>
  <c r="D6" i="13" s="1"/>
  <c r="C18" i="13"/>
  <c r="C14" i="13" s="1"/>
  <c r="C6" i="13" s="1"/>
  <c r="J11" i="6"/>
  <c r="J10" i="6" s="1"/>
  <c r="J9" i="6" s="1"/>
  <c r="J8" i="6" s="1"/>
  <c r="J7" i="6" s="1"/>
</calcChain>
</file>

<file path=xl/sharedStrings.xml><?xml version="1.0" encoding="utf-8"?>
<sst xmlns="http://schemas.openxmlformats.org/spreadsheetml/2006/main" count="1451" uniqueCount="209">
  <si>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</si>
  <si>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</si>
  <si>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</si>
  <si>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</si>
  <si>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</si>
  <si>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</si>
  <si>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</si>
  <si>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</si>
  <si>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</si>
  <si>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</si>
  <si>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</si>
  <si>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</si>
  <si>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</si>
  <si>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</si>
  <si>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</si>
  <si>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</si>
  <si>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</si>
  <si>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</si>
  <si>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</si>
  <si>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</si>
  <si>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</si>
  <si>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</si>
  <si>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</si>
  <si>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</si>
  <si>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</si>
  <si>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</si>
  <si>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</si>
  <si>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</si>
  <si>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</si>
  <si>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</si>
  <si>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</si>
  <si>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</si>
  <si>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</si>
  <si>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</si>
  <si>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</si>
  <si>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</si>
  <si>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</si>
  <si>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</si>
  <si>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</si>
  <si>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</si>
  <si>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</si>
  <si>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</si>
  <si>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</si>
  <si>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</si>
  <si>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</si>
  <si>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</si>
  <si>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</si>
  <si>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</si>
  <si>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</si>
  <si>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</si>
  <si>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</si>
  <si>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</si>
  <si>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</si>
  <si>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</si>
  <si>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</si>
  <si>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</si>
  <si>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</si>
  <si>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</si>
  <si>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</si>
  <si>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</si>
  <si>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</si>
  <si>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</si>
  <si>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</si>
  <si>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</si>
  <si>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</si>
  <si>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</si>
  <si>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</si>
  <si>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</si>
  <si>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</si>
  <si>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</si>
  <si>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</si>
  <si>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</si>
  <si>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</si>
  <si>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</si>
  <si>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</si>
  <si>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</si>
  <si>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</si>
  <si>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</si>
  <si>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</si>
  <si>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</si>
  <si>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</si>
  <si>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</si>
  <si>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</si>
  <si>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</si>
  <si>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</si>
  <si>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</si>
  <si>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</si>
  <si>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</si>
  <si>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</si>
  <si>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</si>
  <si>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</si>
  <si>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</si>
  <si>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</si>
  <si>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</si>
  <si>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</si>
  <si>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</si>
  <si>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</si>
  <si>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</si>
  <si>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</si>
  <si>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</si>
  <si>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</si>
  <si>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</si>
  <si>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</si>
  <si>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</si>
  <si>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</si>
  <si>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</si>
  <si>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</si>
  <si>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</si>
  <si>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</si>
  <si>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</si>
  <si>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</si>
  <si>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</si>
  <si>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</si>
  <si>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</si>
  <si>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</si>
  <si>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</si>
  <si>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</si>
  <si>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</si>
  <si>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</si>
  <si>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</si>
  <si>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</si>
  <si>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</si>
  <si>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</si>
  <si>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</si>
  <si>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</si>
  <si>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</si>
  <si>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</si>
  <si>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</si>
  <si>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</si>
  <si>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</si>
  <si>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</si>
  <si>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</si>
  <si>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</si>
  <si>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</si>
  <si>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</si>
  <si>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</si>
  <si>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</si>
  <si>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</si>
  <si>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</si>
  <si>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</si>
  <si>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</si>
  <si>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</si>
  <si>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</si>
  <si>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</si>
  <si>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</si>
  <si>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</si>
  <si>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</si>
  <si>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</si>
  <si>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</si>
  <si>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</si>
  <si>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</si>
  <si>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</si>
  <si>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</si>
  <si>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</si>
  <si>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</si>
  <si>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</si>
  <si>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</si>
  <si>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</si>
  <si>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</si>
  <si>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</si>
  <si>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</si>
  <si>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</si>
  <si>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</si>
  <si>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</si>
  <si>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</si>
  <si>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</si>
  <si>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</si>
  <si>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</si>
  <si>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</si>
  <si>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</si>
  <si>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</si>
  <si>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Условно утверждаемые расходы</t>
  </si>
  <si>
    <t>99</t>
  </si>
  <si>
    <t>41990</t>
  </si>
  <si>
    <t>2023 год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</si>
  <si>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</si>
  <si>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</si>
  <si>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</si>
  <si>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</si>
  <si>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</si>
  <si>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</si>
  <si>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</si>
  <si>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</si>
  <si>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</si>
  <si>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</si>
  <si>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</si>
  <si>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</si>
  <si>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Приложение 3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</si>
  <si>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</si>
  <si>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2023 И 2024 ГОДОВ </t>
  </si>
  <si>
    <t>Прз</t>
  </si>
  <si>
    <t>Цср</t>
  </si>
  <si>
    <t>Вр</t>
  </si>
  <si>
    <t/>
  </si>
  <si>
    <t xml:space="preserve"> (тыс. рублей)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</si>
  <si>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</si>
  <si>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(тыс. рублей)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</si>
  <si>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</si>
  <si>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6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</si>
  <si>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</si>
  <si>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</si>
  <si>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</si>
  <si>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</si>
  <si>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</si>
  <si>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</si>
  <si>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1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</si>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</sst>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2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14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8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/>
    </xf>
    <xf numFmtId="0" fontId="3" fillId="3" borderId="0" xfId="4" applyFont="1" applyFill="1" applyBorder="1"/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25" xfId="4" applyFont="1" applyFill="1" applyBorder="1" applyAlignment="1">
      <alignment horizontal="center" vertical="justify"/>
    </xf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4" applyNumberFormat="1" applyFont="1" applyBorder="1" applyAlignment="1">
      <alignment horizontal="left" vertical="top" wrapText="1"/>
    </xf>
    <xf numFmtId="49" fontId="3" fillId="0" borderId="12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164" fontId="4" fillId="3" borderId="13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15" fillId="0" borderId="2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28"/>
  <sheetViews>
    <sheetView view="pageBreakPreview" zoomScaleNormal="75" zoomScaleSheetLayoutView="100" workbookViewId="0">
      <selection activeCell="E29" sqref="E29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1" customWidth="1"/>
    <col min="5" max="5" width="14.85546875" style="11" customWidth="1"/>
    <col min="6" max="6" width="43.28515625" style="10" customWidth="1"/>
    <col min="7" max="16384" width="8.5703125" style="11"/>
  </cols>
  <sheetData>
    <row r="1" spans="1:5" ht="112.5" customHeight="1" x14ac:dyDescent="0.25">
      <c r="A1" s="126"/>
      <c r="B1" s="126"/>
      <c r="C1" s="203" t="s">
        <v>205</v>
      </c>
      <c r="D1" s="203"/>
      <c r="E1" s="203"/>
    </row>
    <row r="2" spans="1:5" ht="66" customHeight="1" x14ac:dyDescent="0.25">
      <c r="A2" s="209" t="s">
        <v>163</v>
      </c>
      <c r="B2" s="209"/>
      <c r="C2" s="209"/>
      <c r="D2" s="209"/>
      <c r="E2" s="209"/>
    </row>
    <row r="3" spans="1:5" x14ac:dyDescent="0.25">
      <c r="A3" s="128"/>
      <c r="B3" s="128"/>
      <c r="C3" s="128"/>
      <c r="D3" s="127"/>
      <c r="E3" s="127"/>
    </row>
    <row r="4" spans="1:5" x14ac:dyDescent="0.25">
      <c r="A4" s="126"/>
      <c r="B4" s="126"/>
      <c r="C4" s="210" t="s">
        <v>0</v>
      </c>
      <c r="D4" s="210"/>
      <c r="E4" s="210"/>
    </row>
    <row r="5" spans="1:5" ht="32.25" customHeight="1" x14ac:dyDescent="0.25">
      <c r="A5" s="205" t="s">
        <v>1</v>
      </c>
      <c r="B5" s="207" t="s">
        <v>2</v>
      </c>
      <c r="C5" s="204" t="s">
        <v>3</v>
      </c>
      <c r="D5" s="204"/>
      <c r="E5" s="204"/>
    </row>
    <row r="6" spans="1:5" x14ac:dyDescent="0.25">
      <c r="A6" s="206"/>
      <c r="B6" s="208"/>
      <c r="C6" s="194" t="s">
        <v>140</v>
      </c>
      <c r="D6" s="194" t="s">
        <v>174</v>
      </c>
      <c r="E6" s="194" t="s">
        <v>188</v>
      </c>
    </row>
    <row r="7" spans="1:5" x14ac:dyDescent="0.25">
      <c r="A7" s="129">
        <v>1</v>
      </c>
      <c r="B7" s="129">
        <v>2</v>
      </c>
      <c r="C7" s="130">
        <v>3</v>
      </c>
      <c r="D7" s="130">
        <v>4</v>
      </c>
      <c r="E7" s="130">
        <v>5</v>
      </c>
    </row>
    <row r="8" spans="1:5" x14ac:dyDescent="0.25">
      <c r="A8" s="131"/>
      <c r="B8" s="87" t="s">
        <v>4</v>
      </c>
      <c r="C8" s="132">
        <f>SUM(C9+C20)</f>
        <v>1146.5999999999999</v>
      </c>
      <c r="D8" s="132">
        <f>SUM(D9+D20)</f>
        <v>868.4</v>
      </c>
      <c r="E8" s="132">
        <f>SUM(E9+E20)</f>
        <v>901.9</v>
      </c>
    </row>
    <row r="9" spans="1:5" x14ac:dyDescent="0.25">
      <c r="A9" s="133" t="s">
        <v>68</v>
      </c>
      <c r="B9" s="87" t="s">
        <v>73</v>
      </c>
      <c r="C9" s="132">
        <f>C10+C13+C15+C17</f>
        <v>382</v>
      </c>
      <c r="D9" s="132">
        <f t="shared" ref="D9:E9" si="0">D10+D13+D15+D17</f>
        <v>385</v>
      </c>
      <c r="E9" s="132">
        <f t="shared" si="0"/>
        <v>393</v>
      </c>
    </row>
    <row r="10" spans="1:5" x14ac:dyDescent="0.25">
      <c r="A10" s="133" t="s">
        <v>69</v>
      </c>
      <c r="B10" s="87" t="s">
        <v>5</v>
      </c>
      <c r="C10" s="132">
        <f t="shared" ref="C10:E11" si="1">SUM(C11)</f>
        <v>17</v>
      </c>
      <c r="D10" s="132">
        <f t="shared" si="1"/>
        <v>18</v>
      </c>
      <c r="E10" s="132">
        <f t="shared" si="1"/>
        <v>18</v>
      </c>
    </row>
    <row r="11" spans="1:5" x14ac:dyDescent="0.25">
      <c r="A11" s="133" t="s">
        <v>6</v>
      </c>
      <c r="B11" s="87" t="s">
        <v>7</v>
      </c>
      <c r="C11" s="193">
        <f t="shared" si="1"/>
        <v>17</v>
      </c>
      <c r="D11" s="193">
        <f t="shared" si="1"/>
        <v>18</v>
      </c>
      <c r="E11" s="193">
        <f t="shared" si="1"/>
        <v>18</v>
      </c>
    </row>
    <row r="12" spans="1:5" ht="63" x14ac:dyDescent="0.25">
      <c r="A12" s="134" t="s">
        <v>74</v>
      </c>
      <c r="B12" s="72" t="s">
        <v>75</v>
      </c>
      <c r="C12" s="183">
        <v>17</v>
      </c>
      <c r="D12" s="202">
        <v>18</v>
      </c>
      <c r="E12" s="184">
        <v>18</v>
      </c>
    </row>
    <row r="13" spans="1:5" ht="17.25" customHeight="1" x14ac:dyDescent="0.25">
      <c r="A13" s="133" t="s">
        <v>70</v>
      </c>
      <c r="B13" s="87" t="s">
        <v>8</v>
      </c>
      <c r="C13" s="132">
        <f>SUM(C14)</f>
        <v>1</v>
      </c>
      <c r="D13" s="132">
        <f>SUM(D14)</f>
        <v>1</v>
      </c>
      <c r="E13" s="132">
        <f>SUM(E14)</f>
        <v>1</v>
      </c>
    </row>
    <row r="14" spans="1:5" ht="24" customHeight="1" x14ac:dyDescent="0.25">
      <c r="A14" s="134" t="s">
        <v>76</v>
      </c>
      <c r="B14" s="72" t="s">
        <v>9</v>
      </c>
      <c r="C14" s="135">
        <v>1</v>
      </c>
      <c r="D14" s="135">
        <v>1</v>
      </c>
      <c r="E14" s="135">
        <v>1</v>
      </c>
    </row>
    <row r="15" spans="1:5" x14ac:dyDescent="0.25">
      <c r="A15" s="133" t="s">
        <v>71</v>
      </c>
      <c r="B15" s="87" t="s">
        <v>77</v>
      </c>
      <c r="C15" s="132">
        <f>SUM(C16)</f>
        <v>35</v>
      </c>
      <c r="D15" s="132">
        <f>SUM(D16)</f>
        <v>35</v>
      </c>
      <c r="E15" s="132">
        <f>SUM(E16)</f>
        <v>39</v>
      </c>
    </row>
    <row r="16" spans="1:5" ht="33" customHeight="1" x14ac:dyDescent="0.25">
      <c r="A16" s="134" t="s">
        <v>78</v>
      </c>
      <c r="B16" s="136" t="s">
        <v>79</v>
      </c>
      <c r="C16" s="183">
        <v>35</v>
      </c>
      <c r="D16" s="184">
        <v>35</v>
      </c>
      <c r="E16" s="185">
        <v>39</v>
      </c>
    </row>
    <row r="17" spans="1:6" x14ac:dyDescent="0.25">
      <c r="A17" s="133" t="s">
        <v>72</v>
      </c>
      <c r="B17" s="137" t="s">
        <v>10</v>
      </c>
      <c r="C17" s="132">
        <f>SUM(C18+C19)</f>
        <v>329</v>
      </c>
      <c r="D17" s="132">
        <f>SUM(D18+D19)</f>
        <v>331</v>
      </c>
      <c r="E17" s="132">
        <f>SUM(E18+E19)</f>
        <v>335</v>
      </c>
    </row>
    <row r="18" spans="1:6" ht="31.5" x14ac:dyDescent="0.25">
      <c r="A18" s="134" t="s">
        <v>80</v>
      </c>
      <c r="B18" s="136" t="s">
        <v>81</v>
      </c>
      <c r="C18" s="183">
        <v>180</v>
      </c>
      <c r="D18" s="184">
        <v>180</v>
      </c>
      <c r="E18" s="185">
        <v>180</v>
      </c>
    </row>
    <row r="19" spans="1:6" s="2" customFormat="1" ht="31.5" x14ac:dyDescent="0.25">
      <c r="A19" s="134" t="s">
        <v>82</v>
      </c>
      <c r="B19" s="136" t="s">
        <v>83</v>
      </c>
      <c r="C19" s="183">
        <v>149</v>
      </c>
      <c r="D19" s="184">
        <v>151</v>
      </c>
      <c r="E19" s="185">
        <v>155</v>
      </c>
      <c r="F19" s="12"/>
    </row>
    <row r="20" spans="1:6" ht="38.450000000000003" customHeight="1" x14ac:dyDescent="0.25">
      <c r="A20" s="139" t="s">
        <v>84</v>
      </c>
      <c r="B20" s="140" t="s">
        <v>85</v>
      </c>
      <c r="C20" s="132">
        <f>SUM(C24+C27+C21)</f>
        <v>764.59999999999991</v>
      </c>
      <c r="D20" s="132">
        <f>SUM(D24+D27+D21)</f>
        <v>483.4</v>
      </c>
      <c r="E20" s="132">
        <f>SUM(E24+E27+E21)</f>
        <v>508.9</v>
      </c>
    </row>
    <row r="21" spans="1:6" ht="17.25" customHeight="1" x14ac:dyDescent="0.25">
      <c r="A21" s="133" t="s">
        <v>160</v>
      </c>
      <c r="B21" s="140" t="s">
        <v>161</v>
      </c>
      <c r="C21" s="132">
        <f>C22+C23</f>
        <v>386.9</v>
      </c>
      <c r="D21" s="132">
        <f t="shared" ref="D21:E21" si="2">D22+D23</f>
        <v>99</v>
      </c>
      <c r="E21" s="132">
        <f t="shared" si="2"/>
        <v>105.39999999999999</v>
      </c>
    </row>
    <row r="22" spans="1:6" ht="31.5" customHeight="1" x14ac:dyDescent="0.25">
      <c r="A22" s="134" t="s">
        <v>164</v>
      </c>
      <c r="B22" s="138" t="s">
        <v>135</v>
      </c>
      <c r="C22" s="184">
        <f>158.8+6.6</f>
        <v>165.4</v>
      </c>
      <c r="D22" s="185">
        <f>92.4+6.6</f>
        <v>99</v>
      </c>
      <c r="E22" s="185">
        <f>98.8+6.6</f>
        <v>105.39999999999999</v>
      </c>
    </row>
    <row r="23" spans="1:6" ht="31.5" customHeight="1" x14ac:dyDescent="0.25">
      <c r="A23" s="134" t="s">
        <v>176</v>
      </c>
      <c r="B23" s="8" t="s">
        <v>175</v>
      </c>
      <c r="C23" s="183">
        <v>221.5</v>
      </c>
      <c r="D23" s="184">
        <v>0</v>
      </c>
      <c r="E23" s="185">
        <v>0</v>
      </c>
    </row>
    <row r="24" spans="1:6" x14ac:dyDescent="0.25">
      <c r="A24" s="133" t="s">
        <v>86</v>
      </c>
      <c r="B24" s="141" t="s">
        <v>87</v>
      </c>
      <c r="C24" s="132">
        <f>SUM(C25+C26)</f>
        <v>89.899999999999991</v>
      </c>
      <c r="D24" s="132">
        <f>SUM(D25+D26)</f>
        <v>92.899999999999991</v>
      </c>
      <c r="E24" s="132">
        <f>SUM(E25+E26)</f>
        <v>96.1</v>
      </c>
    </row>
    <row r="25" spans="1:6" ht="94.5" x14ac:dyDescent="0.25">
      <c r="A25" s="134" t="s">
        <v>165</v>
      </c>
      <c r="B25" s="138" t="s">
        <v>158</v>
      </c>
      <c r="C25" s="135">
        <v>0.1</v>
      </c>
      <c r="D25" s="135">
        <v>0.1</v>
      </c>
      <c r="E25" s="135">
        <v>0.1</v>
      </c>
    </row>
    <row r="26" spans="1:6" ht="33" customHeight="1" x14ac:dyDescent="0.25">
      <c r="A26" s="134" t="s">
        <v>166</v>
      </c>
      <c r="B26" s="72" t="s">
        <v>88</v>
      </c>
      <c r="C26" s="135">
        <v>89.8</v>
      </c>
      <c r="D26" s="135">
        <v>92.8</v>
      </c>
      <c r="E26" s="135">
        <v>96</v>
      </c>
    </row>
    <row r="27" spans="1:6" ht="21" customHeight="1" x14ac:dyDescent="0.25">
      <c r="A27" s="133" t="s">
        <v>89</v>
      </c>
      <c r="B27" s="87" t="s">
        <v>90</v>
      </c>
      <c r="C27" s="132">
        <f>SUM(C28)</f>
        <v>287.79999999999995</v>
      </c>
      <c r="D27" s="132">
        <f>SUM(D28)</f>
        <v>291.5</v>
      </c>
      <c r="E27" s="132">
        <f>E28</f>
        <v>307.39999999999998</v>
      </c>
    </row>
    <row r="28" spans="1:6" ht="66" customHeight="1" x14ac:dyDescent="0.25">
      <c r="A28" s="134" t="s">
        <v>167</v>
      </c>
      <c r="B28" s="138" t="s">
        <v>91</v>
      </c>
      <c r="C28" s="183">
        <f>30.4+257.4</f>
        <v>287.79999999999995</v>
      </c>
      <c r="D28" s="184">
        <f>30.4+261.1</f>
        <v>291.5</v>
      </c>
      <c r="E28" s="185">
        <f>30.4+277</f>
        <v>307.39999999999998</v>
      </c>
    </row>
  </sheetData>
  <mergeCells count="6">
    <mergeCell ref="C1:E1"/>
    <mergeCell ref="C5:E5"/>
    <mergeCell ref="A5:A6"/>
    <mergeCell ref="B5:B6"/>
    <mergeCell ref="A2:E2"/>
    <mergeCell ref="C4:E4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90"/>
  <sheetViews>
    <sheetView view="pageBreakPreview" zoomScale="90" zoomScaleNormal="75" zoomScaleSheetLayoutView="90" workbookViewId="0">
      <selection activeCell="L25" sqref="L25"/>
    </sheetView>
  </sheetViews>
  <sheetFormatPr defaultColWidth="8.5703125" defaultRowHeight="15.75" x14ac:dyDescent="0.25"/>
  <cols>
    <col min="1" max="1" width="86.7109375" style="1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22" customWidth="1"/>
    <col min="11" max="11" width="13.85546875" style="6" customWidth="1"/>
    <col min="12" max="12" width="15.85546875" style="6" customWidth="1"/>
    <col min="13" max="16384" width="8.5703125" style="6"/>
  </cols>
  <sheetData>
    <row r="1" spans="1:12" ht="111" customHeight="1" x14ac:dyDescent="0.25">
      <c r="A1" s="142"/>
      <c r="B1" s="143"/>
      <c r="C1" s="143"/>
      <c r="D1" s="143"/>
      <c r="E1" s="143"/>
      <c r="F1" s="143"/>
      <c r="G1" s="144"/>
      <c r="H1" s="182"/>
      <c r="I1" s="182"/>
      <c r="J1" s="203" t="s">
        <v>206</v>
      </c>
      <c r="K1" s="203"/>
      <c r="L1" s="203"/>
    </row>
    <row r="2" spans="1:12" ht="57.75" customHeight="1" x14ac:dyDescent="0.25">
      <c r="A2" s="212" t="s">
        <v>189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</row>
    <row r="3" spans="1:12" x14ac:dyDescent="0.25">
      <c r="A3" s="142"/>
      <c r="B3" s="143"/>
      <c r="C3" s="143"/>
      <c r="D3" s="143"/>
      <c r="E3" s="143"/>
      <c r="F3" s="143"/>
      <c r="G3" s="143"/>
      <c r="H3" s="126"/>
      <c r="I3" s="126"/>
      <c r="J3" s="145"/>
      <c r="K3" s="126"/>
      <c r="L3" s="126" t="s">
        <v>194</v>
      </c>
    </row>
    <row r="4" spans="1:12" ht="15.75" customHeight="1" x14ac:dyDescent="0.25">
      <c r="A4" s="211" t="s">
        <v>11</v>
      </c>
      <c r="B4" s="211" t="s">
        <v>20</v>
      </c>
      <c r="C4" s="211" t="s">
        <v>12</v>
      </c>
      <c r="D4" s="211" t="s">
        <v>190</v>
      </c>
      <c r="E4" s="211" t="s">
        <v>191</v>
      </c>
      <c r="F4" s="211"/>
      <c r="G4" s="211"/>
      <c r="H4" s="211"/>
      <c r="I4" s="211" t="s">
        <v>192</v>
      </c>
      <c r="J4" s="211" t="s">
        <v>64</v>
      </c>
      <c r="K4" s="211"/>
      <c r="L4" s="211"/>
    </row>
    <row r="5" spans="1:12" x14ac:dyDescent="0.25">
      <c r="A5" s="211" t="s">
        <v>193</v>
      </c>
      <c r="B5" s="211" t="s">
        <v>193</v>
      </c>
      <c r="C5" s="211" t="s">
        <v>193</v>
      </c>
      <c r="D5" s="211" t="s">
        <v>193</v>
      </c>
      <c r="E5" s="211" t="s">
        <v>193</v>
      </c>
      <c r="F5" s="211"/>
      <c r="G5" s="211"/>
      <c r="H5" s="211"/>
      <c r="I5" s="211" t="s">
        <v>193</v>
      </c>
      <c r="J5" s="196" t="s">
        <v>140</v>
      </c>
      <c r="K5" s="196" t="s">
        <v>174</v>
      </c>
      <c r="L5" s="196" t="s">
        <v>188</v>
      </c>
    </row>
    <row r="6" spans="1:12" x14ac:dyDescent="0.25">
      <c r="A6" s="116">
        <v>1</v>
      </c>
      <c r="B6" s="5">
        <v>2</v>
      </c>
      <c r="C6" s="5">
        <v>3</v>
      </c>
      <c r="D6" s="5">
        <v>4</v>
      </c>
      <c r="E6" s="5">
        <v>5</v>
      </c>
      <c r="F6" s="104">
        <v>6</v>
      </c>
      <c r="G6" s="5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</row>
    <row r="7" spans="1:12" s="20" customFormat="1" x14ac:dyDescent="0.25">
      <c r="A7" s="98" t="s">
        <v>21</v>
      </c>
      <c r="B7" s="73"/>
      <c r="C7" s="73"/>
      <c r="D7" s="73"/>
      <c r="E7" s="73"/>
      <c r="F7" s="99"/>
      <c r="G7" s="117"/>
      <c r="H7" s="78"/>
      <c r="I7" s="78"/>
      <c r="J7" s="79">
        <f>J8</f>
        <v>1146.6399999999999</v>
      </c>
      <c r="K7" s="79">
        <f t="shared" ref="K7:L7" si="0">K8</f>
        <v>868.4000000000002</v>
      </c>
      <c r="L7" s="79">
        <f t="shared" si="0"/>
        <v>901.89999999999986</v>
      </c>
    </row>
    <row r="8" spans="1:12" ht="31.5" x14ac:dyDescent="0.25">
      <c r="A8" s="98" t="s">
        <v>162</v>
      </c>
      <c r="B8" s="73">
        <v>911</v>
      </c>
      <c r="C8" s="118"/>
      <c r="D8" s="118"/>
      <c r="E8" s="5"/>
      <c r="F8" s="5"/>
      <c r="G8" s="5"/>
      <c r="H8" s="5"/>
      <c r="I8" s="119"/>
      <c r="J8" s="79">
        <f>J9+J38+J47+J54+J70+J77</f>
        <v>1146.6399999999999</v>
      </c>
      <c r="K8" s="79">
        <f>K9+K38+K47+K54+K70+K77+K90</f>
        <v>868.4000000000002</v>
      </c>
      <c r="L8" s="79">
        <f>L9+L38+L47+L54+L70+L77+L90</f>
        <v>901.89999999999986</v>
      </c>
    </row>
    <row r="9" spans="1:12" x14ac:dyDescent="0.25">
      <c r="A9" s="98" t="s">
        <v>14</v>
      </c>
      <c r="B9" s="73">
        <v>911</v>
      </c>
      <c r="C9" s="73" t="s">
        <v>15</v>
      </c>
      <c r="D9" s="73"/>
      <c r="E9" s="76"/>
      <c r="F9" s="76"/>
      <c r="G9" s="76"/>
      <c r="H9" s="76"/>
      <c r="I9" s="99"/>
      <c r="J9" s="79">
        <f>J10+J16+J32</f>
        <v>659.04</v>
      </c>
      <c r="K9" s="79">
        <f>K10+K16+K32</f>
        <v>399.70000000000005</v>
      </c>
      <c r="L9" s="79">
        <f>L10+L16+L32</f>
        <v>375.79999999999995</v>
      </c>
    </row>
    <row r="10" spans="1:12" ht="31.5" x14ac:dyDescent="0.25">
      <c r="A10" s="87" t="s">
        <v>31</v>
      </c>
      <c r="B10" s="73">
        <v>911</v>
      </c>
      <c r="C10" s="76" t="s">
        <v>15</v>
      </c>
      <c r="D10" s="76" t="s">
        <v>26</v>
      </c>
      <c r="E10" s="76"/>
      <c r="F10" s="76"/>
      <c r="G10" s="76"/>
      <c r="H10" s="76"/>
      <c r="I10" s="82"/>
      <c r="J10" s="100">
        <f>J11</f>
        <v>258.04000000000002</v>
      </c>
      <c r="K10" s="100">
        <f t="shared" ref="K10:L14" si="1">K11</f>
        <v>102.7</v>
      </c>
      <c r="L10" s="100">
        <f t="shared" si="1"/>
        <v>123.5</v>
      </c>
    </row>
    <row r="11" spans="1:12" x14ac:dyDescent="0.25">
      <c r="A11" s="80" t="s">
        <v>138</v>
      </c>
      <c r="B11" s="73">
        <v>911</v>
      </c>
      <c r="C11" s="5" t="s">
        <v>15</v>
      </c>
      <c r="D11" s="5" t="s">
        <v>26</v>
      </c>
      <c r="E11" s="5" t="s">
        <v>32</v>
      </c>
      <c r="F11" s="5"/>
      <c r="G11" s="5"/>
      <c r="H11" s="5"/>
      <c r="I11" s="68"/>
      <c r="J11" s="101">
        <f>J12</f>
        <v>258.04000000000002</v>
      </c>
      <c r="K11" s="101">
        <f t="shared" si="1"/>
        <v>102.7</v>
      </c>
      <c r="L11" s="101">
        <f t="shared" si="1"/>
        <v>123.5</v>
      </c>
    </row>
    <row r="12" spans="1:12" x14ac:dyDescent="0.25">
      <c r="A12" s="72" t="s">
        <v>136</v>
      </c>
      <c r="B12" s="73">
        <v>911</v>
      </c>
      <c r="C12" s="5" t="s">
        <v>15</v>
      </c>
      <c r="D12" s="5" t="s">
        <v>26</v>
      </c>
      <c r="E12" s="5">
        <v>65</v>
      </c>
      <c r="F12" s="5">
        <v>1</v>
      </c>
      <c r="G12" s="76"/>
      <c r="H12" s="76"/>
      <c r="I12" s="82"/>
      <c r="J12" s="101">
        <f>J13</f>
        <v>258.04000000000002</v>
      </c>
      <c r="K12" s="101">
        <f t="shared" si="1"/>
        <v>102.7</v>
      </c>
      <c r="L12" s="101">
        <f t="shared" si="1"/>
        <v>123.5</v>
      </c>
    </row>
    <row r="13" spans="1:12" x14ac:dyDescent="0.25">
      <c r="A13" s="102" t="s">
        <v>112</v>
      </c>
      <c r="B13" s="73">
        <v>911</v>
      </c>
      <c r="C13" s="67" t="s">
        <v>15</v>
      </c>
      <c r="D13" s="67" t="s">
        <v>26</v>
      </c>
      <c r="E13" s="67" t="s">
        <v>32</v>
      </c>
      <c r="F13" s="67" t="s">
        <v>22</v>
      </c>
      <c r="G13" s="67" t="s">
        <v>34</v>
      </c>
      <c r="H13" s="67" t="s">
        <v>35</v>
      </c>
      <c r="I13" s="82"/>
      <c r="J13" s="101">
        <f>J14</f>
        <v>258.04000000000002</v>
      </c>
      <c r="K13" s="101">
        <f t="shared" si="1"/>
        <v>102.7</v>
      </c>
      <c r="L13" s="101">
        <f>L14</f>
        <v>123.5</v>
      </c>
    </row>
    <row r="14" spans="1:12" ht="47.25" x14ac:dyDescent="0.25">
      <c r="A14" s="102" t="s">
        <v>103</v>
      </c>
      <c r="B14" s="73">
        <v>911</v>
      </c>
      <c r="C14" s="67" t="s">
        <v>15</v>
      </c>
      <c r="D14" s="67" t="s">
        <v>26</v>
      </c>
      <c r="E14" s="67" t="s">
        <v>32</v>
      </c>
      <c r="F14" s="67" t="s">
        <v>22</v>
      </c>
      <c r="G14" s="67" t="s">
        <v>34</v>
      </c>
      <c r="H14" s="67" t="s">
        <v>35</v>
      </c>
      <c r="I14" s="68" t="s">
        <v>105</v>
      </c>
      <c r="J14" s="101">
        <f>J15</f>
        <v>258.04000000000002</v>
      </c>
      <c r="K14" s="101">
        <f t="shared" si="1"/>
        <v>102.7</v>
      </c>
      <c r="L14" s="101">
        <f t="shared" si="1"/>
        <v>123.5</v>
      </c>
    </row>
    <row r="15" spans="1:12" ht="21" customHeight="1" x14ac:dyDescent="0.25">
      <c r="A15" s="102" t="s">
        <v>104</v>
      </c>
      <c r="B15" s="73">
        <v>911</v>
      </c>
      <c r="C15" s="67" t="s">
        <v>15</v>
      </c>
      <c r="D15" s="67" t="s">
        <v>26</v>
      </c>
      <c r="E15" s="67" t="s">
        <v>32</v>
      </c>
      <c r="F15" s="67" t="s">
        <v>22</v>
      </c>
      <c r="G15" s="67" t="s">
        <v>34</v>
      </c>
      <c r="H15" s="67" t="s">
        <v>35</v>
      </c>
      <c r="I15" s="68" t="s">
        <v>106</v>
      </c>
      <c r="J15" s="101">
        <v>258.04000000000002</v>
      </c>
      <c r="K15" s="101">
        <v>102.7</v>
      </c>
      <c r="L15" s="101">
        <v>123.5</v>
      </c>
    </row>
    <row r="16" spans="1:12" ht="47.25" x14ac:dyDescent="0.25">
      <c r="A16" s="75" t="s">
        <v>65</v>
      </c>
      <c r="B16" s="73">
        <v>911</v>
      </c>
      <c r="C16" s="76" t="s">
        <v>15</v>
      </c>
      <c r="D16" s="76" t="s">
        <v>16</v>
      </c>
      <c r="E16" s="76"/>
      <c r="F16" s="76"/>
      <c r="G16" s="76"/>
      <c r="H16" s="76"/>
      <c r="I16" s="82"/>
      <c r="J16" s="100">
        <f>J17+J27</f>
        <v>400</v>
      </c>
      <c r="K16" s="100">
        <f>K17+K27</f>
        <v>296.00000000000006</v>
      </c>
      <c r="L16" s="100">
        <f>L17+L27</f>
        <v>251.29999999999998</v>
      </c>
    </row>
    <row r="17" spans="1:12" x14ac:dyDescent="0.25">
      <c r="A17" s="80" t="s">
        <v>138</v>
      </c>
      <c r="B17" s="73">
        <v>911</v>
      </c>
      <c r="C17" s="5" t="s">
        <v>15</v>
      </c>
      <c r="D17" s="5" t="s">
        <v>16</v>
      </c>
      <c r="E17" s="5" t="s">
        <v>32</v>
      </c>
      <c r="F17" s="5"/>
      <c r="G17" s="5"/>
      <c r="H17" s="5"/>
      <c r="I17" s="68"/>
      <c r="J17" s="101">
        <f>J18</f>
        <v>399.9</v>
      </c>
      <c r="K17" s="101">
        <f>K18</f>
        <v>295.90000000000003</v>
      </c>
      <c r="L17" s="101">
        <f>L18</f>
        <v>251.2</v>
      </c>
    </row>
    <row r="18" spans="1:12" ht="18.600000000000001" customHeight="1" x14ac:dyDescent="0.25">
      <c r="A18" s="80" t="s">
        <v>139</v>
      </c>
      <c r="B18" s="73">
        <v>911</v>
      </c>
      <c r="C18" s="67" t="s">
        <v>15</v>
      </c>
      <c r="D18" s="67" t="s">
        <v>16</v>
      </c>
      <c r="E18" s="67" t="s">
        <v>32</v>
      </c>
      <c r="F18" s="67" t="s">
        <v>23</v>
      </c>
      <c r="G18" s="76"/>
      <c r="H18" s="76"/>
      <c r="I18" s="82"/>
      <c r="J18" s="101">
        <f>J20+J22</f>
        <v>399.9</v>
      </c>
      <c r="K18" s="101">
        <f t="shared" ref="K18:L18" si="2">K20+K22</f>
        <v>295.90000000000003</v>
      </c>
      <c r="L18" s="101">
        <f t="shared" si="2"/>
        <v>251.2</v>
      </c>
    </row>
    <row r="19" spans="1:12" x14ac:dyDescent="0.25">
      <c r="A19" s="102" t="s">
        <v>36</v>
      </c>
      <c r="B19" s="73">
        <v>911</v>
      </c>
      <c r="C19" s="67" t="s">
        <v>15</v>
      </c>
      <c r="D19" s="67" t="s">
        <v>16</v>
      </c>
      <c r="E19" s="67" t="s">
        <v>32</v>
      </c>
      <c r="F19" s="67" t="s">
        <v>23</v>
      </c>
      <c r="G19" s="67" t="s">
        <v>34</v>
      </c>
      <c r="H19" s="67" t="s">
        <v>37</v>
      </c>
      <c r="I19" s="82"/>
      <c r="J19" s="101">
        <f t="shared" ref="J19:L20" si="3">J20</f>
        <v>294.8</v>
      </c>
      <c r="K19" s="101">
        <f t="shared" si="3"/>
        <v>260.3</v>
      </c>
      <c r="L19" s="101">
        <f>L20</f>
        <v>188.2</v>
      </c>
    </row>
    <row r="20" spans="1:12" ht="38.25" customHeight="1" x14ac:dyDescent="0.25">
      <c r="A20" s="102" t="s">
        <v>103</v>
      </c>
      <c r="B20" s="73">
        <v>911</v>
      </c>
      <c r="C20" s="67" t="s">
        <v>15</v>
      </c>
      <c r="D20" s="67" t="s">
        <v>16</v>
      </c>
      <c r="E20" s="67" t="s">
        <v>32</v>
      </c>
      <c r="F20" s="67" t="s">
        <v>23</v>
      </c>
      <c r="G20" s="67" t="s">
        <v>34</v>
      </c>
      <c r="H20" s="67" t="s">
        <v>37</v>
      </c>
      <c r="I20" s="68" t="s">
        <v>105</v>
      </c>
      <c r="J20" s="101">
        <f t="shared" si="3"/>
        <v>294.8</v>
      </c>
      <c r="K20" s="101">
        <f t="shared" si="3"/>
        <v>260.3</v>
      </c>
      <c r="L20" s="101">
        <f t="shared" si="3"/>
        <v>188.2</v>
      </c>
    </row>
    <row r="21" spans="1:12" x14ac:dyDescent="0.25">
      <c r="A21" s="102" t="s">
        <v>104</v>
      </c>
      <c r="B21" s="73">
        <v>911</v>
      </c>
      <c r="C21" s="67" t="s">
        <v>15</v>
      </c>
      <c r="D21" s="67" t="s">
        <v>16</v>
      </c>
      <c r="E21" s="67" t="s">
        <v>32</v>
      </c>
      <c r="F21" s="67" t="s">
        <v>23</v>
      </c>
      <c r="G21" s="67" t="s">
        <v>34</v>
      </c>
      <c r="H21" s="67" t="s">
        <v>37</v>
      </c>
      <c r="I21" s="68" t="s">
        <v>106</v>
      </c>
      <c r="J21" s="101">
        <v>294.8</v>
      </c>
      <c r="K21" s="101">
        <v>260.3</v>
      </c>
      <c r="L21" s="101">
        <v>188.2</v>
      </c>
    </row>
    <row r="22" spans="1:12" x14ac:dyDescent="0.25">
      <c r="A22" s="72" t="s">
        <v>38</v>
      </c>
      <c r="B22" s="73">
        <v>911</v>
      </c>
      <c r="C22" s="67" t="s">
        <v>15</v>
      </c>
      <c r="D22" s="67" t="s">
        <v>16</v>
      </c>
      <c r="E22" s="67" t="s">
        <v>32</v>
      </c>
      <c r="F22" s="67" t="s">
        <v>23</v>
      </c>
      <c r="G22" s="67" t="s">
        <v>34</v>
      </c>
      <c r="H22" s="67" t="s">
        <v>39</v>
      </c>
      <c r="I22" s="68"/>
      <c r="J22" s="101">
        <f>J23+J25</f>
        <v>105.1</v>
      </c>
      <c r="K22" s="101">
        <f>K23+K25</f>
        <v>35.6</v>
      </c>
      <c r="L22" s="101">
        <f>L23+L25</f>
        <v>63</v>
      </c>
    </row>
    <row r="23" spans="1:12" ht="31.5" x14ac:dyDescent="0.25">
      <c r="A23" s="72" t="s">
        <v>99</v>
      </c>
      <c r="B23" s="73">
        <v>911</v>
      </c>
      <c r="C23" s="67" t="s">
        <v>15</v>
      </c>
      <c r="D23" s="67" t="s">
        <v>16</v>
      </c>
      <c r="E23" s="67" t="s">
        <v>32</v>
      </c>
      <c r="F23" s="67" t="s">
        <v>23</v>
      </c>
      <c r="G23" s="67" t="s">
        <v>34</v>
      </c>
      <c r="H23" s="67" t="s">
        <v>39</v>
      </c>
      <c r="I23" s="68" t="s">
        <v>101</v>
      </c>
      <c r="J23" s="101">
        <f t="shared" ref="J23:L23" si="4">J24</f>
        <v>75.099999999999994</v>
      </c>
      <c r="K23" s="101">
        <f t="shared" si="4"/>
        <v>5.6</v>
      </c>
      <c r="L23" s="101">
        <f t="shared" si="4"/>
        <v>33</v>
      </c>
    </row>
    <row r="24" spans="1:12" ht="31.5" x14ac:dyDescent="0.25">
      <c r="A24" s="72" t="s">
        <v>100</v>
      </c>
      <c r="B24" s="73">
        <v>911</v>
      </c>
      <c r="C24" s="67" t="s">
        <v>15</v>
      </c>
      <c r="D24" s="67" t="s">
        <v>16</v>
      </c>
      <c r="E24" s="67" t="s">
        <v>32</v>
      </c>
      <c r="F24" s="67" t="s">
        <v>23</v>
      </c>
      <c r="G24" s="67" t="s">
        <v>34</v>
      </c>
      <c r="H24" s="67" t="s">
        <v>39</v>
      </c>
      <c r="I24" s="5" t="s">
        <v>102</v>
      </c>
      <c r="J24" s="101">
        <v>75.099999999999994</v>
      </c>
      <c r="K24" s="101">
        <v>5.6</v>
      </c>
      <c r="L24" s="101">
        <v>33</v>
      </c>
    </row>
    <row r="25" spans="1:12" s="20" customFormat="1" x14ac:dyDescent="0.25">
      <c r="A25" s="71" t="s">
        <v>107</v>
      </c>
      <c r="B25" s="73">
        <v>911</v>
      </c>
      <c r="C25" s="5" t="s">
        <v>15</v>
      </c>
      <c r="D25" s="5" t="s">
        <v>16</v>
      </c>
      <c r="E25" s="67" t="s">
        <v>32</v>
      </c>
      <c r="F25" s="67" t="s">
        <v>23</v>
      </c>
      <c r="G25" s="67" t="s">
        <v>34</v>
      </c>
      <c r="H25" s="67" t="s">
        <v>39</v>
      </c>
      <c r="I25" s="104" t="s">
        <v>108</v>
      </c>
      <c r="J25" s="25">
        <f>J26</f>
        <v>30</v>
      </c>
      <c r="K25" s="25">
        <f>K26</f>
        <v>30</v>
      </c>
      <c r="L25" s="25">
        <f>L26</f>
        <v>30</v>
      </c>
    </row>
    <row r="26" spans="1:12" s="20" customFormat="1" x14ac:dyDescent="0.25">
      <c r="A26" s="71" t="s">
        <v>109</v>
      </c>
      <c r="B26" s="73">
        <v>911</v>
      </c>
      <c r="C26" s="5" t="s">
        <v>15</v>
      </c>
      <c r="D26" s="5" t="s">
        <v>16</v>
      </c>
      <c r="E26" s="5" t="s">
        <v>32</v>
      </c>
      <c r="F26" s="67" t="s">
        <v>23</v>
      </c>
      <c r="G26" s="67" t="s">
        <v>34</v>
      </c>
      <c r="H26" s="67" t="s">
        <v>39</v>
      </c>
      <c r="I26" s="104" t="s">
        <v>111</v>
      </c>
      <c r="J26" s="25">
        <v>30</v>
      </c>
      <c r="K26" s="25">
        <v>30</v>
      </c>
      <c r="L26" s="25">
        <v>30</v>
      </c>
    </row>
    <row r="27" spans="1:12" s="12" customFormat="1" ht="47.25" x14ac:dyDescent="0.25">
      <c r="A27" s="80" t="s">
        <v>168</v>
      </c>
      <c r="B27" s="73">
        <v>911</v>
      </c>
      <c r="C27" s="5" t="s">
        <v>15</v>
      </c>
      <c r="D27" s="5" t="s">
        <v>16</v>
      </c>
      <c r="E27" s="68">
        <v>89</v>
      </c>
      <c r="F27" s="67"/>
      <c r="G27" s="67"/>
      <c r="H27" s="67"/>
      <c r="I27" s="105"/>
      <c r="J27" s="101">
        <f>J28</f>
        <v>0.1</v>
      </c>
      <c r="K27" s="101">
        <f t="shared" ref="K27:L30" si="5">K28</f>
        <v>0.1</v>
      </c>
      <c r="L27" s="101">
        <f t="shared" si="5"/>
        <v>0.1</v>
      </c>
    </row>
    <row r="28" spans="1:12" s="12" customFormat="1" ht="47.25" x14ac:dyDescent="0.25">
      <c r="A28" s="80" t="s">
        <v>169</v>
      </c>
      <c r="B28" s="73">
        <v>911</v>
      </c>
      <c r="C28" s="5" t="s">
        <v>15</v>
      </c>
      <c r="D28" s="5" t="s">
        <v>16</v>
      </c>
      <c r="E28" s="68">
        <v>89</v>
      </c>
      <c r="F28" s="67" t="s">
        <v>22</v>
      </c>
      <c r="G28" s="67"/>
      <c r="H28" s="67"/>
      <c r="I28" s="105"/>
      <c r="J28" s="101">
        <f>J29</f>
        <v>0.1</v>
      </c>
      <c r="K28" s="101">
        <f t="shared" si="5"/>
        <v>0.1</v>
      </c>
      <c r="L28" s="101">
        <f t="shared" si="5"/>
        <v>0.1</v>
      </c>
    </row>
    <row r="29" spans="1:12" s="12" customFormat="1" ht="70.5" customHeight="1" x14ac:dyDescent="0.25">
      <c r="A29" s="106" t="s">
        <v>137</v>
      </c>
      <c r="B29" s="73">
        <v>911</v>
      </c>
      <c r="C29" s="5" t="s">
        <v>15</v>
      </c>
      <c r="D29" s="5" t="s">
        <v>16</v>
      </c>
      <c r="E29" s="68">
        <v>89</v>
      </c>
      <c r="F29" s="67" t="s">
        <v>22</v>
      </c>
      <c r="G29" s="67" t="s">
        <v>34</v>
      </c>
      <c r="H29" s="67" t="s">
        <v>41</v>
      </c>
      <c r="I29" s="105"/>
      <c r="J29" s="101">
        <f>J30</f>
        <v>0.1</v>
      </c>
      <c r="K29" s="101">
        <f t="shared" si="5"/>
        <v>0.1</v>
      </c>
      <c r="L29" s="101">
        <f t="shared" si="5"/>
        <v>0.1</v>
      </c>
    </row>
    <row r="30" spans="1:12" s="12" customFormat="1" ht="18" customHeight="1" x14ac:dyDescent="0.25">
      <c r="A30" s="72" t="s">
        <v>99</v>
      </c>
      <c r="B30" s="73">
        <v>911</v>
      </c>
      <c r="C30" s="5" t="s">
        <v>15</v>
      </c>
      <c r="D30" s="5" t="s">
        <v>16</v>
      </c>
      <c r="E30" s="68" t="s">
        <v>46</v>
      </c>
      <c r="F30" s="67" t="s">
        <v>22</v>
      </c>
      <c r="G30" s="67" t="s">
        <v>34</v>
      </c>
      <c r="H30" s="67" t="s">
        <v>41</v>
      </c>
      <c r="I30" s="105" t="s">
        <v>101</v>
      </c>
      <c r="J30" s="101">
        <f>J31</f>
        <v>0.1</v>
      </c>
      <c r="K30" s="101">
        <f t="shared" si="5"/>
        <v>0.1</v>
      </c>
      <c r="L30" s="101">
        <f t="shared" si="5"/>
        <v>0.1</v>
      </c>
    </row>
    <row r="31" spans="1:12" s="12" customFormat="1" ht="35.25" customHeight="1" x14ac:dyDescent="0.25">
      <c r="A31" s="72" t="s">
        <v>100</v>
      </c>
      <c r="B31" s="73">
        <v>911</v>
      </c>
      <c r="C31" s="5" t="s">
        <v>15</v>
      </c>
      <c r="D31" s="5" t="s">
        <v>16</v>
      </c>
      <c r="E31" s="68" t="s">
        <v>46</v>
      </c>
      <c r="F31" s="67" t="s">
        <v>22</v>
      </c>
      <c r="G31" s="67" t="s">
        <v>34</v>
      </c>
      <c r="H31" s="67" t="s">
        <v>41</v>
      </c>
      <c r="I31" s="105" t="s">
        <v>102</v>
      </c>
      <c r="J31" s="101">
        <v>0.1</v>
      </c>
      <c r="K31" s="101">
        <v>0.1</v>
      </c>
      <c r="L31" s="101">
        <v>0.1</v>
      </c>
    </row>
    <row r="32" spans="1:12" x14ac:dyDescent="0.25">
      <c r="A32" s="87" t="s">
        <v>42</v>
      </c>
      <c r="B32" s="73">
        <v>911</v>
      </c>
      <c r="C32" s="90" t="s">
        <v>15</v>
      </c>
      <c r="D32" s="90" t="s">
        <v>43</v>
      </c>
      <c r="E32" s="90"/>
      <c r="F32" s="77"/>
      <c r="G32" s="77"/>
      <c r="H32" s="91"/>
      <c r="I32" s="91"/>
      <c r="J32" s="100">
        <f>J33</f>
        <v>1</v>
      </c>
      <c r="K32" s="100">
        <f t="shared" ref="K32:L36" si="6">K33</f>
        <v>1</v>
      </c>
      <c r="L32" s="100">
        <f t="shared" si="6"/>
        <v>1</v>
      </c>
    </row>
    <row r="33" spans="1:12" ht="47.25" x14ac:dyDescent="0.25">
      <c r="A33" s="114" t="s">
        <v>168</v>
      </c>
      <c r="B33" s="73">
        <v>911</v>
      </c>
      <c r="C33" s="67" t="s">
        <v>15</v>
      </c>
      <c r="D33" s="67" t="s">
        <v>43</v>
      </c>
      <c r="E33" s="68">
        <v>89</v>
      </c>
      <c r="F33" s="67"/>
      <c r="G33" s="67"/>
      <c r="H33" s="92"/>
      <c r="I33" s="92"/>
      <c r="J33" s="101">
        <f>J34</f>
        <v>1</v>
      </c>
      <c r="K33" s="101">
        <f t="shared" si="6"/>
        <v>1</v>
      </c>
      <c r="L33" s="101">
        <f t="shared" si="6"/>
        <v>1</v>
      </c>
    </row>
    <row r="34" spans="1:12" ht="47.25" x14ac:dyDescent="0.25">
      <c r="A34" s="115" t="s">
        <v>169</v>
      </c>
      <c r="B34" s="73">
        <v>911</v>
      </c>
      <c r="C34" s="67" t="s">
        <v>15</v>
      </c>
      <c r="D34" s="67" t="s">
        <v>43</v>
      </c>
      <c r="E34" s="68">
        <v>89</v>
      </c>
      <c r="F34" s="67" t="s">
        <v>22</v>
      </c>
      <c r="G34" s="67"/>
      <c r="H34" s="92"/>
      <c r="I34" s="92"/>
      <c r="J34" s="101">
        <f>J35</f>
        <v>1</v>
      </c>
      <c r="K34" s="101">
        <f t="shared" si="6"/>
        <v>1</v>
      </c>
      <c r="L34" s="101">
        <f t="shared" si="6"/>
        <v>1</v>
      </c>
    </row>
    <row r="35" spans="1:12" ht="31.5" x14ac:dyDescent="0.25">
      <c r="A35" s="72" t="s">
        <v>170</v>
      </c>
      <c r="B35" s="73">
        <v>911</v>
      </c>
      <c r="C35" s="67" t="s">
        <v>15</v>
      </c>
      <c r="D35" s="67" t="s">
        <v>43</v>
      </c>
      <c r="E35" s="68">
        <v>89</v>
      </c>
      <c r="F35" s="67" t="s">
        <v>22</v>
      </c>
      <c r="G35" s="67" t="s">
        <v>34</v>
      </c>
      <c r="H35" s="67" t="s">
        <v>44</v>
      </c>
      <c r="I35" s="92"/>
      <c r="J35" s="101">
        <f>J36</f>
        <v>1</v>
      </c>
      <c r="K35" s="101">
        <f t="shared" si="6"/>
        <v>1</v>
      </c>
      <c r="L35" s="101">
        <f t="shared" si="6"/>
        <v>1</v>
      </c>
    </row>
    <row r="36" spans="1:12" x14ac:dyDescent="0.25">
      <c r="A36" s="71" t="s">
        <v>107</v>
      </c>
      <c r="B36" s="73">
        <v>911</v>
      </c>
      <c r="C36" s="67" t="s">
        <v>15</v>
      </c>
      <c r="D36" s="67" t="s">
        <v>43</v>
      </c>
      <c r="E36" s="68">
        <v>89</v>
      </c>
      <c r="F36" s="67" t="s">
        <v>22</v>
      </c>
      <c r="G36" s="67" t="s">
        <v>34</v>
      </c>
      <c r="H36" s="67" t="s">
        <v>44</v>
      </c>
      <c r="I36" s="92" t="s">
        <v>108</v>
      </c>
      <c r="J36" s="101">
        <f>J37</f>
        <v>1</v>
      </c>
      <c r="K36" s="101">
        <f t="shared" si="6"/>
        <v>1</v>
      </c>
      <c r="L36" s="101">
        <f t="shared" si="6"/>
        <v>1</v>
      </c>
    </row>
    <row r="37" spans="1:12" ht="17.25" customHeight="1" x14ac:dyDescent="0.25">
      <c r="A37" s="72" t="s">
        <v>45</v>
      </c>
      <c r="B37" s="73">
        <v>911</v>
      </c>
      <c r="C37" s="67" t="s">
        <v>15</v>
      </c>
      <c r="D37" s="67" t="s">
        <v>43</v>
      </c>
      <c r="E37" s="67" t="s">
        <v>46</v>
      </c>
      <c r="F37" s="67" t="s">
        <v>22</v>
      </c>
      <c r="G37" s="67" t="s">
        <v>34</v>
      </c>
      <c r="H37" s="67" t="s">
        <v>44</v>
      </c>
      <c r="I37" s="92" t="s">
        <v>47</v>
      </c>
      <c r="J37" s="101">
        <v>1</v>
      </c>
      <c r="K37" s="101">
        <v>1</v>
      </c>
      <c r="L37" s="101">
        <v>1</v>
      </c>
    </row>
    <row r="38" spans="1:12" x14ac:dyDescent="0.25">
      <c r="A38" s="87" t="s">
        <v>48</v>
      </c>
      <c r="B38" s="73">
        <v>911</v>
      </c>
      <c r="C38" s="90" t="s">
        <v>26</v>
      </c>
      <c r="D38" s="90"/>
      <c r="E38" s="91"/>
      <c r="F38" s="90"/>
      <c r="G38" s="90"/>
      <c r="H38" s="90"/>
      <c r="I38" s="89"/>
      <c r="J38" s="100">
        <f>J39</f>
        <v>89.8</v>
      </c>
      <c r="K38" s="100">
        <f>K39</f>
        <v>92.8</v>
      </c>
      <c r="L38" s="100">
        <f>L39</f>
        <v>96</v>
      </c>
    </row>
    <row r="39" spans="1:12" x14ac:dyDescent="0.25">
      <c r="A39" s="75" t="s">
        <v>49</v>
      </c>
      <c r="B39" s="73">
        <v>911</v>
      </c>
      <c r="C39" s="109" t="s">
        <v>26</v>
      </c>
      <c r="D39" s="109" t="s">
        <v>27</v>
      </c>
      <c r="E39" s="82"/>
      <c r="F39" s="76"/>
      <c r="G39" s="76"/>
      <c r="H39" s="76"/>
      <c r="I39" s="83"/>
      <c r="J39" s="100">
        <f>J42</f>
        <v>89.8</v>
      </c>
      <c r="K39" s="100">
        <f>K42</f>
        <v>92.8</v>
      </c>
      <c r="L39" s="100">
        <f>L42</f>
        <v>96</v>
      </c>
    </row>
    <row r="40" spans="1:12" ht="47.25" x14ac:dyDescent="0.25">
      <c r="A40" s="114" t="s">
        <v>168</v>
      </c>
      <c r="B40" s="73">
        <v>911</v>
      </c>
      <c r="C40" s="104" t="s">
        <v>26</v>
      </c>
      <c r="D40" s="104" t="s">
        <v>27</v>
      </c>
      <c r="E40" s="5">
        <v>89</v>
      </c>
      <c r="F40" s="5"/>
      <c r="G40" s="5"/>
      <c r="H40" s="5"/>
      <c r="I40" s="66"/>
      <c r="J40" s="101">
        <f t="shared" ref="J40:L41" si="7">J41</f>
        <v>89.8</v>
      </c>
      <c r="K40" s="101">
        <f t="shared" si="7"/>
        <v>92.8</v>
      </c>
      <c r="L40" s="101">
        <f t="shared" si="7"/>
        <v>96</v>
      </c>
    </row>
    <row r="41" spans="1:12" ht="47.25" x14ac:dyDescent="0.25">
      <c r="A41" s="115" t="s">
        <v>169</v>
      </c>
      <c r="B41" s="73">
        <v>911</v>
      </c>
      <c r="C41" s="104" t="s">
        <v>26</v>
      </c>
      <c r="D41" s="104" t="s">
        <v>27</v>
      </c>
      <c r="E41" s="5">
        <v>89</v>
      </c>
      <c r="F41" s="5">
        <v>1</v>
      </c>
      <c r="G41" s="5"/>
      <c r="H41" s="5"/>
      <c r="I41" s="66"/>
      <c r="J41" s="101">
        <f t="shared" si="7"/>
        <v>89.8</v>
      </c>
      <c r="K41" s="101">
        <f t="shared" si="7"/>
        <v>92.8</v>
      </c>
      <c r="L41" s="101">
        <f t="shared" si="7"/>
        <v>96</v>
      </c>
    </row>
    <row r="42" spans="1:12" ht="31.5" x14ac:dyDescent="0.25">
      <c r="A42" s="110" t="s">
        <v>177</v>
      </c>
      <c r="B42" s="73">
        <v>911</v>
      </c>
      <c r="C42" s="104" t="s">
        <v>26</v>
      </c>
      <c r="D42" s="104" t="s">
        <v>27</v>
      </c>
      <c r="E42" s="111">
        <v>89</v>
      </c>
      <c r="F42" s="5">
        <v>1</v>
      </c>
      <c r="G42" s="5" t="s">
        <v>34</v>
      </c>
      <c r="H42" s="5">
        <v>51180</v>
      </c>
      <c r="I42" s="66"/>
      <c r="J42" s="23">
        <f>J43+J45</f>
        <v>89.8</v>
      </c>
      <c r="K42" s="23">
        <f>K43+K45</f>
        <v>92.8</v>
      </c>
      <c r="L42" s="23">
        <f>L43+L45</f>
        <v>96</v>
      </c>
    </row>
    <row r="43" spans="1:12" ht="47.25" x14ac:dyDescent="0.25">
      <c r="A43" s="102" t="s">
        <v>103</v>
      </c>
      <c r="B43" s="73">
        <v>911</v>
      </c>
      <c r="C43" s="104" t="s">
        <v>26</v>
      </c>
      <c r="D43" s="104" t="s">
        <v>27</v>
      </c>
      <c r="E43" s="111">
        <v>89</v>
      </c>
      <c r="F43" s="5">
        <v>1</v>
      </c>
      <c r="G43" s="5" t="s">
        <v>34</v>
      </c>
      <c r="H43" s="5" t="s">
        <v>50</v>
      </c>
      <c r="I43" s="66" t="s">
        <v>105</v>
      </c>
      <c r="J43" s="23">
        <f>J44</f>
        <v>85.8</v>
      </c>
      <c r="K43" s="23">
        <f>K44</f>
        <v>88.8</v>
      </c>
      <c r="L43" s="23">
        <f>L44</f>
        <v>92</v>
      </c>
    </row>
    <row r="44" spans="1:12" x14ac:dyDescent="0.25">
      <c r="A44" s="102" t="s">
        <v>104</v>
      </c>
      <c r="B44" s="73">
        <v>911</v>
      </c>
      <c r="C44" s="104" t="s">
        <v>26</v>
      </c>
      <c r="D44" s="104" t="s">
        <v>27</v>
      </c>
      <c r="E44" s="111">
        <v>89</v>
      </c>
      <c r="F44" s="5">
        <v>1</v>
      </c>
      <c r="G44" s="5" t="s">
        <v>34</v>
      </c>
      <c r="H44" s="5" t="s">
        <v>50</v>
      </c>
      <c r="I44" s="66" t="s">
        <v>106</v>
      </c>
      <c r="J44" s="23">
        <v>85.8</v>
      </c>
      <c r="K44" s="23">
        <v>88.8</v>
      </c>
      <c r="L44" s="23">
        <v>92</v>
      </c>
    </row>
    <row r="45" spans="1:12" ht="18.75" customHeight="1" x14ac:dyDescent="0.25">
      <c r="A45" s="72" t="s">
        <v>99</v>
      </c>
      <c r="B45" s="73">
        <v>911</v>
      </c>
      <c r="C45" s="104" t="s">
        <v>26</v>
      </c>
      <c r="D45" s="104" t="s">
        <v>27</v>
      </c>
      <c r="E45" s="111">
        <v>89</v>
      </c>
      <c r="F45" s="5">
        <v>1</v>
      </c>
      <c r="G45" s="5" t="s">
        <v>34</v>
      </c>
      <c r="H45" s="5">
        <v>51180</v>
      </c>
      <c r="I45" s="66" t="s">
        <v>101</v>
      </c>
      <c r="J45" s="23">
        <f t="shared" ref="J45:L45" si="8">J46</f>
        <v>4</v>
      </c>
      <c r="K45" s="23">
        <f t="shared" si="8"/>
        <v>4</v>
      </c>
      <c r="L45" s="23">
        <f t="shared" si="8"/>
        <v>4</v>
      </c>
    </row>
    <row r="46" spans="1:12" ht="31.5" x14ac:dyDescent="0.25">
      <c r="A46" s="72" t="s">
        <v>100</v>
      </c>
      <c r="B46" s="73">
        <v>911</v>
      </c>
      <c r="C46" s="104" t="s">
        <v>26</v>
      </c>
      <c r="D46" s="104" t="s">
        <v>27</v>
      </c>
      <c r="E46" s="111">
        <v>89</v>
      </c>
      <c r="F46" s="5">
        <v>1</v>
      </c>
      <c r="G46" s="5" t="s">
        <v>34</v>
      </c>
      <c r="H46" s="5">
        <v>51180</v>
      </c>
      <c r="I46" s="66" t="s">
        <v>102</v>
      </c>
      <c r="J46" s="23">
        <v>4</v>
      </c>
      <c r="K46" s="23">
        <v>4</v>
      </c>
      <c r="L46" s="23">
        <v>4</v>
      </c>
    </row>
    <row r="47" spans="1:12" x14ac:dyDescent="0.25">
      <c r="A47" s="75" t="s">
        <v>51</v>
      </c>
      <c r="B47" s="73">
        <v>911</v>
      </c>
      <c r="C47" s="109" t="s">
        <v>16</v>
      </c>
      <c r="D47" s="109"/>
      <c r="E47" s="76"/>
      <c r="F47" s="76"/>
      <c r="G47" s="76"/>
      <c r="H47" s="76"/>
      <c r="I47" s="76"/>
      <c r="J47" s="107">
        <f t="shared" ref="J47:L52" si="9">J48</f>
        <v>257.39999999999998</v>
      </c>
      <c r="K47" s="107">
        <f t="shared" si="9"/>
        <v>261.10000000000002</v>
      </c>
      <c r="L47" s="107">
        <f t="shared" si="9"/>
        <v>277</v>
      </c>
    </row>
    <row r="48" spans="1:12" x14ac:dyDescent="0.25">
      <c r="A48" s="75" t="s">
        <v>52</v>
      </c>
      <c r="B48" s="73">
        <v>911</v>
      </c>
      <c r="C48" s="76" t="s">
        <v>16</v>
      </c>
      <c r="D48" s="76" t="s">
        <v>28</v>
      </c>
      <c r="E48" s="112"/>
      <c r="F48" s="112"/>
      <c r="G48" s="112"/>
      <c r="H48" s="112"/>
      <c r="I48" s="76"/>
      <c r="J48" s="23">
        <f t="shared" si="9"/>
        <v>257.39999999999998</v>
      </c>
      <c r="K48" s="23">
        <f t="shared" si="9"/>
        <v>261.10000000000002</v>
      </c>
      <c r="L48" s="23">
        <f t="shared" si="9"/>
        <v>277</v>
      </c>
    </row>
    <row r="49" spans="1:12" ht="47.25" x14ac:dyDescent="0.25">
      <c r="A49" s="114" t="s">
        <v>168</v>
      </c>
      <c r="B49" s="73">
        <v>911</v>
      </c>
      <c r="C49" s="67" t="s">
        <v>16</v>
      </c>
      <c r="D49" s="67" t="s">
        <v>28</v>
      </c>
      <c r="E49" s="67" t="s">
        <v>46</v>
      </c>
      <c r="F49" s="67"/>
      <c r="G49" s="67"/>
      <c r="H49" s="67"/>
      <c r="I49" s="5"/>
      <c r="J49" s="23">
        <f>J51</f>
        <v>257.39999999999998</v>
      </c>
      <c r="K49" s="23">
        <f>K51</f>
        <v>261.10000000000002</v>
      </c>
      <c r="L49" s="23">
        <f>L51</f>
        <v>277</v>
      </c>
    </row>
    <row r="50" spans="1:12" ht="47.25" x14ac:dyDescent="0.25">
      <c r="A50" s="115" t="s">
        <v>169</v>
      </c>
      <c r="B50" s="73">
        <v>911</v>
      </c>
      <c r="C50" s="67" t="s">
        <v>16</v>
      </c>
      <c r="D50" s="67" t="s">
        <v>28</v>
      </c>
      <c r="E50" s="67" t="s">
        <v>46</v>
      </c>
      <c r="F50" s="67" t="s">
        <v>22</v>
      </c>
      <c r="G50" s="67"/>
      <c r="H50" s="67"/>
      <c r="I50" s="5"/>
      <c r="J50" s="23"/>
      <c r="K50" s="23"/>
      <c r="L50" s="23"/>
    </row>
    <row r="51" spans="1:12" ht="141.75" x14ac:dyDescent="0.25">
      <c r="A51" s="187" t="s">
        <v>181</v>
      </c>
      <c r="B51" s="73">
        <v>911</v>
      </c>
      <c r="C51" s="67" t="s">
        <v>16</v>
      </c>
      <c r="D51" s="67" t="s">
        <v>28</v>
      </c>
      <c r="E51" s="67" t="s">
        <v>46</v>
      </c>
      <c r="F51" s="67" t="s">
        <v>22</v>
      </c>
      <c r="G51" s="67" t="s">
        <v>34</v>
      </c>
      <c r="H51" s="67" t="s">
        <v>53</v>
      </c>
      <c r="I51" s="5"/>
      <c r="J51" s="23">
        <f t="shared" si="9"/>
        <v>257.39999999999998</v>
      </c>
      <c r="K51" s="23">
        <f t="shared" si="9"/>
        <v>261.10000000000002</v>
      </c>
      <c r="L51" s="23">
        <f t="shared" si="9"/>
        <v>277</v>
      </c>
    </row>
    <row r="52" spans="1:12" ht="18.75" customHeight="1" x14ac:dyDescent="0.25">
      <c r="A52" s="72" t="s">
        <v>99</v>
      </c>
      <c r="B52" s="73">
        <v>911</v>
      </c>
      <c r="C52" s="67" t="s">
        <v>16</v>
      </c>
      <c r="D52" s="67" t="s">
        <v>28</v>
      </c>
      <c r="E52" s="67" t="s">
        <v>46</v>
      </c>
      <c r="F52" s="67" t="s">
        <v>22</v>
      </c>
      <c r="G52" s="67" t="s">
        <v>34</v>
      </c>
      <c r="H52" s="67" t="s">
        <v>53</v>
      </c>
      <c r="I52" s="5" t="s">
        <v>101</v>
      </c>
      <c r="J52" s="23">
        <f t="shared" si="9"/>
        <v>257.39999999999998</v>
      </c>
      <c r="K52" s="23">
        <f t="shared" si="9"/>
        <v>261.10000000000002</v>
      </c>
      <c r="L52" s="23">
        <f t="shared" si="9"/>
        <v>277</v>
      </c>
    </row>
    <row r="53" spans="1:12" ht="33.75" customHeight="1" x14ac:dyDescent="0.25">
      <c r="A53" s="72" t="s">
        <v>100</v>
      </c>
      <c r="B53" s="73">
        <v>911</v>
      </c>
      <c r="C53" s="67" t="s">
        <v>16</v>
      </c>
      <c r="D53" s="67" t="s">
        <v>28</v>
      </c>
      <c r="E53" s="67" t="s">
        <v>46</v>
      </c>
      <c r="F53" s="67" t="s">
        <v>22</v>
      </c>
      <c r="G53" s="67" t="s">
        <v>34</v>
      </c>
      <c r="H53" s="67" t="s">
        <v>53</v>
      </c>
      <c r="I53" s="5" t="s">
        <v>102</v>
      </c>
      <c r="J53" s="23">
        <v>257.39999999999998</v>
      </c>
      <c r="K53" s="23">
        <v>261.10000000000002</v>
      </c>
      <c r="L53" s="23">
        <v>277</v>
      </c>
    </row>
    <row r="54" spans="1:12" x14ac:dyDescent="0.25">
      <c r="A54" s="75" t="s">
        <v>19</v>
      </c>
      <c r="B54" s="73">
        <v>911</v>
      </c>
      <c r="C54" s="76" t="s">
        <v>18</v>
      </c>
      <c r="D54" s="76"/>
      <c r="E54" s="76"/>
      <c r="F54" s="76"/>
      <c r="G54" s="76"/>
      <c r="H54" s="24"/>
      <c r="I54" s="24"/>
      <c r="J54" s="79">
        <f>J55+J61</f>
        <v>69.300000000000011</v>
      </c>
      <c r="K54" s="79">
        <f>K55+K61</f>
        <v>43.7</v>
      </c>
      <c r="L54" s="79">
        <f>L55+L61</f>
        <v>82</v>
      </c>
    </row>
    <row r="55" spans="1:12" x14ac:dyDescent="0.25">
      <c r="A55" s="75" t="s">
        <v>54</v>
      </c>
      <c r="B55" s="73">
        <v>911</v>
      </c>
      <c r="C55" s="76" t="s">
        <v>18</v>
      </c>
      <c r="D55" s="76" t="s">
        <v>26</v>
      </c>
      <c r="E55" s="76"/>
      <c r="F55" s="76"/>
      <c r="G55" s="76"/>
      <c r="H55" s="78"/>
      <c r="I55" s="78"/>
      <c r="J55" s="79">
        <f>J56</f>
        <v>30.4</v>
      </c>
      <c r="K55" s="79">
        <f t="shared" ref="K55:L55" si="10">K56</f>
        <v>30.4</v>
      </c>
      <c r="L55" s="79">
        <f t="shared" si="10"/>
        <v>30.4</v>
      </c>
    </row>
    <row r="56" spans="1:12" ht="47.25" x14ac:dyDescent="0.25">
      <c r="A56" s="114" t="s">
        <v>168</v>
      </c>
      <c r="B56" s="73">
        <v>911</v>
      </c>
      <c r="C56" s="5" t="s">
        <v>18</v>
      </c>
      <c r="D56" s="5" t="s">
        <v>26</v>
      </c>
      <c r="E56" s="5" t="s">
        <v>46</v>
      </c>
      <c r="F56" s="5"/>
      <c r="G56" s="5"/>
      <c r="H56" s="24"/>
      <c r="I56" s="24"/>
      <c r="J56" s="25">
        <f>J57</f>
        <v>30.4</v>
      </c>
      <c r="K56" s="25">
        <f t="shared" ref="K56:L56" si="11">K57</f>
        <v>30.4</v>
      </c>
      <c r="L56" s="25">
        <f t="shared" si="11"/>
        <v>30.4</v>
      </c>
    </row>
    <row r="57" spans="1:12" ht="47.25" x14ac:dyDescent="0.25">
      <c r="A57" s="115" t="s">
        <v>169</v>
      </c>
      <c r="B57" s="73">
        <v>911</v>
      </c>
      <c r="C57" s="5" t="s">
        <v>18</v>
      </c>
      <c r="D57" s="5" t="s">
        <v>26</v>
      </c>
      <c r="E57" s="5" t="s">
        <v>46</v>
      </c>
      <c r="F57" s="5" t="s">
        <v>22</v>
      </c>
      <c r="G57" s="5"/>
      <c r="H57" s="24"/>
      <c r="I57" s="24"/>
      <c r="J57" s="25">
        <f>J58</f>
        <v>30.4</v>
      </c>
      <c r="K57" s="25">
        <f t="shared" ref="K57:L57" si="12">K58</f>
        <v>30.4</v>
      </c>
      <c r="L57" s="25">
        <f t="shared" si="12"/>
        <v>30.4</v>
      </c>
    </row>
    <row r="58" spans="1:12" ht="49.15" customHeight="1" x14ac:dyDescent="0.25">
      <c r="A58" s="108" t="s">
        <v>180</v>
      </c>
      <c r="B58" s="73">
        <v>911</v>
      </c>
      <c r="C58" s="5" t="s">
        <v>18</v>
      </c>
      <c r="D58" s="5" t="s">
        <v>26</v>
      </c>
      <c r="E58" s="5">
        <v>89</v>
      </c>
      <c r="F58" s="5">
        <v>1</v>
      </c>
      <c r="G58" s="5" t="s">
        <v>34</v>
      </c>
      <c r="H58" s="5" t="s">
        <v>55</v>
      </c>
      <c r="I58" s="66"/>
      <c r="J58" s="25">
        <f t="shared" ref="J58:L59" si="13">J59</f>
        <v>30.4</v>
      </c>
      <c r="K58" s="25">
        <f t="shared" si="13"/>
        <v>30.4</v>
      </c>
      <c r="L58" s="25">
        <f t="shared" si="13"/>
        <v>30.4</v>
      </c>
    </row>
    <row r="59" spans="1:12" ht="19.5" customHeight="1" x14ac:dyDescent="0.25">
      <c r="A59" s="72" t="s">
        <v>99</v>
      </c>
      <c r="B59" s="73">
        <v>911</v>
      </c>
      <c r="C59" s="5" t="s">
        <v>18</v>
      </c>
      <c r="D59" s="5" t="s">
        <v>26</v>
      </c>
      <c r="E59" s="5">
        <v>89</v>
      </c>
      <c r="F59" s="5">
        <v>1</v>
      </c>
      <c r="G59" s="5" t="s">
        <v>34</v>
      </c>
      <c r="H59" s="5" t="s">
        <v>55</v>
      </c>
      <c r="I59" s="66" t="s">
        <v>101</v>
      </c>
      <c r="J59" s="25">
        <f t="shared" si="13"/>
        <v>30.4</v>
      </c>
      <c r="K59" s="25">
        <f t="shared" si="13"/>
        <v>30.4</v>
      </c>
      <c r="L59" s="25">
        <f t="shared" si="13"/>
        <v>30.4</v>
      </c>
    </row>
    <row r="60" spans="1:12" ht="31.5" x14ac:dyDescent="0.25">
      <c r="A60" s="72" t="s">
        <v>100</v>
      </c>
      <c r="B60" s="73">
        <v>911</v>
      </c>
      <c r="C60" s="5" t="s">
        <v>18</v>
      </c>
      <c r="D60" s="5" t="s">
        <v>26</v>
      </c>
      <c r="E60" s="5">
        <v>89</v>
      </c>
      <c r="F60" s="5">
        <v>1</v>
      </c>
      <c r="G60" s="5" t="s">
        <v>34</v>
      </c>
      <c r="H60" s="5" t="s">
        <v>55</v>
      </c>
      <c r="I60" s="66" t="s">
        <v>102</v>
      </c>
      <c r="J60" s="25">
        <v>30.4</v>
      </c>
      <c r="K60" s="25">
        <v>30.4</v>
      </c>
      <c r="L60" s="25">
        <v>30.4</v>
      </c>
    </row>
    <row r="61" spans="1:12" x14ac:dyDescent="0.25">
      <c r="A61" s="75" t="s">
        <v>56</v>
      </c>
      <c r="B61" s="73">
        <v>911</v>
      </c>
      <c r="C61" s="76" t="s">
        <v>18</v>
      </c>
      <c r="D61" s="76" t="s">
        <v>27</v>
      </c>
      <c r="E61" s="76"/>
      <c r="F61" s="76"/>
      <c r="G61" s="77"/>
      <c r="H61" s="78"/>
      <c r="I61" s="78"/>
      <c r="J61" s="79">
        <f>J62</f>
        <v>38.900000000000006</v>
      </c>
      <c r="K61" s="79">
        <f>K62</f>
        <v>13.3</v>
      </c>
      <c r="L61" s="79">
        <f>L62</f>
        <v>51.599999999999994</v>
      </c>
    </row>
    <row r="62" spans="1:12" ht="47.25" x14ac:dyDescent="0.25">
      <c r="A62" s="114" t="s">
        <v>168</v>
      </c>
      <c r="B62" s="73">
        <v>911</v>
      </c>
      <c r="C62" s="5" t="s">
        <v>18</v>
      </c>
      <c r="D62" s="5" t="s">
        <v>27</v>
      </c>
      <c r="E62" s="5" t="s">
        <v>46</v>
      </c>
      <c r="F62" s="5"/>
      <c r="G62" s="77"/>
      <c r="H62" s="24"/>
      <c r="I62" s="24"/>
      <c r="J62" s="25">
        <f>J63</f>
        <v>38.900000000000006</v>
      </c>
      <c r="K62" s="25">
        <f t="shared" ref="K62:L62" si="14">K63</f>
        <v>13.3</v>
      </c>
      <c r="L62" s="25">
        <f t="shared" si="14"/>
        <v>51.599999999999994</v>
      </c>
    </row>
    <row r="63" spans="1:12" ht="47.25" x14ac:dyDescent="0.25">
      <c r="A63" s="115" t="s">
        <v>169</v>
      </c>
      <c r="B63" s="73">
        <v>911</v>
      </c>
      <c r="C63" s="5" t="s">
        <v>18</v>
      </c>
      <c r="D63" s="5" t="s">
        <v>27</v>
      </c>
      <c r="E63" s="5" t="s">
        <v>46</v>
      </c>
      <c r="F63" s="74">
        <v>1</v>
      </c>
      <c r="G63" s="77"/>
      <c r="H63" s="24"/>
      <c r="I63" s="24"/>
      <c r="J63" s="25">
        <f>J64+J67</f>
        <v>38.900000000000006</v>
      </c>
      <c r="K63" s="25">
        <f t="shared" ref="K63:L63" si="15">K64+K67</f>
        <v>13.3</v>
      </c>
      <c r="L63" s="25">
        <f t="shared" si="15"/>
        <v>51.599999999999994</v>
      </c>
    </row>
    <row r="64" spans="1:12" x14ac:dyDescent="0.25">
      <c r="A64" s="72" t="s">
        <v>57</v>
      </c>
      <c r="B64" s="73">
        <v>911</v>
      </c>
      <c r="C64" s="5" t="s">
        <v>18</v>
      </c>
      <c r="D64" s="5" t="s">
        <v>27</v>
      </c>
      <c r="E64" s="5" t="s">
        <v>46</v>
      </c>
      <c r="F64" s="74">
        <v>1</v>
      </c>
      <c r="G64" s="67" t="s">
        <v>34</v>
      </c>
      <c r="H64" s="74">
        <v>43010</v>
      </c>
      <c r="I64" s="24"/>
      <c r="J64" s="25">
        <f>J65</f>
        <v>26.1</v>
      </c>
      <c r="K64" s="25">
        <f t="shared" ref="K64:L64" si="16">K65</f>
        <v>11.3</v>
      </c>
      <c r="L64" s="25">
        <f t="shared" si="16"/>
        <v>21.4</v>
      </c>
    </row>
    <row r="65" spans="1:12" ht="17.25" customHeight="1" x14ac:dyDescent="0.25">
      <c r="A65" s="72" t="s">
        <v>99</v>
      </c>
      <c r="B65" s="73">
        <v>911</v>
      </c>
      <c r="C65" s="5" t="s">
        <v>18</v>
      </c>
      <c r="D65" s="5" t="s">
        <v>27</v>
      </c>
      <c r="E65" s="5" t="s">
        <v>46</v>
      </c>
      <c r="F65" s="74">
        <v>1</v>
      </c>
      <c r="G65" s="67" t="s">
        <v>34</v>
      </c>
      <c r="H65" s="74">
        <v>43010</v>
      </c>
      <c r="I65" s="74">
        <v>200</v>
      </c>
      <c r="J65" s="25">
        <f>J66</f>
        <v>26.1</v>
      </c>
      <c r="K65" s="25">
        <f>K66</f>
        <v>11.3</v>
      </c>
      <c r="L65" s="25">
        <f>L66</f>
        <v>21.4</v>
      </c>
    </row>
    <row r="66" spans="1:12" ht="31.5" x14ac:dyDescent="0.25">
      <c r="A66" s="72" t="s">
        <v>100</v>
      </c>
      <c r="B66" s="73">
        <v>911</v>
      </c>
      <c r="C66" s="5" t="s">
        <v>18</v>
      </c>
      <c r="D66" s="5" t="s">
        <v>27</v>
      </c>
      <c r="E66" s="5" t="s">
        <v>46</v>
      </c>
      <c r="F66" s="74">
        <v>1</v>
      </c>
      <c r="G66" s="67" t="s">
        <v>34</v>
      </c>
      <c r="H66" s="74">
        <v>43010</v>
      </c>
      <c r="I66" s="74">
        <v>240</v>
      </c>
      <c r="J66" s="25">
        <v>26.1</v>
      </c>
      <c r="K66" s="25">
        <v>11.3</v>
      </c>
      <c r="L66" s="25">
        <v>21.4</v>
      </c>
    </row>
    <row r="67" spans="1:12" ht="19.5" customHeight="1" x14ac:dyDescent="0.25">
      <c r="A67" s="72" t="s">
        <v>141</v>
      </c>
      <c r="B67" s="73">
        <v>911</v>
      </c>
      <c r="C67" s="5" t="s">
        <v>18</v>
      </c>
      <c r="D67" s="5" t="s">
        <v>27</v>
      </c>
      <c r="E67" s="5" t="s">
        <v>46</v>
      </c>
      <c r="F67" s="74">
        <v>1</v>
      </c>
      <c r="G67" s="67" t="s">
        <v>34</v>
      </c>
      <c r="H67" s="74">
        <v>43040</v>
      </c>
      <c r="I67" s="24"/>
      <c r="J67" s="25">
        <f>J68</f>
        <v>12.8</v>
      </c>
      <c r="K67" s="25">
        <f t="shared" ref="K67:L68" si="17">K68</f>
        <v>2</v>
      </c>
      <c r="L67" s="25">
        <f t="shared" si="17"/>
        <v>30.2</v>
      </c>
    </row>
    <row r="68" spans="1:12" ht="16.5" customHeight="1" x14ac:dyDescent="0.25">
      <c r="A68" s="72" t="s">
        <v>99</v>
      </c>
      <c r="B68" s="73">
        <v>911</v>
      </c>
      <c r="C68" s="5" t="s">
        <v>18</v>
      </c>
      <c r="D68" s="5" t="s">
        <v>27</v>
      </c>
      <c r="E68" s="5" t="s">
        <v>46</v>
      </c>
      <c r="F68" s="74">
        <v>1</v>
      </c>
      <c r="G68" s="67" t="s">
        <v>34</v>
      </c>
      <c r="H68" s="74">
        <v>43040</v>
      </c>
      <c r="I68" s="74">
        <v>200</v>
      </c>
      <c r="J68" s="25">
        <f>J69</f>
        <v>12.8</v>
      </c>
      <c r="K68" s="25">
        <f t="shared" si="17"/>
        <v>2</v>
      </c>
      <c r="L68" s="25">
        <f t="shared" si="17"/>
        <v>30.2</v>
      </c>
    </row>
    <row r="69" spans="1:12" ht="38.25" customHeight="1" x14ac:dyDescent="0.25">
      <c r="A69" s="72" t="s">
        <v>100</v>
      </c>
      <c r="B69" s="73">
        <v>911</v>
      </c>
      <c r="C69" s="5" t="s">
        <v>18</v>
      </c>
      <c r="D69" s="5" t="s">
        <v>27</v>
      </c>
      <c r="E69" s="5" t="s">
        <v>46</v>
      </c>
      <c r="F69" s="74">
        <v>1</v>
      </c>
      <c r="G69" s="67" t="s">
        <v>34</v>
      </c>
      <c r="H69" s="74">
        <v>43040</v>
      </c>
      <c r="I69" s="74">
        <v>240</v>
      </c>
      <c r="J69" s="25">
        <v>12.8</v>
      </c>
      <c r="K69" s="25">
        <v>2</v>
      </c>
      <c r="L69" s="25">
        <v>30.2</v>
      </c>
    </row>
    <row r="70" spans="1:12" x14ac:dyDescent="0.25">
      <c r="A70" s="75" t="s">
        <v>58</v>
      </c>
      <c r="B70" s="73">
        <v>911</v>
      </c>
      <c r="C70" s="76" t="s">
        <v>29</v>
      </c>
      <c r="D70" s="76"/>
      <c r="E70" s="82"/>
      <c r="F70" s="76"/>
      <c r="G70" s="76"/>
      <c r="H70" s="76"/>
      <c r="I70" s="83"/>
      <c r="J70" s="100">
        <f t="shared" ref="J70:L75" si="18">J71</f>
        <v>69.599999999999994</v>
      </c>
      <c r="K70" s="100">
        <f t="shared" si="18"/>
        <v>50.199999999999996</v>
      </c>
      <c r="L70" s="100">
        <f t="shared" si="18"/>
        <v>29.299999999999997</v>
      </c>
    </row>
    <row r="71" spans="1:12" x14ac:dyDescent="0.25">
      <c r="A71" s="84" t="s">
        <v>25</v>
      </c>
      <c r="B71" s="73">
        <v>911</v>
      </c>
      <c r="C71" s="76" t="s">
        <v>29</v>
      </c>
      <c r="D71" s="76" t="s">
        <v>15</v>
      </c>
      <c r="E71" s="83"/>
      <c r="F71" s="76"/>
      <c r="G71" s="76"/>
      <c r="H71" s="76"/>
      <c r="I71" s="83"/>
      <c r="J71" s="100">
        <f t="shared" si="18"/>
        <v>69.599999999999994</v>
      </c>
      <c r="K71" s="100">
        <f t="shared" si="18"/>
        <v>50.199999999999996</v>
      </c>
      <c r="L71" s="100">
        <f t="shared" si="18"/>
        <v>29.299999999999997</v>
      </c>
    </row>
    <row r="72" spans="1:12" ht="47.25" x14ac:dyDescent="0.25">
      <c r="A72" s="114" t="s">
        <v>168</v>
      </c>
      <c r="B72" s="73">
        <v>911</v>
      </c>
      <c r="C72" s="5" t="s">
        <v>29</v>
      </c>
      <c r="D72" s="5" t="s">
        <v>15</v>
      </c>
      <c r="E72" s="5">
        <v>89</v>
      </c>
      <c r="F72" s="5"/>
      <c r="G72" s="5"/>
      <c r="H72" s="5"/>
      <c r="I72" s="66"/>
      <c r="J72" s="101">
        <f t="shared" si="18"/>
        <v>69.599999999999994</v>
      </c>
      <c r="K72" s="101">
        <f t="shared" si="18"/>
        <v>50.199999999999996</v>
      </c>
      <c r="L72" s="101">
        <f t="shared" si="18"/>
        <v>29.299999999999997</v>
      </c>
    </row>
    <row r="73" spans="1:12" ht="47.25" x14ac:dyDescent="0.25">
      <c r="A73" s="115" t="s">
        <v>169</v>
      </c>
      <c r="B73" s="73">
        <v>911</v>
      </c>
      <c r="C73" s="5" t="s">
        <v>29</v>
      </c>
      <c r="D73" s="5" t="s">
        <v>15</v>
      </c>
      <c r="E73" s="5">
        <v>89</v>
      </c>
      <c r="F73" s="5">
        <v>1</v>
      </c>
      <c r="G73" s="5"/>
      <c r="H73" s="5"/>
      <c r="I73" s="66"/>
      <c r="J73" s="101">
        <f t="shared" si="18"/>
        <v>69.599999999999994</v>
      </c>
      <c r="K73" s="101">
        <f t="shared" si="18"/>
        <v>50.199999999999996</v>
      </c>
      <c r="L73" s="101">
        <f t="shared" si="18"/>
        <v>29.299999999999997</v>
      </c>
    </row>
    <row r="74" spans="1:12" x14ac:dyDescent="0.25">
      <c r="A74" s="80" t="s">
        <v>94</v>
      </c>
      <c r="B74" s="73">
        <v>911</v>
      </c>
      <c r="C74" s="85" t="s">
        <v>29</v>
      </c>
      <c r="D74" s="85" t="s">
        <v>15</v>
      </c>
      <c r="E74" s="86">
        <v>89</v>
      </c>
      <c r="F74" s="67">
        <v>1</v>
      </c>
      <c r="G74" s="67" t="s">
        <v>34</v>
      </c>
      <c r="H74" s="67" t="s">
        <v>60</v>
      </c>
      <c r="I74" s="86"/>
      <c r="J74" s="101">
        <f t="shared" si="18"/>
        <v>69.599999999999994</v>
      </c>
      <c r="K74" s="101">
        <f t="shared" si="18"/>
        <v>50.199999999999996</v>
      </c>
      <c r="L74" s="101">
        <f t="shared" si="18"/>
        <v>29.299999999999997</v>
      </c>
    </row>
    <row r="75" spans="1:12" x14ac:dyDescent="0.25">
      <c r="A75" s="80" t="s">
        <v>95</v>
      </c>
      <c r="B75" s="73">
        <v>911</v>
      </c>
      <c r="C75" s="85" t="s">
        <v>29</v>
      </c>
      <c r="D75" s="85" t="s">
        <v>15</v>
      </c>
      <c r="E75" s="86">
        <v>89</v>
      </c>
      <c r="F75" s="67">
        <v>1</v>
      </c>
      <c r="G75" s="67" t="s">
        <v>34</v>
      </c>
      <c r="H75" s="67" t="s">
        <v>60</v>
      </c>
      <c r="I75" s="86" t="s">
        <v>97</v>
      </c>
      <c r="J75" s="101">
        <f t="shared" si="18"/>
        <v>69.599999999999994</v>
      </c>
      <c r="K75" s="101">
        <f t="shared" si="18"/>
        <v>50.199999999999996</v>
      </c>
      <c r="L75" s="101">
        <f t="shared" si="18"/>
        <v>29.299999999999997</v>
      </c>
    </row>
    <row r="76" spans="1:12" x14ac:dyDescent="0.25">
      <c r="A76" s="80" t="s">
        <v>96</v>
      </c>
      <c r="B76" s="73">
        <v>911</v>
      </c>
      <c r="C76" s="85" t="s">
        <v>29</v>
      </c>
      <c r="D76" s="85" t="s">
        <v>15</v>
      </c>
      <c r="E76" s="86">
        <v>89</v>
      </c>
      <c r="F76" s="67">
        <v>1</v>
      </c>
      <c r="G76" s="67" t="s">
        <v>34</v>
      </c>
      <c r="H76" s="67" t="s">
        <v>60</v>
      </c>
      <c r="I76" s="86" t="s">
        <v>98</v>
      </c>
      <c r="J76" s="101">
        <v>69.599999999999994</v>
      </c>
      <c r="K76" s="101">
        <f>69.6-K90</f>
        <v>50.199999999999996</v>
      </c>
      <c r="L76" s="101">
        <f>69.6-L90</f>
        <v>29.299999999999997</v>
      </c>
    </row>
    <row r="77" spans="1:12" x14ac:dyDescent="0.25">
      <c r="A77" s="87" t="s">
        <v>17</v>
      </c>
      <c r="B77" s="73">
        <v>911</v>
      </c>
      <c r="C77" s="88" t="s">
        <v>30</v>
      </c>
      <c r="D77" s="88"/>
      <c r="E77" s="89"/>
      <c r="F77" s="90"/>
      <c r="G77" s="90"/>
      <c r="H77" s="90"/>
      <c r="I77" s="89"/>
      <c r="J77" s="100">
        <f t="shared" ref="J77:L82" si="19">J78</f>
        <v>1.5</v>
      </c>
      <c r="K77" s="100">
        <f t="shared" si="19"/>
        <v>1.5</v>
      </c>
      <c r="L77" s="100">
        <f t="shared" si="19"/>
        <v>1.5</v>
      </c>
    </row>
    <row r="78" spans="1:12" x14ac:dyDescent="0.25">
      <c r="A78" s="87" t="s">
        <v>61</v>
      </c>
      <c r="B78" s="73">
        <v>911</v>
      </c>
      <c r="C78" s="90">
        <v>13</v>
      </c>
      <c r="D78" s="90" t="s">
        <v>15</v>
      </c>
      <c r="E78" s="91"/>
      <c r="F78" s="90"/>
      <c r="G78" s="90"/>
      <c r="H78" s="90"/>
      <c r="I78" s="89"/>
      <c r="J78" s="100">
        <f t="shared" si="19"/>
        <v>1.5</v>
      </c>
      <c r="K78" s="100">
        <f t="shared" si="19"/>
        <v>1.5</v>
      </c>
      <c r="L78" s="100">
        <f t="shared" si="19"/>
        <v>1.5</v>
      </c>
    </row>
    <row r="79" spans="1:12" ht="47.25" x14ac:dyDescent="0.25">
      <c r="A79" s="114" t="s">
        <v>168</v>
      </c>
      <c r="B79" s="73">
        <v>911</v>
      </c>
      <c r="C79" s="67" t="s">
        <v>30</v>
      </c>
      <c r="D79" s="67" t="s">
        <v>15</v>
      </c>
      <c r="E79" s="5">
        <v>89</v>
      </c>
      <c r="F79" s="5"/>
      <c r="G79" s="67"/>
      <c r="H79" s="67"/>
      <c r="I79" s="86"/>
      <c r="J79" s="101">
        <f t="shared" si="19"/>
        <v>1.5</v>
      </c>
      <c r="K79" s="101">
        <f t="shared" si="19"/>
        <v>1.5</v>
      </c>
      <c r="L79" s="101">
        <f t="shared" si="19"/>
        <v>1.5</v>
      </c>
    </row>
    <row r="80" spans="1:12" ht="47.25" x14ac:dyDescent="0.25">
      <c r="A80" s="115" t="s">
        <v>169</v>
      </c>
      <c r="B80" s="73">
        <v>911</v>
      </c>
      <c r="C80" s="67" t="s">
        <v>30</v>
      </c>
      <c r="D80" s="67" t="s">
        <v>15</v>
      </c>
      <c r="E80" s="5">
        <v>89</v>
      </c>
      <c r="F80" s="5">
        <v>1</v>
      </c>
      <c r="G80" s="67"/>
      <c r="H80" s="67"/>
      <c r="I80" s="86"/>
      <c r="J80" s="101">
        <f t="shared" si="19"/>
        <v>1.5</v>
      </c>
      <c r="K80" s="101">
        <f t="shared" si="19"/>
        <v>1.5</v>
      </c>
      <c r="L80" s="101">
        <f t="shared" si="19"/>
        <v>1.5</v>
      </c>
    </row>
    <row r="81" spans="1:12" x14ac:dyDescent="0.25">
      <c r="A81" s="72" t="s">
        <v>62</v>
      </c>
      <c r="B81" s="73">
        <v>911</v>
      </c>
      <c r="C81" s="67">
        <v>13</v>
      </c>
      <c r="D81" s="67" t="s">
        <v>15</v>
      </c>
      <c r="E81" s="92">
        <v>89</v>
      </c>
      <c r="F81" s="67">
        <v>1</v>
      </c>
      <c r="G81" s="67" t="s">
        <v>34</v>
      </c>
      <c r="H81" s="67">
        <v>41240</v>
      </c>
      <c r="I81" s="86"/>
      <c r="J81" s="103">
        <f t="shared" si="19"/>
        <v>1.5</v>
      </c>
      <c r="K81" s="103">
        <f t="shared" si="19"/>
        <v>1.5</v>
      </c>
      <c r="L81" s="103">
        <f t="shared" si="19"/>
        <v>1.5</v>
      </c>
    </row>
    <row r="82" spans="1:12" x14ac:dyDescent="0.25">
      <c r="A82" s="72" t="s">
        <v>92</v>
      </c>
      <c r="B82" s="73">
        <v>911</v>
      </c>
      <c r="C82" s="67">
        <v>13</v>
      </c>
      <c r="D82" s="67" t="s">
        <v>15</v>
      </c>
      <c r="E82" s="92">
        <v>89</v>
      </c>
      <c r="F82" s="67">
        <v>1</v>
      </c>
      <c r="G82" s="67" t="s">
        <v>34</v>
      </c>
      <c r="H82" s="67" t="s">
        <v>67</v>
      </c>
      <c r="I82" s="86" t="s">
        <v>93</v>
      </c>
      <c r="J82" s="103">
        <f t="shared" si="19"/>
        <v>1.5</v>
      </c>
      <c r="K82" s="103">
        <f t="shared" si="19"/>
        <v>1.5</v>
      </c>
      <c r="L82" s="103">
        <f t="shared" si="19"/>
        <v>1.5</v>
      </c>
    </row>
    <row r="83" spans="1:12" x14ac:dyDescent="0.25">
      <c r="A83" s="71" t="s">
        <v>63</v>
      </c>
      <c r="B83" s="73">
        <v>911</v>
      </c>
      <c r="C83" s="67">
        <v>13</v>
      </c>
      <c r="D83" s="67" t="s">
        <v>15</v>
      </c>
      <c r="E83" s="92">
        <v>89</v>
      </c>
      <c r="F83" s="67">
        <v>1</v>
      </c>
      <c r="G83" s="67" t="s">
        <v>34</v>
      </c>
      <c r="H83" s="67">
        <v>41240</v>
      </c>
      <c r="I83" s="86">
        <v>730</v>
      </c>
      <c r="J83" s="103">
        <v>1.5</v>
      </c>
      <c r="K83" s="103">
        <v>1.5</v>
      </c>
      <c r="L83" s="103">
        <v>1.5</v>
      </c>
    </row>
    <row r="84" spans="1:12" x14ac:dyDescent="0.25">
      <c r="A84" s="71" t="s">
        <v>171</v>
      </c>
      <c r="B84" s="73">
        <v>911</v>
      </c>
      <c r="C84" s="67" t="s">
        <v>172</v>
      </c>
      <c r="D84" s="67"/>
      <c r="E84" s="92"/>
      <c r="F84" s="67"/>
      <c r="G84" s="67"/>
      <c r="H84" s="67"/>
      <c r="I84" s="86"/>
      <c r="J84" s="103"/>
      <c r="K84" s="103">
        <f t="shared" ref="K84:L89" si="20">K85</f>
        <v>19.399999999999999</v>
      </c>
      <c r="L84" s="103">
        <f t="shared" si="20"/>
        <v>40.299999999999997</v>
      </c>
    </row>
    <row r="85" spans="1:12" x14ac:dyDescent="0.25">
      <c r="A85" s="71" t="s">
        <v>171</v>
      </c>
      <c r="B85" s="73">
        <v>911</v>
      </c>
      <c r="C85" s="67" t="s">
        <v>172</v>
      </c>
      <c r="D85" s="67">
        <v>99</v>
      </c>
      <c r="E85" s="92"/>
      <c r="F85" s="67"/>
      <c r="G85" s="67"/>
      <c r="H85" s="67"/>
      <c r="I85" s="86"/>
      <c r="J85" s="103"/>
      <c r="K85" s="103">
        <f t="shared" si="20"/>
        <v>19.399999999999999</v>
      </c>
      <c r="L85" s="103">
        <f t="shared" si="20"/>
        <v>40.299999999999997</v>
      </c>
    </row>
    <row r="86" spans="1:12" ht="35.25" customHeight="1" x14ac:dyDescent="0.25">
      <c r="A86" s="80" t="s">
        <v>168</v>
      </c>
      <c r="B86" s="73">
        <v>911</v>
      </c>
      <c r="C86" s="67" t="s">
        <v>172</v>
      </c>
      <c r="D86" s="67">
        <v>99</v>
      </c>
      <c r="E86" s="67" t="s">
        <v>46</v>
      </c>
      <c r="F86" s="67" t="s">
        <v>178</v>
      </c>
      <c r="G86" s="67"/>
      <c r="H86" s="67"/>
      <c r="I86" s="86"/>
      <c r="J86" s="103"/>
      <c r="K86" s="103">
        <f t="shared" si="20"/>
        <v>19.399999999999999</v>
      </c>
      <c r="L86" s="103">
        <f t="shared" si="20"/>
        <v>40.299999999999997</v>
      </c>
    </row>
    <row r="87" spans="1:12" ht="47.25" x14ac:dyDescent="0.25">
      <c r="A87" s="80" t="s">
        <v>169</v>
      </c>
      <c r="B87" s="73">
        <v>911</v>
      </c>
      <c r="C87" s="67" t="s">
        <v>172</v>
      </c>
      <c r="D87" s="67">
        <v>99</v>
      </c>
      <c r="E87" s="67" t="s">
        <v>46</v>
      </c>
      <c r="F87" s="67" t="s">
        <v>22</v>
      </c>
      <c r="G87" s="67"/>
      <c r="H87" s="67"/>
      <c r="I87" s="86"/>
      <c r="J87" s="103"/>
      <c r="K87" s="103">
        <f t="shared" si="20"/>
        <v>19.399999999999999</v>
      </c>
      <c r="L87" s="103">
        <f t="shared" si="20"/>
        <v>40.299999999999997</v>
      </c>
    </row>
    <row r="88" spans="1:12" x14ac:dyDescent="0.25">
      <c r="A88" s="71" t="s">
        <v>171</v>
      </c>
      <c r="B88" s="73">
        <v>911</v>
      </c>
      <c r="C88" s="67" t="s">
        <v>172</v>
      </c>
      <c r="D88" s="67">
        <v>99</v>
      </c>
      <c r="E88" s="67" t="s">
        <v>46</v>
      </c>
      <c r="F88" s="67" t="s">
        <v>22</v>
      </c>
      <c r="G88" s="67" t="s">
        <v>34</v>
      </c>
      <c r="H88" s="67" t="s">
        <v>173</v>
      </c>
      <c r="I88" s="67"/>
      <c r="J88" s="103"/>
      <c r="K88" s="103">
        <f t="shared" si="20"/>
        <v>19.399999999999999</v>
      </c>
      <c r="L88" s="103">
        <f t="shared" si="20"/>
        <v>40.299999999999997</v>
      </c>
    </row>
    <row r="89" spans="1:12" x14ac:dyDescent="0.25">
      <c r="A89" s="71" t="s">
        <v>107</v>
      </c>
      <c r="B89" s="73">
        <v>911</v>
      </c>
      <c r="C89" s="67" t="s">
        <v>172</v>
      </c>
      <c r="D89" s="67">
        <v>99</v>
      </c>
      <c r="E89" s="67" t="s">
        <v>46</v>
      </c>
      <c r="F89" s="67" t="s">
        <v>22</v>
      </c>
      <c r="G89" s="67" t="s">
        <v>34</v>
      </c>
      <c r="H89" s="67" t="s">
        <v>173</v>
      </c>
      <c r="I89" s="67" t="s">
        <v>108</v>
      </c>
      <c r="J89" s="103"/>
      <c r="K89" s="103">
        <f t="shared" si="20"/>
        <v>19.399999999999999</v>
      </c>
      <c r="L89" s="103">
        <f t="shared" si="20"/>
        <v>40.299999999999997</v>
      </c>
    </row>
    <row r="90" spans="1:12" x14ac:dyDescent="0.25">
      <c r="A90" s="71" t="s">
        <v>45</v>
      </c>
      <c r="B90" s="73">
        <v>911</v>
      </c>
      <c r="C90" s="67" t="s">
        <v>172</v>
      </c>
      <c r="D90" s="67" t="s">
        <v>172</v>
      </c>
      <c r="E90" s="67" t="s">
        <v>46</v>
      </c>
      <c r="F90" s="67" t="s">
        <v>22</v>
      </c>
      <c r="G90" s="67" t="s">
        <v>34</v>
      </c>
      <c r="H90" s="67" t="s">
        <v>173</v>
      </c>
      <c r="I90" s="67" t="s">
        <v>47</v>
      </c>
      <c r="J90" s="120"/>
      <c r="K90" s="120">
        <v>19.399999999999999</v>
      </c>
      <c r="L90" s="24">
        <v>40.299999999999997</v>
      </c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66" priority="75" stopIfTrue="1">
      <formula>$C32=""</formula>
    </cfRule>
    <cfRule type="expression" dxfId="65" priority="76" stopIfTrue="1">
      <formula>$D32&lt;&gt;""</formula>
    </cfRule>
  </conditionalFormatting>
  <conditionalFormatting sqref="A32">
    <cfRule type="expression" dxfId="64" priority="72" stopIfTrue="1">
      <formula>$F32=""</formula>
    </cfRule>
    <cfRule type="expression" dxfId="63" priority="73" stopIfTrue="1">
      <formula>#REF!&lt;&gt;""</formula>
    </cfRule>
    <cfRule type="expression" dxfId="62" priority="74" stopIfTrue="1">
      <formula>AND($G32="",$F32&lt;&gt;"")</formula>
    </cfRule>
  </conditionalFormatting>
  <conditionalFormatting sqref="F32">
    <cfRule type="expression" dxfId="61" priority="70" stopIfTrue="1">
      <formula>$C32=""</formula>
    </cfRule>
    <cfRule type="expression" dxfId="60" priority="71" stopIfTrue="1">
      <formula>$D32&lt;&gt;""</formula>
    </cfRule>
  </conditionalFormatting>
  <conditionalFormatting sqref="F61:F62">
    <cfRule type="expression" dxfId="59" priority="57" stopIfTrue="1">
      <formula>$C61=""</formula>
    </cfRule>
    <cfRule type="expression" dxfId="58" priority="58" stopIfTrue="1">
      <formula>$D61&lt;&gt;""</formula>
    </cfRule>
  </conditionalFormatting>
  <conditionalFormatting sqref="G61:G63">
    <cfRule type="expression" dxfId="57" priority="55" stopIfTrue="1">
      <formula>$C61=""</formula>
    </cfRule>
    <cfRule type="expression" dxfId="56" priority="56" stopIfTrue="1">
      <formula>$D61&lt;&gt;""</formula>
    </cfRule>
  </conditionalFormatting>
  <conditionalFormatting sqref="A64 A67">
    <cfRule type="expression" dxfId="55" priority="52" stopIfTrue="1">
      <formula>$F64=""</formula>
    </cfRule>
    <cfRule type="expression" dxfId="54" priority="54" stopIfTrue="1">
      <formula>AND($G64="",$F64&lt;&gt;"")</formula>
    </cfRule>
  </conditionalFormatting>
  <conditionalFormatting sqref="A67">
    <cfRule type="expression" dxfId="53" priority="36" stopIfTrue="1">
      <formula>$F67=""</formula>
    </cfRule>
    <cfRule type="expression" dxfId="52" priority="38" stopIfTrue="1">
      <formula>AND($G67="",$F67&lt;&gt;"")</formula>
    </cfRule>
  </conditionalFormatting>
  <conditionalFormatting sqref="F61:F62">
    <cfRule type="expression" dxfId="51" priority="34" stopIfTrue="1">
      <formula>$C61=""</formula>
    </cfRule>
    <cfRule type="expression" dxfId="50" priority="35" stopIfTrue="1">
      <formula>$D61&lt;&gt;""</formula>
    </cfRule>
  </conditionalFormatting>
  <conditionalFormatting sqref="G61:G63">
    <cfRule type="expression" dxfId="49" priority="32" stopIfTrue="1">
      <formula>$C61=""</formula>
    </cfRule>
    <cfRule type="expression" dxfId="48" priority="33" stopIfTrue="1">
      <formula>$D61&lt;&gt;""</formula>
    </cfRule>
  </conditionalFormatting>
  <conditionalFormatting sqref="A32">
    <cfRule type="expression" dxfId="47" priority="29" stopIfTrue="1">
      <formula>$F32=""</formula>
    </cfRule>
    <cfRule type="expression" dxfId="46" priority="30" stopIfTrue="1">
      <formula>#REF!&lt;&gt;""</formula>
    </cfRule>
    <cfRule type="expression" dxfId="45" priority="31" stopIfTrue="1">
      <formula>AND($G32="",$F32&lt;&gt;"")</formula>
    </cfRule>
  </conditionalFormatting>
  <conditionalFormatting sqref="G32">
    <cfRule type="expression" dxfId="44" priority="27" stopIfTrue="1">
      <formula>$C32=""</formula>
    </cfRule>
    <cfRule type="expression" dxfId="43" priority="28" stopIfTrue="1">
      <formula>$D32&lt;&gt;""</formula>
    </cfRule>
  </conditionalFormatting>
  <conditionalFormatting sqref="F32">
    <cfRule type="expression" dxfId="42" priority="25" stopIfTrue="1">
      <formula>$C32=""</formula>
    </cfRule>
    <cfRule type="expression" dxfId="41" priority="26" stopIfTrue="1">
      <formula>$D32&lt;&gt;""</formula>
    </cfRule>
  </conditionalFormatting>
  <conditionalFormatting sqref="A29">
    <cfRule type="expression" dxfId="40" priority="1" stopIfTrue="1">
      <formula>$F29=""</formula>
    </cfRule>
    <cfRule type="expression" dxfId="39" priority="2" stopIfTrue="1">
      <formula>#REF!&lt;&gt;""</formula>
    </cfRule>
    <cfRule type="expression" dxfId="38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89"/>
  <sheetViews>
    <sheetView view="pageBreakPreview" topLeftCell="A6" zoomScaleNormal="75" zoomScaleSheetLayoutView="100" workbookViewId="0">
      <selection activeCell="I11" sqref="I11:K11"/>
    </sheetView>
  </sheetViews>
  <sheetFormatPr defaultColWidth="8.5703125" defaultRowHeight="15.75" x14ac:dyDescent="0.2"/>
  <cols>
    <col min="1" max="1" width="73.5703125" style="1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1" customWidth="1"/>
    <col min="11" max="11" width="13.5703125" style="11" customWidth="1"/>
    <col min="12" max="12" width="61.85546875" style="14" customWidth="1"/>
    <col min="13" max="13" width="11" style="11" customWidth="1"/>
    <col min="14" max="16384" width="8.5703125" style="11"/>
  </cols>
  <sheetData>
    <row r="1" spans="1:12" ht="129" customHeight="1" x14ac:dyDescent="0.25">
      <c r="A1" s="142"/>
      <c r="B1" s="146"/>
      <c r="C1" s="146"/>
      <c r="D1" s="146"/>
      <c r="E1" s="146"/>
      <c r="F1" s="146"/>
      <c r="G1" s="146"/>
      <c r="H1" s="146"/>
      <c r="I1" s="203" t="s">
        <v>187</v>
      </c>
      <c r="J1" s="203"/>
      <c r="K1" s="203"/>
    </row>
    <row r="2" spans="1:12" ht="89.25" customHeight="1" x14ac:dyDescent="0.2">
      <c r="A2" s="212" t="s">
        <v>195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</row>
    <row r="3" spans="1:12" ht="18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7" t="s">
        <v>196</v>
      </c>
    </row>
    <row r="4" spans="1:12" ht="21" customHeight="1" x14ac:dyDescent="0.2">
      <c r="A4" s="211" t="s">
        <v>11</v>
      </c>
      <c r="B4" s="211" t="s">
        <v>12</v>
      </c>
      <c r="C4" s="211" t="s">
        <v>190</v>
      </c>
      <c r="D4" s="211" t="s">
        <v>191</v>
      </c>
      <c r="E4" s="211"/>
      <c r="F4" s="211"/>
      <c r="G4" s="211"/>
      <c r="H4" s="211" t="s">
        <v>192</v>
      </c>
      <c r="I4" s="211" t="s">
        <v>64</v>
      </c>
      <c r="J4" s="211"/>
      <c r="K4" s="211"/>
    </row>
    <row r="5" spans="1:12" ht="20.25" customHeight="1" x14ac:dyDescent="0.2">
      <c r="A5" s="211" t="s">
        <v>193</v>
      </c>
      <c r="B5" s="211" t="s">
        <v>193</v>
      </c>
      <c r="C5" s="211" t="s">
        <v>193</v>
      </c>
      <c r="D5" s="211" t="s">
        <v>193</v>
      </c>
      <c r="E5" s="211"/>
      <c r="F5" s="211"/>
      <c r="G5" s="211"/>
      <c r="H5" s="211" t="s">
        <v>193</v>
      </c>
      <c r="I5" s="196" t="s">
        <v>140</v>
      </c>
      <c r="J5" s="196" t="s">
        <v>174</v>
      </c>
      <c r="K5" s="196" t="s">
        <v>188</v>
      </c>
    </row>
    <row r="6" spans="1:12" ht="14.25" customHeight="1" x14ac:dyDescent="0.2">
      <c r="A6" s="94">
        <v>1</v>
      </c>
      <c r="B6" s="94">
        <v>2</v>
      </c>
      <c r="C6" s="94">
        <v>3</v>
      </c>
      <c r="D6" s="94">
        <v>4</v>
      </c>
      <c r="E6" s="94">
        <v>5</v>
      </c>
      <c r="F6" s="94">
        <v>6</v>
      </c>
      <c r="G6" s="94">
        <v>7</v>
      </c>
      <c r="H6" s="94">
        <v>8</v>
      </c>
      <c r="I6" s="93">
        <v>9</v>
      </c>
      <c r="J6" s="93">
        <v>10</v>
      </c>
      <c r="K6" s="93">
        <v>11</v>
      </c>
    </row>
    <row r="7" spans="1:12" ht="18" customHeigh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7">
        <f>I8+I37+I46+I53+I69+I76</f>
        <v>1146.6399999999999</v>
      </c>
      <c r="J7" s="97">
        <f>J8+J37+J46+J53+J69+J76+J83</f>
        <v>868.4000000000002</v>
      </c>
      <c r="K7" s="97">
        <f>K8+K37+K46+K53+K69+K76+K83</f>
        <v>901.89999999999986</v>
      </c>
    </row>
    <row r="8" spans="1:12" ht="18" customHeight="1" x14ac:dyDescent="0.25">
      <c r="A8" s="98" t="s">
        <v>14</v>
      </c>
      <c r="B8" s="73" t="s">
        <v>15</v>
      </c>
      <c r="C8" s="73"/>
      <c r="D8" s="76"/>
      <c r="E8" s="76"/>
      <c r="F8" s="76"/>
      <c r="G8" s="76"/>
      <c r="H8" s="99"/>
      <c r="I8" s="100">
        <f>I9+I15+I31</f>
        <v>659.04</v>
      </c>
      <c r="J8" s="100">
        <f>J9+J15+J31</f>
        <v>399.70000000000005</v>
      </c>
      <c r="K8" s="100">
        <f>K9+K15+K31</f>
        <v>375.79999999999995</v>
      </c>
    </row>
    <row r="9" spans="1:12" s="16" customFormat="1" ht="31.5" x14ac:dyDescent="0.25">
      <c r="A9" s="87" t="s">
        <v>31</v>
      </c>
      <c r="B9" s="76" t="s">
        <v>15</v>
      </c>
      <c r="C9" s="76" t="s">
        <v>26</v>
      </c>
      <c r="D9" s="76"/>
      <c r="E9" s="76"/>
      <c r="F9" s="76"/>
      <c r="G9" s="76"/>
      <c r="H9" s="82"/>
      <c r="I9" s="100">
        <f t="shared" ref="I9:K13" si="0">I10</f>
        <v>258.04000000000002</v>
      </c>
      <c r="J9" s="100">
        <f t="shared" si="0"/>
        <v>102.7</v>
      </c>
      <c r="K9" s="100">
        <f t="shared" si="0"/>
        <v>123.5</v>
      </c>
      <c r="L9" s="15"/>
    </row>
    <row r="10" spans="1:12" s="18" customFormat="1" x14ac:dyDescent="0.25">
      <c r="A10" s="80" t="s">
        <v>138</v>
      </c>
      <c r="B10" s="5" t="s">
        <v>15</v>
      </c>
      <c r="C10" s="5" t="s">
        <v>26</v>
      </c>
      <c r="D10" s="5" t="s">
        <v>32</v>
      </c>
      <c r="E10" s="5"/>
      <c r="F10" s="5"/>
      <c r="G10" s="5"/>
      <c r="H10" s="68"/>
      <c r="I10" s="101">
        <f t="shared" si="0"/>
        <v>258.04000000000002</v>
      </c>
      <c r="J10" s="101">
        <f t="shared" si="0"/>
        <v>102.7</v>
      </c>
      <c r="K10" s="101">
        <f t="shared" si="0"/>
        <v>123.5</v>
      </c>
      <c r="L10" s="17"/>
    </row>
    <row r="11" spans="1:12" s="18" customFormat="1" x14ac:dyDescent="0.25">
      <c r="A11" s="72" t="s">
        <v>136</v>
      </c>
      <c r="B11" s="5" t="s">
        <v>15</v>
      </c>
      <c r="C11" s="5" t="s">
        <v>26</v>
      </c>
      <c r="D11" s="5">
        <v>65</v>
      </c>
      <c r="E11" s="5">
        <v>1</v>
      </c>
      <c r="F11" s="76"/>
      <c r="G11" s="76"/>
      <c r="H11" s="82"/>
      <c r="I11" s="101">
        <f>I12</f>
        <v>258.04000000000002</v>
      </c>
      <c r="J11" s="101">
        <f t="shared" si="0"/>
        <v>102.7</v>
      </c>
      <c r="K11" s="101">
        <f t="shared" si="0"/>
        <v>123.5</v>
      </c>
      <c r="L11" s="17"/>
    </row>
    <row r="12" spans="1:12" s="18" customFormat="1" x14ac:dyDescent="0.25">
      <c r="A12" s="102" t="s">
        <v>112</v>
      </c>
      <c r="B12" s="67" t="s">
        <v>15</v>
      </c>
      <c r="C12" s="67" t="s">
        <v>26</v>
      </c>
      <c r="D12" s="67" t="s">
        <v>32</v>
      </c>
      <c r="E12" s="67" t="s">
        <v>22</v>
      </c>
      <c r="F12" s="67" t="s">
        <v>34</v>
      </c>
      <c r="G12" s="67" t="s">
        <v>35</v>
      </c>
      <c r="H12" s="82"/>
      <c r="I12" s="101">
        <f t="shared" si="0"/>
        <v>258.04000000000002</v>
      </c>
      <c r="J12" s="101">
        <f t="shared" si="0"/>
        <v>102.7</v>
      </c>
      <c r="K12" s="101">
        <f t="shared" si="0"/>
        <v>123.5</v>
      </c>
      <c r="L12" s="17"/>
    </row>
    <row r="13" spans="1:12" s="18" customFormat="1" ht="63" x14ac:dyDescent="0.25">
      <c r="A13" s="102" t="s">
        <v>103</v>
      </c>
      <c r="B13" s="67" t="s">
        <v>15</v>
      </c>
      <c r="C13" s="67" t="s">
        <v>26</v>
      </c>
      <c r="D13" s="67" t="s">
        <v>32</v>
      </c>
      <c r="E13" s="67" t="s">
        <v>22</v>
      </c>
      <c r="F13" s="67" t="s">
        <v>34</v>
      </c>
      <c r="G13" s="67" t="s">
        <v>35</v>
      </c>
      <c r="H13" s="68" t="s">
        <v>105</v>
      </c>
      <c r="I13" s="101">
        <f t="shared" si="0"/>
        <v>258.04000000000002</v>
      </c>
      <c r="J13" s="101">
        <f t="shared" si="0"/>
        <v>102.7</v>
      </c>
      <c r="K13" s="101">
        <f t="shared" si="0"/>
        <v>123.5</v>
      </c>
      <c r="L13" s="17"/>
    </row>
    <row r="14" spans="1:12" ht="36" customHeight="1" x14ac:dyDescent="0.25">
      <c r="A14" s="102" t="s">
        <v>104</v>
      </c>
      <c r="B14" s="67" t="s">
        <v>15</v>
      </c>
      <c r="C14" s="67" t="s">
        <v>26</v>
      </c>
      <c r="D14" s="67" t="s">
        <v>32</v>
      </c>
      <c r="E14" s="67" t="s">
        <v>22</v>
      </c>
      <c r="F14" s="67" t="s">
        <v>34</v>
      </c>
      <c r="G14" s="67" t="s">
        <v>35</v>
      </c>
      <c r="H14" s="68" t="s">
        <v>106</v>
      </c>
      <c r="I14" s="101">
        <f>'Прил 2'!J15</f>
        <v>258.04000000000002</v>
      </c>
      <c r="J14" s="101">
        <f>'Прил 2'!K15</f>
        <v>102.7</v>
      </c>
      <c r="K14" s="101">
        <f>'Прил 2'!L15</f>
        <v>123.5</v>
      </c>
    </row>
    <row r="15" spans="1:12" ht="47.25" x14ac:dyDescent="0.25">
      <c r="A15" s="75" t="s">
        <v>65</v>
      </c>
      <c r="B15" s="76" t="s">
        <v>15</v>
      </c>
      <c r="C15" s="76" t="s">
        <v>16</v>
      </c>
      <c r="D15" s="76"/>
      <c r="E15" s="76"/>
      <c r="F15" s="76"/>
      <c r="G15" s="76"/>
      <c r="H15" s="82"/>
      <c r="I15" s="100">
        <f>I16+I26</f>
        <v>400</v>
      </c>
      <c r="J15" s="100">
        <f>J16+J26</f>
        <v>296.00000000000006</v>
      </c>
      <c r="K15" s="100">
        <f>K16+K26</f>
        <v>251.29999999999998</v>
      </c>
    </row>
    <row r="16" spans="1:12" x14ac:dyDescent="0.25">
      <c r="A16" s="80" t="s">
        <v>138</v>
      </c>
      <c r="B16" s="5" t="s">
        <v>15</v>
      </c>
      <c r="C16" s="5" t="s">
        <v>16</v>
      </c>
      <c r="D16" s="5" t="s">
        <v>32</v>
      </c>
      <c r="E16" s="5"/>
      <c r="F16" s="5"/>
      <c r="G16" s="5"/>
      <c r="H16" s="68"/>
      <c r="I16" s="101">
        <f>I17</f>
        <v>399.9</v>
      </c>
      <c r="J16" s="101">
        <f>J17</f>
        <v>295.90000000000003</v>
      </c>
      <c r="K16" s="101">
        <f>K17</f>
        <v>251.2</v>
      </c>
      <c r="L16" s="17"/>
    </row>
    <row r="17" spans="1:12" ht="31.5" x14ac:dyDescent="0.25">
      <c r="A17" s="80" t="s">
        <v>139</v>
      </c>
      <c r="B17" s="67" t="s">
        <v>15</v>
      </c>
      <c r="C17" s="67" t="s">
        <v>16</v>
      </c>
      <c r="D17" s="67" t="s">
        <v>32</v>
      </c>
      <c r="E17" s="67" t="s">
        <v>23</v>
      </c>
      <c r="F17" s="76"/>
      <c r="G17" s="76"/>
      <c r="H17" s="82"/>
      <c r="I17" s="101">
        <f>I18+I21</f>
        <v>399.9</v>
      </c>
      <c r="J17" s="101">
        <f t="shared" ref="J17:K17" si="1">J18+J21</f>
        <v>295.90000000000003</v>
      </c>
      <c r="K17" s="101">
        <f t="shared" si="1"/>
        <v>251.2</v>
      </c>
      <c r="L17" s="17"/>
    </row>
    <row r="18" spans="1:12" ht="33" customHeight="1" x14ac:dyDescent="0.25">
      <c r="A18" s="102" t="s">
        <v>36</v>
      </c>
      <c r="B18" s="67" t="s">
        <v>15</v>
      </c>
      <c r="C18" s="67" t="s">
        <v>16</v>
      </c>
      <c r="D18" s="67" t="s">
        <v>32</v>
      </c>
      <c r="E18" s="67" t="s">
        <v>23</v>
      </c>
      <c r="F18" s="67" t="s">
        <v>34</v>
      </c>
      <c r="G18" s="67" t="s">
        <v>37</v>
      </c>
      <c r="H18" s="82"/>
      <c r="I18" s="101">
        <f t="shared" ref="I18:K19" si="2">I19</f>
        <v>294.8</v>
      </c>
      <c r="J18" s="101">
        <f t="shared" si="2"/>
        <v>260.3</v>
      </c>
      <c r="K18" s="101">
        <f t="shared" si="2"/>
        <v>188.2</v>
      </c>
    </row>
    <row r="19" spans="1:12" ht="63" x14ac:dyDescent="0.25">
      <c r="A19" s="102" t="s">
        <v>103</v>
      </c>
      <c r="B19" s="67" t="s">
        <v>15</v>
      </c>
      <c r="C19" s="67" t="s">
        <v>16</v>
      </c>
      <c r="D19" s="67" t="s">
        <v>32</v>
      </c>
      <c r="E19" s="67" t="s">
        <v>23</v>
      </c>
      <c r="F19" s="67" t="s">
        <v>34</v>
      </c>
      <c r="G19" s="67" t="s">
        <v>37</v>
      </c>
      <c r="H19" s="68" t="s">
        <v>105</v>
      </c>
      <c r="I19" s="101">
        <f t="shared" si="2"/>
        <v>294.8</v>
      </c>
      <c r="J19" s="101">
        <f t="shared" si="2"/>
        <v>260.3</v>
      </c>
      <c r="K19" s="101">
        <f t="shared" si="2"/>
        <v>188.2</v>
      </c>
    </row>
    <row r="20" spans="1:12" ht="31.5" x14ac:dyDescent="0.25">
      <c r="A20" s="102" t="s">
        <v>104</v>
      </c>
      <c r="B20" s="67" t="s">
        <v>15</v>
      </c>
      <c r="C20" s="67" t="s">
        <v>16</v>
      </c>
      <c r="D20" s="67" t="s">
        <v>32</v>
      </c>
      <c r="E20" s="67" t="s">
        <v>23</v>
      </c>
      <c r="F20" s="67" t="s">
        <v>34</v>
      </c>
      <c r="G20" s="67" t="s">
        <v>37</v>
      </c>
      <c r="H20" s="68" t="s">
        <v>106</v>
      </c>
      <c r="I20" s="101">
        <f>'Прил 2'!J21</f>
        <v>294.8</v>
      </c>
      <c r="J20" s="101">
        <f>'Прил 2'!K21</f>
        <v>260.3</v>
      </c>
      <c r="K20" s="101">
        <f>'Прил 2'!L21</f>
        <v>188.2</v>
      </c>
    </row>
    <row r="21" spans="1:12" s="1" customFormat="1" x14ac:dyDescent="0.25">
      <c r="A21" s="72" t="s">
        <v>186</v>
      </c>
      <c r="B21" s="67" t="s">
        <v>15</v>
      </c>
      <c r="C21" s="67" t="s">
        <v>16</v>
      </c>
      <c r="D21" s="67" t="s">
        <v>32</v>
      </c>
      <c r="E21" s="67" t="s">
        <v>23</v>
      </c>
      <c r="F21" s="67" t="s">
        <v>34</v>
      </c>
      <c r="G21" s="67" t="s">
        <v>39</v>
      </c>
      <c r="H21" s="68"/>
      <c r="I21" s="101">
        <f>I22+I24</f>
        <v>105.1</v>
      </c>
      <c r="J21" s="101">
        <f>J22+J24</f>
        <v>35.6</v>
      </c>
      <c r="K21" s="101">
        <f>K22+K24</f>
        <v>63</v>
      </c>
      <c r="L21" s="19"/>
    </row>
    <row r="22" spans="1:12" s="6" customFormat="1" ht="31.5" x14ac:dyDescent="0.25">
      <c r="A22" s="72" t="s">
        <v>99</v>
      </c>
      <c r="B22" s="67" t="s">
        <v>15</v>
      </c>
      <c r="C22" s="67" t="s">
        <v>16</v>
      </c>
      <c r="D22" s="67" t="s">
        <v>32</v>
      </c>
      <c r="E22" s="67" t="s">
        <v>23</v>
      </c>
      <c r="F22" s="67" t="s">
        <v>34</v>
      </c>
      <c r="G22" s="67" t="s">
        <v>39</v>
      </c>
      <c r="H22" s="68" t="s">
        <v>101</v>
      </c>
      <c r="I22" s="23">
        <f t="shared" ref="I22:K22" si="3">I23</f>
        <v>75.099999999999994</v>
      </c>
      <c r="J22" s="23">
        <f t="shared" si="3"/>
        <v>5.6</v>
      </c>
      <c r="K22" s="23">
        <f t="shared" si="3"/>
        <v>33</v>
      </c>
      <c r="L22" s="14"/>
    </row>
    <row r="23" spans="1:12" s="6" customFormat="1" ht="31.5" x14ac:dyDescent="0.25">
      <c r="A23" s="72" t="s">
        <v>100</v>
      </c>
      <c r="B23" s="67" t="s">
        <v>15</v>
      </c>
      <c r="C23" s="67" t="s">
        <v>16</v>
      </c>
      <c r="D23" s="67" t="s">
        <v>32</v>
      </c>
      <c r="E23" s="67" t="s">
        <v>23</v>
      </c>
      <c r="F23" s="67" t="s">
        <v>34</v>
      </c>
      <c r="G23" s="67" t="s">
        <v>39</v>
      </c>
      <c r="H23" s="5" t="s">
        <v>102</v>
      </c>
      <c r="I23" s="103">
        <f>'Прил 2'!J24</f>
        <v>75.099999999999994</v>
      </c>
      <c r="J23" s="103">
        <f>'Прил 2'!K24</f>
        <v>5.6</v>
      </c>
      <c r="K23" s="103">
        <f>'Прил 2'!L24</f>
        <v>33</v>
      </c>
      <c r="L23" s="14"/>
    </row>
    <row r="24" spans="1:12" s="6" customFormat="1" x14ac:dyDescent="0.25">
      <c r="A24" s="71" t="s">
        <v>107</v>
      </c>
      <c r="B24" s="5" t="s">
        <v>15</v>
      </c>
      <c r="C24" s="5" t="s">
        <v>16</v>
      </c>
      <c r="D24" s="67" t="s">
        <v>110</v>
      </c>
      <c r="E24" s="67" t="s">
        <v>23</v>
      </c>
      <c r="F24" s="67" t="s">
        <v>34</v>
      </c>
      <c r="G24" s="67" t="s">
        <v>39</v>
      </c>
      <c r="H24" s="104" t="s">
        <v>108</v>
      </c>
      <c r="I24" s="103">
        <f>I25</f>
        <v>30</v>
      </c>
      <c r="J24" s="103">
        <f>J25</f>
        <v>30</v>
      </c>
      <c r="K24" s="103">
        <f>K25</f>
        <v>30</v>
      </c>
      <c r="L24" s="14" t="s">
        <v>24</v>
      </c>
    </row>
    <row r="25" spans="1:12" s="6" customFormat="1" x14ac:dyDescent="0.25">
      <c r="A25" s="71" t="s">
        <v>109</v>
      </c>
      <c r="B25" s="5" t="s">
        <v>15</v>
      </c>
      <c r="C25" s="5" t="s">
        <v>16</v>
      </c>
      <c r="D25" s="5">
        <v>66</v>
      </c>
      <c r="E25" s="67" t="s">
        <v>23</v>
      </c>
      <c r="F25" s="67" t="s">
        <v>34</v>
      </c>
      <c r="G25" s="67" t="s">
        <v>39</v>
      </c>
      <c r="H25" s="104" t="s">
        <v>111</v>
      </c>
      <c r="I25" s="103">
        <f>'Прил 2'!J26</f>
        <v>30</v>
      </c>
      <c r="J25" s="103">
        <f>'Прил 2'!K26</f>
        <v>30</v>
      </c>
      <c r="K25" s="103">
        <f>'Прил 2'!L26</f>
        <v>30</v>
      </c>
      <c r="L25" s="14"/>
    </row>
    <row r="26" spans="1:12" s="2" customFormat="1" ht="47.25" x14ac:dyDescent="0.25">
      <c r="A26" s="80" t="s">
        <v>168</v>
      </c>
      <c r="B26" s="5" t="s">
        <v>15</v>
      </c>
      <c r="C26" s="5" t="s">
        <v>16</v>
      </c>
      <c r="D26" s="68">
        <v>89</v>
      </c>
      <c r="E26" s="67"/>
      <c r="F26" s="67"/>
      <c r="G26" s="67"/>
      <c r="H26" s="105"/>
      <c r="I26" s="103">
        <f>I27</f>
        <v>0.1</v>
      </c>
      <c r="J26" s="103">
        <f t="shared" ref="J26:K29" si="4">J27</f>
        <v>0.1</v>
      </c>
      <c r="K26" s="103">
        <f t="shared" si="4"/>
        <v>0.1</v>
      </c>
      <c r="L26" s="19"/>
    </row>
    <row r="27" spans="1:12" s="2" customFormat="1" ht="63" x14ac:dyDescent="0.25">
      <c r="A27" s="80" t="s">
        <v>169</v>
      </c>
      <c r="B27" s="5" t="s">
        <v>15</v>
      </c>
      <c r="C27" s="5" t="s">
        <v>16</v>
      </c>
      <c r="D27" s="68">
        <v>89</v>
      </c>
      <c r="E27" s="67" t="s">
        <v>22</v>
      </c>
      <c r="F27" s="67"/>
      <c r="G27" s="67"/>
      <c r="H27" s="105"/>
      <c r="I27" s="23">
        <f>I28</f>
        <v>0.1</v>
      </c>
      <c r="J27" s="23">
        <f t="shared" si="4"/>
        <v>0.1</v>
      </c>
      <c r="K27" s="23">
        <f t="shared" si="4"/>
        <v>0.1</v>
      </c>
      <c r="L27" s="19"/>
    </row>
    <row r="28" spans="1:12" ht="94.5" x14ac:dyDescent="0.25">
      <c r="A28" s="106" t="s">
        <v>137</v>
      </c>
      <c r="B28" s="5" t="s">
        <v>15</v>
      </c>
      <c r="C28" s="5" t="s">
        <v>16</v>
      </c>
      <c r="D28" s="68">
        <v>89</v>
      </c>
      <c r="E28" s="67" t="s">
        <v>22</v>
      </c>
      <c r="F28" s="67" t="s">
        <v>34</v>
      </c>
      <c r="G28" s="67" t="s">
        <v>41</v>
      </c>
      <c r="H28" s="105"/>
      <c r="I28" s="23">
        <f>I29</f>
        <v>0.1</v>
      </c>
      <c r="J28" s="23">
        <f t="shared" si="4"/>
        <v>0.1</v>
      </c>
      <c r="K28" s="23">
        <f t="shared" si="4"/>
        <v>0.1</v>
      </c>
    </row>
    <row r="29" spans="1:12" ht="31.5" x14ac:dyDescent="0.25">
      <c r="A29" s="72" t="s">
        <v>99</v>
      </c>
      <c r="B29" s="5" t="s">
        <v>15</v>
      </c>
      <c r="C29" s="5" t="s">
        <v>16</v>
      </c>
      <c r="D29" s="68" t="s">
        <v>46</v>
      </c>
      <c r="E29" s="5" t="s">
        <v>22</v>
      </c>
      <c r="F29" s="67" t="s">
        <v>34</v>
      </c>
      <c r="G29" s="67" t="s">
        <v>41</v>
      </c>
      <c r="H29" s="105" t="s">
        <v>101</v>
      </c>
      <c r="I29" s="23">
        <f>I30</f>
        <v>0.1</v>
      </c>
      <c r="J29" s="23">
        <f t="shared" si="4"/>
        <v>0.1</v>
      </c>
      <c r="K29" s="23">
        <f t="shared" si="4"/>
        <v>0.1</v>
      </c>
    </row>
    <row r="30" spans="1:12" ht="31.5" x14ac:dyDescent="0.25">
      <c r="A30" s="72" t="s">
        <v>100</v>
      </c>
      <c r="B30" s="5" t="s">
        <v>15</v>
      </c>
      <c r="C30" s="5" t="s">
        <v>16</v>
      </c>
      <c r="D30" s="68" t="s">
        <v>46</v>
      </c>
      <c r="E30" s="67" t="s">
        <v>22</v>
      </c>
      <c r="F30" s="67" t="s">
        <v>34</v>
      </c>
      <c r="G30" s="67" t="s">
        <v>41</v>
      </c>
      <c r="H30" s="105" t="s">
        <v>102</v>
      </c>
      <c r="I30" s="23">
        <f>'Прил 2'!J31</f>
        <v>0.1</v>
      </c>
      <c r="J30" s="23">
        <f>'Прил 2'!K31</f>
        <v>0.1</v>
      </c>
      <c r="K30" s="23">
        <f>'Прил 2'!L31</f>
        <v>0.1</v>
      </c>
    </row>
    <row r="31" spans="1:12" x14ac:dyDescent="0.25">
      <c r="A31" s="87" t="s">
        <v>42</v>
      </c>
      <c r="B31" s="90" t="s">
        <v>15</v>
      </c>
      <c r="C31" s="90" t="s">
        <v>43</v>
      </c>
      <c r="D31" s="90"/>
      <c r="E31" s="77"/>
      <c r="F31" s="77"/>
      <c r="G31" s="91"/>
      <c r="H31" s="91"/>
      <c r="I31" s="107">
        <f>I32</f>
        <v>1</v>
      </c>
      <c r="J31" s="107">
        <f t="shared" ref="J31:K35" si="5">J32</f>
        <v>1</v>
      </c>
      <c r="K31" s="107">
        <f t="shared" si="5"/>
        <v>1</v>
      </c>
    </row>
    <row r="32" spans="1:12" ht="47.25" x14ac:dyDescent="0.25">
      <c r="A32" s="80" t="s">
        <v>168</v>
      </c>
      <c r="B32" s="67" t="s">
        <v>15</v>
      </c>
      <c r="C32" s="67" t="s">
        <v>43</v>
      </c>
      <c r="D32" s="68">
        <v>89</v>
      </c>
      <c r="E32" s="67"/>
      <c r="F32" s="67"/>
      <c r="G32" s="92"/>
      <c r="H32" s="92"/>
      <c r="I32" s="23">
        <f>I33</f>
        <v>1</v>
      </c>
      <c r="J32" s="23">
        <f t="shared" si="5"/>
        <v>1</v>
      </c>
      <c r="K32" s="23">
        <f t="shared" si="5"/>
        <v>1</v>
      </c>
      <c r="L32" s="19"/>
    </row>
    <row r="33" spans="1:12" s="6" customFormat="1" ht="63" x14ac:dyDescent="0.25">
      <c r="A33" s="80" t="s">
        <v>169</v>
      </c>
      <c r="B33" s="67" t="s">
        <v>15</v>
      </c>
      <c r="C33" s="67" t="s">
        <v>43</v>
      </c>
      <c r="D33" s="68">
        <v>89</v>
      </c>
      <c r="E33" s="67" t="s">
        <v>22</v>
      </c>
      <c r="F33" s="67"/>
      <c r="G33" s="92"/>
      <c r="H33" s="92"/>
      <c r="I33" s="23">
        <f>I34</f>
        <v>1</v>
      </c>
      <c r="J33" s="23">
        <f t="shared" si="5"/>
        <v>1</v>
      </c>
      <c r="K33" s="23">
        <f t="shared" si="5"/>
        <v>1</v>
      </c>
      <c r="L33" s="19"/>
    </row>
    <row r="34" spans="1:12" s="6" customFormat="1" ht="47.25" x14ac:dyDescent="0.25">
      <c r="A34" s="72" t="s">
        <v>170</v>
      </c>
      <c r="B34" s="67" t="s">
        <v>15</v>
      </c>
      <c r="C34" s="67" t="s">
        <v>43</v>
      </c>
      <c r="D34" s="68">
        <v>89</v>
      </c>
      <c r="E34" s="67" t="s">
        <v>22</v>
      </c>
      <c r="F34" s="67" t="s">
        <v>34</v>
      </c>
      <c r="G34" s="67" t="s">
        <v>44</v>
      </c>
      <c r="H34" s="92"/>
      <c r="I34" s="23">
        <f>I35</f>
        <v>1</v>
      </c>
      <c r="J34" s="23">
        <f t="shared" si="5"/>
        <v>1</v>
      </c>
      <c r="K34" s="23">
        <f t="shared" si="5"/>
        <v>1</v>
      </c>
      <c r="L34" s="14"/>
    </row>
    <row r="35" spans="1:12" s="20" customFormat="1" x14ac:dyDescent="0.25">
      <c r="A35" s="71" t="s">
        <v>107</v>
      </c>
      <c r="B35" s="67" t="s">
        <v>15</v>
      </c>
      <c r="C35" s="67" t="s">
        <v>43</v>
      </c>
      <c r="D35" s="68">
        <v>89</v>
      </c>
      <c r="E35" s="67" t="s">
        <v>22</v>
      </c>
      <c r="F35" s="67" t="s">
        <v>34</v>
      </c>
      <c r="G35" s="67" t="s">
        <v>44</v>
      </c>
      <c r="H35" s="92" t="s">
        <v>108</v>
      </c>
      <c r="I35" s="23">
        <f>I36</f>
        <v>1</v>
      </c>
      <c r="J35" s="23">
        <f t="shared" si="5"/>
        <v>1</v>
      </c>
      <c r="K35" s="23">
        <f t="shared" si="5"/>
        <v>1</v>
      </c>
      <c r="L35" s="14"/>
    </row>
    <row r="36" spans="1:12" s="6" customFormat="1" x14ac:dyDescent="0.25">
      <c r="A36" s="72" t="s">
        <v>45</v>
      </c>
      <c r="B36" s="67" t="s">
        <v>15</v>
      </c>
      <c r="C36" s="67" t="s">
        <v>43</v>
      </c>
      <c r="D36" s="67" t="s">
        <v>46</v>
      </c>
      <c r="E36" s="67" t="s">
        <v>22</v>
      </c>
      <c r="F36" s="67" t="s">
        <v>34</v>
      </c>
      <c r="G36" s="67" t="s">
        <v>44</v>
      </c>
      <c r="H36" s="92" t="s">
        <v>47</v>
      </c>
      <c r="I36" s="23">
        <f>'Прил 2'!J37</f>
        <v>1</v>
      </c>
      <c r="J36" s="23">
        <f>'Прил 2'!K37</f>
        <v>1</v>
      </c>
      <c r="K36" s="23">
        <f>'Прил 2'!L37</f>
        <v>1</v>
      </c>
      <c r="L36" s="14"/>
    </row>
    <row r="37" spans="1:12" x14ac:dyDescent="0.25">
      <c r="A37" s="87" t="s">
        <v>48</v>
      </c>
      <c r="B37" s="90" t="s">
        <v>26</v>
      </c>
      <c r="C37" s="90"/>
      <c r="D37" s="91"/>
      <c r="E37" s="90"/>
      <c r="F37" s="90"/>
      <c r="G37" s="90"/>
      <c r="H37" s="89"/>
      <c r="I37" s="79">
        <f>I38</f>
        <v>89.8</v>
      </c>
      <c r="J37" s="79">
        <f t="shared" ref="J37:K40" si="6">J38</f>
        <v>92.8</v>
      </c>
      <c r="K37" s="79">
        <f t="shared" si="6"/>
        <v>96</v>
      </c>
    </row>
    <row r="38" spans="1:12" x14ac:dyDescent="0.25">
      <c r="A38" s="75" t="s">
        <v>49</v>
      </c>
      <c r="B38" s="109" t="s">
        <v>26</v>
      </c>
      <c r="C38" s="109" t="s">
        <v>27</v>
      </c>
      <c r="D38" s="82"/>
      <c r="E38" s="76"/>
      <c r="F38" s="76"/>
      <c r="G38" s="76"/>
      <c r="H38" s="83"/>
      <c r="I38" s="79">
        <f>I39</f>
        <v>89.8</v>
      </c>
      <c r="J38" s="79">
        <f t="shared" si="6"/>
        <v>92.8</v>
      </c>
      <c r="K38" s="79">
        <f t="shared" si="6"/>
        <v>96</v>
      </c>
    </row>
    <row r="39" spans="1:12" ht="47.25" x14ac:dyDescent="0.25">
      <c r="A39" s="80" t="s">
        <v>168</v>
      </c>
      <c r="B39" s="104" t="s">
        <v>26</v>
      </c>
      <c r="C39" s="104" t="s">
        <v>27</v>
      </c>
      <c r="D39" s="5">
        <v>89</v>
      </c>
      <c r="E39" s="5"/>
      <c r="F39" s="5"/>
      <c r="G39" s="5"/>
      <c r="H39" s="66"/>
      <c r="I39" s="25">
        <f>I40</f>
        <v>89.8</v>
      </c>
      <c r="J39" s="25">
        <f t="shared" si="6"/>
        <v>92.8</v>
      </c>
      <c r="K39" s="25">
        <f t="shared" si="6"/>
        <v>96</v>
      </c>
      <c r="L39" s="19"/>
    </row>
    <row r="40" spans="1:12" ht="63" x14ac:dyDescent="0.25">
      <c r="A40" s="80" t="s">
        <v>169</v>
      </c>
      <c r="B40" s="104" t="s">
        <v>26</v>
      </c>
      <c r="C40" s="104" t="s">
        <v>27</v>
      </c>
      <c r="D40" s="5">
        <v>89</v>
      </c>
      <c r="E40" s="5">
        <v>1</v>
      </c>
      <c r="F40" s="5"/>
      <c r="G40" s="5"/>
      <c r="H40" s="66"/>
      <c r="I40" s="25">
        <f>I41</f>
        <v>89.8</v>
      </c>
      <c r="J40" s="25">
        <f t="shared" si="6"/>
        <v>92.8</v>
      </c>
      <c r="K40" s="25">
        <f t="shared" si="6"/>
        <v>96</v>
      </c>
      <c r="L40" s="19"/>
    </row>
    <row r="41" spans="1:12" ht="47.25" x14ac:dyDescent="0.25">
      <c r="A41" s="110" t="s">
        <v>177</v>
      </c>
      <c r="B41" s="104" t="s">
        <v>26</v>
      </c>
      <c r="C41" s="104" t="s">
        <v>27</v>
      </c>
      <c r="D41" s="111">
        <v>89</v>
      </c>
      <c r="E41" s="5">
        <v>1</v>
      </c>
      <c r="F41" s="5" t="s">
        <v>34</v>
      </c>
      <c r="G41" s="5">
        <v>51180</v>
      </c>
      <c r="H41" s="66"/>
      <c r="I41" s="25">
        <f>I42+I44</f>
        <v>89.8</v>
      </c>
      <c r="J41" s="25">
        <f>J42+J44</f>
        <v>92.8</v>
      </c>
      <c r="K41" s="25">
        <f>K42+K44</f>
        <v>96</v>
      </c>
    </row>
    <row r="42" spans="1:12" ht="63" x14ac:dyDescent="0.25">
      <c r="A42" s="102" t="s">
        <v>103</v>
      </c>
      <c r="B42" s="104" t="s">
        <v>26</v>
      </c>
      <c r="C42" s="104" t="s">
        <v>27</v>
      </c>
      <c r="D42" s="111">
        <v>89</v>
      </c>
      <c r="E42" s="5">
        <v>1</v>
      </c>
      <c r="F42" s="5" t="s">
        <v>34</v>
      </c>
      <c r="G42" s="5" t="s">
        <v>50</v>
      </c>
      <c r="H42" s="66" t="s">
        <v>105</v>
      </c>
      <c r="I42" s="25">
        <f>I43</f>
        <v>85.8</v>
      </c>
      <c r="J42" s="25">
        <f>J43</f>
        <v>88.8</v>
      </c>
      <c r="K42" s="25">
        <f>K43</f>
        <v>92</v>
      </c>
    </row>
    <row r="43" spans="1:12" ht="31.5" x14ac:dyDescent="0.25">
      <c r="A43" s="102" t="s">
        <v>104</v>
      </c>
      <c r="B43" s="104" t="s">
        <v>26</v>
      </c>
      <c r="C43" s="104" t="s">
        <v>27</v>
      </c>
      <c r="D43" s="111">
        <v>89</v>
      </c>
      <c r="E43" s="5">
        <v>1</v>
      </c>
      <c r="F43" s="5" t="s">
        <v>34</v>
      </c>
      <c r="G43" s="5" t="s">
        <v>50</v>
      </c>
      <c r="H43" s="66" t="s">
        <v>106</v>
      </c>
      <c r="I43" s="25">
        <f>'Прил 2'!J44</f>
        <v>85.8</v>
      </c>
      <c r="J43" s="25">
        <f>'Прил 2'!K44</f>
        <v>88.8</v>
      </c>
      <c r="K43" s="25">
        <f>'Прил 2'!L44</f>
        <v>92</v>
      </c>
    </row>
    <row r="44" spans="1:12" ht="31.5" x14ac:dyDescent="0.25">
      <c r="A44" s="72" t="s">
        <v>99</v>
      </c>
      <c r="B44" s="104" t="s">
        <v>26</v>
      </c>
      <c r="C44" s="104" t="s">
        <v>27</v>
      </c>
      <c r="D44" s="111">
        <v>89</v>
      </c>
      <c r="E44" s="5">
        <v>1</v>
      </c>
      <c r="F44" s="5" t="s">
        <v>34</v>
      </c>
      <c r="G44" s="5">
        <v>51180</v>
      </c>
      <c r="H44" s="66" t="s">
        <v>101</v>
      </c>
      <c r="I44" s="25">
        <f t="shared" ref="I44:K44" si="7">I45</f>
        <v>4</v>
      </c>
      <c r="J44" s="25">
        <f t="shared" si="7"/>
        <v>4</v>
      </c>
      <c r="K44" s="25">
        <f t="shared" si="7"/>
        <v>4</v>
      </c>
    </row>
    <row r="45" spans="1:12" ht="31.5" x14ac:dyDescent="0.25">
      <c r="A45" s="72" t="s">
        <v>100</v>
      </c>
      <c r="B45" s="104" t="s">
        <v>26</v>
      </c>
      <c r="C45" s="104" t="s">
        <v>27</v>
      </c>
      <c r="D45" s="111">
        <v>89</v>
      </c>
      <c r="E45" s="5">
        <v>1</v>
      </c>
      <c r="F45" s="5" t="s">
        <v>34</v>
      </c>
      <c r="G45" s="5">
        <v>51180</v>
      </c>
      <c r="H45" s="66" t="s">
        <v>102</v>
      </c>
      <c r="I45" s="25">
        <f>'Прил 2'!J46</f>
        <v>4</v>
      </c>
      <c r="J45" s="25">
        <f>'Прил 2'!K46</f>
        <v>4</v>
      </c>
      <c r="K45" s="25">
        <f>'Прил 2'!L46</f>
        <v>4</v>
      </c>
    </row>
    <row r="46" spans="1:12" x14ac:dyDescent="0.25">
      <c r="A46" s="75" t="s">
        <v>51</v>
      </c>
      <c r="B46" s="109" t="s">
        <v>16</v>
      </c>
      <c r="C46" s="109"/>
      <c r="D46" s="76"/>
      <c r="E46" s="76"/>
      <c r="F46" s="76"/>
      <c r="G46" s="76"/>
      <c r="H46" s="76"/>
      <c r="I46" s="79">
        <f t="shared" ref="I46:K51" si="8">I47</f>
        <v>257.39999999999998</v>
      </c>
      <c r="J46" s="79">
        <f t="shared" si="8"/>
        <v>261.10000000000002</v>
      </c>
      <c r="K46" s="79">
        <f t="shared" si="8"/>
        <v>277</v>
      </c>
    </row>
    <row r="47" spans="1:12" x14ac:dyDescent="0.25">
      <c r="A47" s="75" t="s">
        <v>52</v>
      </c>
      <c r="B47" s="76" t="s">
        <v>16</v>
      </c>
      <c r="C47" s="76" t="s">
        <v>28</v>
      </c>
      <c r="D47" s="112"/>
      <c r="E47" s="112"/>
      <c r="F47" s="112"/>
      <c r="G47" s="112"/>
      <c r="H47" s="76"/>
      <c r="I47" s="79">
        <f t="shared" si="8"/>
        <v>257.39999999999998</v>
      </c>
      <c r="J47" s="79">
        <f t="shared" si="8"/>
        <v>261.10000000000002</v>
      </c>
      <c r="K47" s="79">
        <f t="shared" si="8"/>
        <v>277</v>
      </c>
    </row>
    <row r="48" spans="1:12" ht="47.25" x14ac:dyDescent="0.25">
      <c r="A48" s="80" t="s">
        <v>168</v>
      </c>
      <c r="B48" s="67" t="s">
        <v>16</v>
      </c>
      <c r="C48" s="67" t="s">
        <v>28</v>
      </c>
      <c r="D48" s="67" t="s">
        <v>46</v>
      </c>
      <c r="E48" s="67"/>
      <c r="F48" s="67"/>
      <c r="G48" s="67"/>
      <c r="H48" s="5"/>
      <c r="I48" s="25">
        <f>I49</f>
        <v>257.39999999999998</v>
      </c>
      <c r="J48" s="25">
        <f>J50</f>
        <v>261.10000000000002</v>
      </c>
      <c r="K48" s="25">
        <f>K50</f>
        <v>277</v>
      </c>
      <c r="L48" s="21"/>
    </row>
    <row r="49" spans="1:12" ht="63" x14ac:dyDescent="0.25">
      <c r="A49" s="80" t="s">
        <v>169</v>
      </c>
      <c r="B49" s="67" t="s">
        <v>16</v>
      </c>
      <c r="C49" s="67" t="s">
        <v>28</v>
      </c>
      <c r="D49" s="67" t="s">
        <v>46</v>
      </c>
      <c r="E49" s="67" t="s">
        <v>22</v>
      </c>
      <c r="F49" s="67"/>
      <c r="G49" s="67"/>
      <c r="H49" s="5"/>
      <c r="I49" s="25">
        <f>I50</f>
        <v>257.39999999999998</v>
      </c>
      <c r="J49" s="25">
        <f>J50</f>
        <v>261.10000000000002</v>
      </c>
      <c r="K49" s="25">
        <f>K50</f>
        <v>277</v>
      </c>
      <c r="L49" s="21"/>
    </row>
    <row r="50" spans="1:12" ht="179.25" customHeight="1" x14ac:dyDescent="0.25">
      <c r="A50" s="187" t="s">
        <v>181</v>
      </c>
      <c r="B50" s="67" t="s">
        <v>16</v>
      </c>
      <c r="C50" s="67" t="s">
        <v>28</v>
      </c>
      <c r="D50" s="67" t="s">
        <v>46</v>
      </c>
      <c r="E50" s="67" t="s">
        <v>22</v>
      </c>
      <c r="F50" s="67" t="s">
        <v>34</v>
      </c>
      <c r="G50" s="67" t="s">
        <v>53</v>
      </c>
      <c r="H50" s="5"/>
      <c r="I50" s="25">
        <f t="shared" si="8"/>
        <v>257.39999999999998</v>
      </c>
      <c r="J50" s="25">
        <f t="shared" si="8"/>
        <v>261.10000000000002</v>
      </c>
      <c r="K50" s="25">
        <f t="shared" si="8"/>
        <v>277</v>
      </c>
      <c r="L50" s="21"/>
    </row>
    <row r="51" spans="1:12" ht="31.5" x14ac:dyDescent="0.25">
      <c r="A51" s="72" t="s">
        <v>99</v>
      </c>
      <c r="B51" s="67" t="s">
        <v>16</v>
      </c>
      <c r="C51" s="67" t="s">
        <v>28</v>
      </c>
      <c r="D51" s="67" t="s">
        <v>46</v>
      </c>
      <c r="E51" s="67" t="s">
        <v>22</v>
      </c>
      <c r="F51" s="67" t="s">
        <v>34</v>
      </c>
      <c r="G51" s="67" t="s">
        <v>53</v>
      </c>
      <c r="H51" s="5" t="s">
        <v>101</v>
      </c>
      <c r="I51" s="25">
        <f t="shared" si="8"/>
        <v>257.39999999999998</v>
      </c>
      <c r="J51" s="25">
        <f t="shared" si="8"/>
        <v>261.10000000000002</v>
      </c>
      <c r="K51" s="25">
        <f t="shared" si="8"/>
        <v>277</v>
      </c>
    </row>
    <row r="52" spans="1:12" ht="31.5" x14ac:dyDescent="0.25">
      <c r="A52" s="72" t="s">
        <v>100</v>
      </c>
      <c r="B52" s="67" t="s">
        <v>16</v>
      </c>
      <c r="C52" s="67" t="s">
        <v>28</v>
      </c>
      <c r="D52" s="67" t="s">
        <v>46</v>
      </c>
      <c r="E52" s="67" t="s">
        <v>22</v>
      </c>
      <c r="F52" s="67" t="s">
        <v>34</v>
      </c>
      <c r="G52" s="67" t="s">
        <v>53</v>
      </c>
      <c r="H52" s="5" t="s">
        <v>102</v>
      </c>
      <c r="I52" s="25">
        <f>'Прил 2'!J53</f>
        <v>257.39999999999998</v>
      </c>
      <c r="J52" s="25">
        <f>'Прил 2'!K53</f>
        <v>261.10000000000002</v>
      </c>
      <c r="K52" s="25">
        <f>'Прил 2'!L53</f>
        <v>277</v>
      </c>
    </row>
    <row r="53" spans="1:12" x14ac:dyDescent="0.25">
      <c r="A53" s="75" t="s">
        <v>19</v>
      </c>
      <c r="B53" s="76" t="s">
        <v>18</v>
      </c>
      <c r="C53" s="76"/>
      <c r="D53" s="76"/>
      <c r="E53" s="76"/>
      <c r="F53" s="76"/>
      <c r="G53" s="24"/>
      <c r="H53" s="24"/>
      <c r="I53" s="79">
        <f>I54+I60</f>
        <v>69.300000000000011</v>
      </c>
      <c r="J53" s="79">
        <f t="shared" ref="J53:K53" si="9">J54+J60</f>
        <v>43.7</v>
      </c>
      <c r="K53" s="79">
        <f t="shared" si="9"/>
        <v>82</v>
      </c>
    </row>
    <row r="54" spans="1:12" x14ac:dyDescent="0.25">
      <c r="A54" s="75" t="s">
        <v>54</v>
      </c>
      <c r="B54" s="76" t="s">
        <v>18</v>
      </c>
      <c r="C54" s="76" t="s">
        <v>26</v>
      </c>
      <c r="D54" s="76"/>
      <c r="E54" s="76"/>
      <c r="F54" s="76"/>
      <c r="G54" s="78"/>
      <c r="H54" s="78"/>
      <c r="I54" s="79">
        <f>I55</f>
        <v>30.4</v>
      </c>
      <c r="J54" s="79">
        <f t="shared" ref="J54:K56" si="10">J55</f>
        <v>30.4</v>
      </c>
      <c r="K54" s="79">
        <f t="shared" si="10"/>
        <v>30.4</v>
      </c>
    </row>
    <row r="55" spans="1:12" ht="47.25" x14ac:dyDescent="0.25">
      <c r="A55" s="80" t="s">
        <v>168</v>
      </c>
      <c r="B55" s="5" t="s">
        <v>18</v>
      </c>
      <c r="C55" s="5" t="s">
        <v>26</v>
      </c>
      <c r="D55" s="5" t="s">
        <v>46</v>
      </c>
      <c r="E55" s="76"/>
      <c r="F55" s="76"/>
      <c r="G55" s="78"/>
      <c r="H55" s="78"/>
      <c r="I55" s="25">
        <f>I56</f>
        <v>30.4</v>
      </c>
      <c r="J55" s="25">
        <f t="shared" si="10"/>
        <v>30.4</v>
      </c>
      <c r="K55" s="25">
        <f t="shared" si="10"/>
        <v>30.4</v>
      </c>
      <c r="L55" s="19"/>
    </row>
    <row r="56" spans="1:12" ht="63" x14ac:dyDescent="0.25">
      <c r="A56" s="80" t="s">
        <v>169</v>
      </c>
      <c r="B56" s="5" t="s">
        <v>18</v>
      </c>
      <c r="C56" s="5" t="s">
        <v>26</v>
      </c>
      <c r="D56" s="5" t="s">
        <v>46</v>
      </c>
      <c r="E56" s="5" t="s">
        <v>22</v>
      </c>
      <c r="F56" s="5"/>
      <c r="G56" s="24"/>
      <c r="H56" s="24"/>
      <c r="I56" s="25">
        <f>I57</f>
        <v>30.4</v>
      </c>
      <c r="J56" s="25">
        <f t="shared" si="10"/>
        <v>30.4</v>
      </c>
      <c r="K56" s="25">
        <f t="shared" si="10"/>
        <v>30.4</v>
      </c>
      <c r="L56" s="19"/>
    </row>
    <row r="57" spans="1:12" ht="51" customHeight="1" x14ac:dyDescent="0.25">
      <c r="A57" s="108" t="s">
        <v>180</v>
      </c>
      <c r="B57" s="5" t="s">
        <v>18</v>
      </c>
      <c r="C57" s="5" t="s">
        <v>26</v>
      </c>
      <c r="D57" s="5">
        <v>89</v>
      </c>
      <c r="E57" s="5">
        <v>1</v>
      </c>
      <c r="F57" s="5" t="s">
        <v>34</v>
      </c>
      <c r="G57" s="5" t="s">
        <v>55</v>
      </c>
      <c r="H57" s="66"/>
      <c r="I57" s="25">
        <f>I58</f>
        <v>30.4</v>
      </c>
      <c r="J57" s="25">
        <f t="shared" ref="J57:K58" si="11">J58</f>
        <v>30.4</v>
      </c>
      <c r="K57" s="25">
        <f t="shared" si="11"/>
        <v>30.4</v>
      </c>
      <c r="L57" s="21"/>
    </row>
    <row r="58" spans="1:12" ht="31.5" x14ac:dyDescent="0.25">
      <c r="A58" s="72" t="s">
        <v>99</v>
      </c>
      <c r="B58" s="5" t="s">
        <v>18</v>
      </c>
      <c r="C58" s="5" t="s">
        <v>26</v>
      </c>
      <c r="D58" s="5">
        <v>89</v>
      </c>
      <c r="E58" s="5">
        <v>1</v>
      </c>
      <c r="F58" s="5" t="s">
        <v>34</v>
      </c>
      <c r="G58" s="5" t="s">
        <v>55</v>
      </c>
      <c r="H58" s="66" t="s">
        <v>101</v>
      </c>
      <c r="I58" s="25">
        <f>I59</f>
        <v>30.4</v>
      </c>
      <c r="J58" s="25">
        <f t="shared" si="11"/>
        <v>30.4</v>
      </c>
      <c r="K58" s="25">
        <f t="shared" si="11"/>
        <v>30.4</v>
      </c>
    </row>
    <row r="59" spans="1:12" ht="31.5" x14ac:dyDescent="0.25">
      <c r="A59" s="72" t="s">
        <v>100</v>
      </c>
      <c r="B59" s="5" t="s">
        <v>18</v>
      </c>
      <c r="C59" s="5" t="s">
        <v>26</v>
      </c>
      <c r="D59" s="5">
        <v>89</v>
      </c>
      <c r="E59" s="5">
        <v>1</v>
      </c>
      <c r="F59" s="5" t="s">
        <v>34</v>
      </c>
      <c r="G59" s="5" t="s">
        <v>55</v>
      </c>
      <c r="H59" s="66" t="s">
        <v>102</v>
      </c>
      <c r="I59" s="25">
        <f>'Прил 2'!J60</f>
        <v>30.4</v>
      </c>
      <c r="J59" s="25">
        <f>'Прил 2'!K60</f>
        <v>30.4</v>
      </c>
      <c r="K59" s="25">
        <f>'Прил 2'!L60</f>
        <v>30.4</v>
      </c>
    </row>
    <row r="60" spans="1:12" x14ac:dyDescent="0.25">
      <c r="A60" s="75" t="s">
        <v>56</v>
      </c>
      <c r="B60" s="76" t="s">
        <v>18</v>
      </c>
      <c r="C60" s="76" t="s">
        <v>27</v>
      </c>
      <c r="D60" s="76"/>
      <c r="E60" s="76"/>
      <c r="F60" s="77"/>
      <c r="G60" s="78"/>
      <c r="H60" s="78"/>
      <c r="I60" s="79">
        <f>I61</f>
        <v>38.900000000000006</v>
      </c>
      <c r="J60" s="79">
        <f t="shared" ref="J60:K60" si="12">J61</f>
        <v>13.3</v>
      </c>
      <c r="K60" s="79">
        <f t="shared" si="12"/>
        <v>51.599999999999994</v>
      </c>
    </row>
    <row r="61" spans="1:12" ht="47.25" x14ac:dyDescent="0.25">
      <c r="A61" s="80" t="s">
        <v>168</v>
      </c>
      <c r="B61" s="5" t="s">
        <v>18</v>
      </c>
      <c r="C61" s="5" t="s">
        <v>27</v>
      </c>
      <c r="D61" s="5" t="s">
        <v>46</v>
      </c>
      <c r="E61" s="5"/>
      <c r="F61" s="81"/>
      <c r="G61" s="24"/>
      <c r="H61" s="24"/>
      <c r="I61" s="25">
        <f>I62</f>
        <v>38.900000000000006</v>
      </c>
      <c r="J61" s="25">
        <f t="shared" ref="J61:K61" si="13">J62</f>
        <v>13.3</v>
      </c>
      <c r="K61" s="25">
        <f t="shared" si="13"/>
        <v>51.599999999999994</v>
      </c>
    </row>
    <row r="62" spans="1:12" ht="63" x14ac:dyDescent="0.25">
      <c r="A62" s="80" t="s">
        <v>169</v>
      </c>
      <c r="B62" s="5" t="s">
        <v>18</v>
      </c>
      <c r="C62" s="5" t="s">
        <v>27</v>
      </c>
      <c r="D62" s="5" t="s">
        <v>46</v>
      </c>
      <c r="E62" s="74">
        <v>1</v>
      </c>
      <c r="F62" s="81"/>
      <c r="G62" s="24"/>
      <c r="H62" s="24"/>
      <c r="I62" s="25">
        <f>I63+I66</f>
        <v>38.900000000000006</v>
      </c>
      <c r="J62" s="25">
        <f t="shared" ref="J62:K62" si="14">J63+J66</f>
        <v>13.3</v>
      </c>
      <c r="K62" s="25">
        <f t="shared" si="14"/>
        <v>51.599999999999994</v>
      </c>
    </row>
    <row r="63" spans="1:12" x14ac:dyDescent="0.25">
      <c r="A63" s="72" t="s">
        <v>57</v>
      </c>
      <c r="B63" s="5" t="s">
        <v>18</v>
      </c>
      <c r="C63" s="5" t="s">
        <v>27</v>
      </c>
      <c r="D63" s="5" t="s">
        <v>46</v>
      </c>
      <c r="E63" s="74">
        <v>1</v>
      </c>
      <c r="F63" s="67" t="s">
        <v>34</v>
      </c>
      <c r="G63" s="74">
        <v>43010</v>
      </c>
      <c r="H63" s="24"/>
      <c r="I63" s="25">
        <f>I64</f>
        <v>26.1</v>
      </c>
      <c r="J63" s="25">
        <f t="shared" ref="J63:K64" si="15">J64</f>
        <v>11.3</v>
      </c>
      <c r="K63" s="25">
        <f t="shared" si="15"/>
        <v>21.4</v>
      </c>
    </row>
    <row r="64" spans="1:12" ht="31.5" x14ac:dyDescent="0.25">
      <c r="A64" s="72" t="s">
        <v>99</v>
      </c>
      <c r="B64" s="5" t="s">
        <v>18</v>
      </c>
      <c r="C64" s="5" t="s">
        <v>27</v>
      </c>
      <c r="D64" s="5" t="s">
        <v>46</v>
      </c>
      <c r="E64" s="74">
        <v>1</v>
      </c>
      <c r="F64" s="67" t="s">
        <v>34</v>
      </c>
      <c r="G64" s="74">
        <v>43010</v>
      </c>
      <c r="H64" s="74">
        <v>200</v>
      </c>
      <c r="I64" s="25">
        <f>I65</f>
        <v>26.1</v>
      </c>
      <c r="J64" s="25">
        <f t="shared" si="15"/>
        <v>11.3</v>
      </c>
      <c r="K64" s="25">
        <f t="shared" si="15"/>
        <v>21.4</v>
      </c>
    </row>
    <row r="65" spans="1:12" ht="31.5" x14ac:dyDescent="0.25">
      <c r="A65" s="72" t="s">
        <v>100</v>
      </c>
      <c r="B65" s="5" t="s">
        <v>18</v>
      </c>
      <c r="C65" s="5" t="s">
        <v>27</v>
      </c>
      <c r="D65" s="5" t="s">
        <v>46</v>
      </c>
      <c r="E65" s="74">
        <v>1</v>
      </c>
      <c r="F65" s="67" t="s">
        <v>34</v>
      </c>
      <c r="G65" s="74">
        <v>43010</v>
      </c>
      <c r="H65" s="74">
        <v>240</v>
      </c>
      <c r="I65" s="25">
        <f>'Прил 2'!J66</f>
        <v>26.1</v>
      </c>
      <c r="J65" s="25">
        <f>'Прил 2'!K66</f>
        <v>11.3</v>
      </c>
      <c r="K65" s="25">
        <f>'Прил 2'!L66</f>
        <v>21.4</v>
      </c>
    </row>
    <row r="66" spans="1:12" x14ac:dyDescent="0.25">
      <c r="A66" s="72" t="s">
        <v>141</v>
      </c>
      <c r="B66" s="5" t="s">
        <v>18</v>
      </c>
      <c r="C66" s="5" t="s">
        <v>27</v>
      </c>
      <c r="D66" s="5" t="s">
        <v>46</v>
      </c>
      <c r="E66" s="74">
        <v>1</v>
      </c>
      <c r="F66" s="67" t="s">
        <v>34</v>
      </c>
      <c r="G66" s="74">
        <v>43040</v>
      </c>
      <c r="H66" s="24"/>
      <c r="I66" s="25">
        <f>I67</f>
        <v>12.8</v>
      </c>
      <c r="J66" s="25">
        <f t="shared" ref="J66:K67" si="16">J67</f>
        <v>2</v>
      </c>
      <c r="K66" s="25">
        <f t="shared" si="16"/>
        <v>30.2</v>
      </c>
    </row>
    <row r="67" spans="1:12" ht="31.5" x14ac:dyDescent="0.25">
      <c r="A67" s="72" t="s">
        <v>99</v>
      </c>
      <c r="B67" s="5" t="s">
        <v>18</v>
      </c>
      <c r="C67" s="5" t="s">
        <v>27</v>
      </c>
      <c r="D67" s="5" t="s">
        <v>46</v>
      </c>
      <c r="E67" s="74">
        <v>1</v>
      </c>
      <c r="F67" s="67" t="s">
        <v>34</v>
      </c>
      <c r="G67" s="74">
        <v>43040</v>
      </c>
      <c r="H67" s="74">
        <v>200</v>
      </c>
      <c r="I67" s="25">
        <f>I68</f>
        <v>12.8</v>
      </c>
      <c r="J67" s="25">
        <f t="shared" si="16"/>
        <v>2</v>
      </c>
      <c r="K67" s="25">
        <f t="shared" si="16"/>
        <v>30.2</v>
      </c>
    </row>
    <row r="68" spans="1:12" ht="31.5" x14ac:dyDescent="0.25">
      <c r="A68" s="72" t="s">
        <v>100</v>
      </c>
      <c r="B68" s="5" t="s">
        <v>18</v>
      </c>
      <c r="C68" s="5" t="s">
        <v>27</v>
      </c>
      <c r="D68" s="5" t="s">
        <v>46</v>
      </c>
      <c r="E68" s="74">
        <v>1</v>
      </c>
      <c r="F68" s="67" t="s">
        <v>34</v>
      </c>
      <c r="G68" s="74">
        <v>43040</v>
      </c>
      <c r="H68" s="74">
        <v>240</v>
      </c>
      <c r="I68" s="25">
        <f>'Прил 2'!J69</f>
        <v>12.8</v>
      </c>
      <c r="J68" s="25">
        <f>'Прил 2'!K69</f>
        <v>2</v>
      </c>
      <c r="K68" s="25">
        <f>'Прил 2'!L69</f>
        <v>30.2</v>
      </c>
    </row>
    <row r="69" spans="1:12" x14ac:dyDescent="0.25">
      <c r="A69" s="75" t="s">
        <v>58</v>
      </c>
      <c r="B69" s="76" t="s">
        <v>29</v>
      </c>
      <c r="C69" s="76"/>
      <c r="D69" s="82"/>
      <c r="E69" s="76"/>
      <c r="F69" s="76"/>
      <c r="G69" s="76"/>
      <c r="H69" s="83"/>
      <c r="I69" s="79">
        <f t="shared" ref="I69:K74" si="17">I70</f>
        <v>69.599999999999994</v>
      </c>
      <c r="J69" s="79">
        <f t="shared" si="17"/>
        <v>50.199999999999996</v>
      </c>
      <c r="K69" s="79">
        <f t="shared" si="17"/>
        <v>29.299999999999997</v>
      </c>
    </row>
    <row r="70" spans="1:12" x14ac:dyDescent="0.25">
      <c r="A70" s="84" t="s">
        <v>25</v>
      </c>
      <c r="B70" s="76" t="s">
        <v>29</v>
      </c>
      <c r="C70" s="76" t="s">
        <v>15</v>
      </c>
      <c r="D70" s="83"/>
      <c r="E70" s="76"/>
      <c r="F70" s="76"/>
      <c r="G70" s="76"/>
      <c r="H70" s="83"/>
      <c r="I70" s="79">
        <f>I71</f>
        <v>69.599999999999994</v>
      </c>
      <c r="J70" s="79">
        <f t="shared" si="17"/>
        <v>50.199999999999996</v>
      </c>
      <c r="K70" s="79">
        <f t="shared" si="17"/>
        <v>29.299999999999997</v>
      </c>
    </row>
    <row r="71" spans="1:12" ht="47.25" x14ac:dyDescent="0.25">
      <c r="A71" s="80" t="s">
        <v>168</v>
      </c>
      <c r="B71" s="5" t="s">
        <v>29</v>
      </c>
      <c r="C71" s="5" t="s">
        <v>15</v>
      </c>
      <c r="D71" s="5">
        <v>89</v>
      </c>
      <c r="E71" s="5"/>
      <c r="F71" s="5"/>
      <c r="G71" s="5"/>
      <c r="H71" s="66"/>
      <c r="I71" s="25">
        <f>I72</f>
        <v>69.599999999999994</v>
      </c>
      <c r="J71" s="25">
        <f t="shared" si="17"/>
        <v>50.199999999999996</v>
      </c>
      <c r="K71" s="25">
        <f t="shared" si="17"/>
        <v>29.299999999999997</v>
      </c>
      <c r="L71" s="19"/>
    </row>
    <row r="72" spans="1:12" ht="63" x14ac:dyDescent="0.25">
      <c r="A72" s="80" t="s">
        <v>169</v>
      </c>
      <c r="B72" s="5" t="s">
        <v>29</v>
      </c>
      <c r="C72" s="5" t="s">
        <v>15</v>
      </c>
      <c r="D72" s="5">
        <v>89</v>
      </c>
      <c r="E72" s="5">
        <v>1</v>
      </c>
      <c r="F72" s="5"/>
      <c r="G72" s="5"/>
      <c r="H72" s="66"/>
      <c r="I72" s="25">
        <f>I73</f>
        <v>69.599999999999994</v>
      </c>
      <c r="J72" s="25">
        <f t="shared" si="17"/>
        <v>50.199999999999996</v>
      </c>
      <c r="K72" s="25">
        <f t="shared" si="17"/>
        <v>29.299999999999997</v>
      </c>
      <c r="L72" s="19"/>
    </row>
    <row r="73" spans="1:12" x14ac:dyDescent="0.25">
      <c r="A73" s="80" t="s">
        <v>94</v>
      </c>
      <c r="B73" s="85" t="s">
        <v>29</v>
      </c>
      <c r="C73" s="85" t="s">
        <v>15</v>
      </c>
      <c r="D73" s="86">
        <v>89</v>
      </c>
      <c r="E73" s="67">
        <v>1</v>
      </c>
      <c r="F73" s="67" t="s">
        <v>34</v>
      </c>
      <c r="G73" s="67" t="s">
        <v>60</v>
      </c>
      <c r="H73" s="86"/>
      <c r="I73" s="25">
        <f t="shared" si="17"/>
        <v>69.599999999999994</v>
      </c>
      <c r="J73" s="25">
        <f t="shared" si="17"/>
        <v>50.199999999999996</v>
      </c>
      <c r="K73" s="25">
        <f t="shared" si="17"/>
        <v>29.299999999999997</v>
      </c>
    </row>
    <row r="74" spans="1:12" x14ac:dyDescent="0.25">
      <c r="A74" s="80" t="s">
        <v>95</v>
      </c>
      <c r="B74" s="85" t="s">
        <v>29</v>
      </c>
      <c r="C74" s="85" t="s">
        <v>15</v>
      </c>
      <c r="D74" s="86">
        <v>89</v>
      </c>
      <c r="E74" s="67">
        <v>1</v>
      </c>
      <c r="F74" s="67" t="s">
        <v>34</v>
      </c>
      <c r="G74" s="67" t="s">
        <v>60</v>
      </c>
      <c r="H74" s="86" t="s">
        <v>97</v>
      </c>
      <c r="I74" s="25">
        <f t="shared" si="17"/>
        <v>69.599999999999994</v>
      </c>
      <c r="J74" s="25">
        <f t="shared" si="17"/>
        <v>50.199999999999996</v>
      </c>
      <c r="K74" s="25">
        <f t="shared" si="17"/>
        <v>29.299999999999997</v>
      </c>
    </row>
    <row r="75" spans="1:12" x14ac:dyDescent="0.25">
      <c r="A75" s="80" t="s">
        <v>96</v>
      </c>
      <c r="B75" s="85" t="s">
        <v>29</v>
      </c>
      <c r="C75" s="85" t="s">
        <v>15</v>
      </c>
      <c r="D75" s="86">
        <v>89</v>
      </c>
      <c r="E75" s="67">
        <v>1</v>
      </c>
      <c r="F75" s="67" t="s">
        <v>34</v>
      </c>
      <c r="G75" s="67" t="s">
        <v>60</v>
      </c>
      <c r="H75" s="86" t="s">
        <v>98</v>
      </c>
      <c r="I75" s="25">
        <f>'Прил 2'!J76</f>
        <v>69.599999999999994</v>
      </c>
      <c r="J75" s="25">
        <f>'Прил 2'!K76</f>
        <v>50.199999999999996</v>
      </c>
      <c r="K75" s="25">
        <f>'Прил 2'!L76</f>
        <v>29.299999999999997</v>
      </c>
    </row>
    <row r="76" spans="1:12" x14ac:dyDescent="0.25">
      <c r="A76" s="87" t="s">
        <v>17</v>
      </c>
      <c r="B76" s="88" t="s">
        <v>30</v>
      </c>
      <c r="C76" s="88"/>
      <c r="D76" s="89"/>
      <c r="E76" s="90"/>
      <c r="F76" s="90"/>
      <c r="G76" s="90"/>
      <c r="H76" s="89"/>
      <c r="I76" s="79">
        <f t="shared" ref="I76:K81" si="18">I77</f>
        <v>1.5</v>
      </c>
      <c r="J76" s="79">
        <f t="shared" si="18"/>
        <v>1.5</v>
      </c>
      <c r="K76" s="79">
        <f t="shared" si="18"/>
        <v>1.5</v>
      </c>
    </row>
    <row r="77" spans="1:12" ht="31.5" x14ac:dyDescent="0.25">
      <c r="A77" s="87" t="s">
        <v>61</v>
      </c>
      <c r="B77" s="90">
        <v>13</v>
      </c>
      <c r="C77" s="90" t="s">
        <v>15</v>
      </c>
      <c r="D77" s="91"/>
      <c r="E77" s="90"/>
      <c r="F77" s="90"/>
      <c r="G77" s="90"/>
      <c r="H77" s="89"/>
      <c r="I77" s="79">
        <f t="shared" si="18"/>
        <v>1.5</v>
      </c>
      <c r="J77" s="79">
        <f t="shared" si="18"/>
        <v>1.5</v>
      </c>
      <c r="K77" s="79">
        <f t="shared" si="18"/>
        <v>1.5</v>
      </c>
    </row>
    <row r="78" spans="1:12" ht="47.25" x14ac:dyDescent="0.25">
      <c r="A78" s="80" t="s">
        <v>168</v>
      </c>
      <c r="B78" s="67" t="s">
        <v>30</v>
      </c>
      <c r="C78" s="67" t="s">
        <v>15</v>
      </c>
      <c r="D78" s="5">
        <v>89</v>
      </c>
      <c r="E78" s="5">
        <v>0</v>
      </c>
      <c r="F78" s="67"/>
      <c r="G78" s="67"/>
      <c r="H78" s="86"/>
      <c r="I78" s="25">
        <f t="shared" si="18"/>
        <v>1.5</v>
      </c>
      <c r="J78" s="25">
        <f t="shared" si="18"/>
        <v>1.5</v>
      </c>
      <c r="K78" s="25">
        <f t="shared" si="18"/>
        <v>1.5</v>
      </c>
    </row>
    <row r="79" spans="1:12" ht="63" x14ac:dyDescent="0.25">
      <c r="A79" s="80" t="s">
        <v>169</v>
      </c>
      <c r="B79" s="67" t="s">
        <v>30</v>
      </c>
      <c r="C79" s="67" t="s">
        <v>15</v>
      </c>
      <c r="D79" s="5">
        <v>89</v>
      </c>
      <c r="E79" s="5">
        <v>1</v>
      </c>
      <c r="F79" s="67"/>
      <c r="G79" s="67"/>
      <c r="H79" s="86"/>
      <c r="I79" s="25">
        <f t="shared" si="18"/>
        <v>1.5</v>
      </c>
      <c r="J79" s="25">
        <f t="shared" si="18"/>
        <v>1.5</v>
      </c>
      <c r="K79" s="25">
        <f t="shared" si="18"/>
        <v>1.5</v>
      </c>
    </row>
    <row r="80" spans="1:12" x14ac:dyDescent="0.25">
      <c r="A80" s="72" t="s">
        <v>62</v>
      </c>
      <c r="B80" s="67">
        <v>13</v>
      </c>
      <c r="C80" s="67" t="s">
        <v>15</v>
      </c>
      <c r="D80" s="92">
        <v>89</v>
      </c>
      <c r="E80" s="67">
        <v>1</v>
      </c>
      <c r="F80" s="67" t="s">
        <v>34</v>
      </c>
      <c r="G80" s="67">
        <v>41240</v>
      </c>
      <c r="H80" s="86"/>
      <c r="I80" s="25">
        <f t="shared" si="18"/>
        <v>1.5</v>
      </c>
      <c r="J80" s="25">
        <f t="shared" si="18"/>
        <v>1.5</v>
      </c>
      <c r="K80" s="25">
        <f t="shared" si="18"/>
        <v>1.5</v>
      </c>
    </row>
    <row r="81" spans="1:11" x14ac:dyDescent="0.25">
      <c r="A81" s="72" t="s">
        <v>92</v>
      </c>
      <c r="B81" s="67">
        <v>13</v>
      </c>
      <c r="C81" s="67" t="s">
        <v>15</v>
      </c>
      <c r="D81" s="92">
        <v>89</v>
      </c>
      <c r="E81" s="67">
        <v>1</v>
      </c>
      <c r="F81" s="67" t="s">
        <v>34</v>
      </c>
      <c r="G81" s="67" t="s">
        <v>67</v>
      </c>
      <c r="H81" s="86" t="s">
        <v>93</v>
      </c>
      <c r="I81" s="25">
        <f t="shared" si="18"/>
        <v>1.5</v>
      </c>
      <c r="J81" s="25">
        <f t="shared" si="18"/>
        <v>1.5</v>
      </c>
      <c r="K81" s="25">
        <f t="shared" si="18"/>
        <v>1.5</v>
      </c>
    </row>
    <row r="82" spans="1:11" x14ac:dyDescent="0.25">
      <c r="A82" s="71" t="s">
        <v>63</v>
      </c>
      <c r="B82" s="67">
        <v>13</v>
      </c>
      <c r="C82" s="67" t="s">
        <v>15</v>
      </c>
      <c r="D82" s="92">
        <v>89</v>
      </c>
      <c r="E82" s="67">
        <v>1</v>
      </c>
      <c r="F82" s="67" t="s">
        <v>34</v>
      </c>
      <c r="G82" s="67">
        <v>41240</v>
      </c>
      <c r="H82" s="86">
        <v>730</v>
      </c>
      <c r="I82" s="25">
        <f>'Прил 2'!J83</f>
        <v>1.5</v>
      </c>
      <c r="J82" s="25">
        <f>'Прил 2'!K83</f>
        <v>1.5</v>
      </c>
      <c r="K82" s="25">
        <f>'Прил 2'!L83</f>
        <v>1.5</v>
      </c>
    </row>
    <row r="83" spans="1:11" x14ac:dyDescent="0.25">
      <c r="A83" s="71" t="s">
        <v>171</v>
      </c>
      <c r="B83" s="67" t="s">
        <v>172</v>
      </c>
      <c r="C83" s="67"/>
      <c r="D83" s="92"/>
      <c r="E83" s="67"/>
      <c r="F83" s="67"/>
      <c r="G83" s="67"/>
      <c r="H83" s="86"/>
      <c r="I83" s="25"/>
      <c r="J83" s="25">
        <f t="shared" ref="J83:K88" si="19">J84</f>
        <v>19.399999999999999</v>
      </c>
      <c r="K83" s="25">
        <f t="shared" si="19"/>
        <v>40.299999999999997</v>
      </c>
    </row>
    <row r="84" spans="1:11" x14ac:dyDescent="0.25">
      <c r="A84" s="71" t="s">
        <v>171</v>
      </c>
      <c r="B84" s="67" t="s">
        <v>172</v>
      </c>
      <c r="C84" s="67">
        <v>99</v>
      </c>
      <c r="D84" s="92"/>
      <c r="E84" s="67"/>
      <c r="F84" s="67"/>
      <c r="G84" s="67"/>
      <c r="H84" s="86"/>
      <c r="I84" s="25"/>
      <c r="J84" s="25">
        <f t="shared" si="19"/>
        <v>19.399999999999999</v>
      </c>
      <c r="K84" s="25">
        <f t="shared" si="19"/>
        <v>40.299999999999997</v>
      </c>
    </row>
    <row r="85" spans="1:11" ht="47.25" x14ac:dyDescent="0.25">
      <c r="A85" s="80" t="s">
        <v>168</v>
      </c>
      <c r="B85" s="67" t="s">
        <v>172</v>
      </c>
      <c r="C85" s="67">
        <v>99</v>
      </c>
      <c r="D85" s="67" t="s">
        <v>46</v>
      </c>
      <c r="E85" s="67" t="s">
        <v>178</v>
      </c>
      <c r="F85" s="67"/>
      <c r="G85" s="67"/>
      <c r="H85" s="86"/>
      <c r="I85" s="25"/>
      <c r="J85" s="25">
        <f t="shared" si="19"/>
        <v>19.399999999999999</v>
      </c>
      <c r="K85" s="25">
        <f t="shared" si="19"/>
        <v>40.299999999999997</v>
      </c>
    </row>
    <row r="86" spans="1:11" ht="53.25" customHeight="1" x14ac:dyDescent="0.25">
      <c r="A86" s="80" t="s">
        <v>169</v>
      </c>
      <c r="B86" s="67" t="s">
        <v>172</v>
      </c>
      <c r="C86" s="67">
        <v>99</v>
      </c>
      <c r="D86" s="67" t="s">
        <v>46</v>
      </c>
      <c r="E86" s="67" t="s">
        <v>22</v>
      </c>
      <c r="F86" s="67"/>
      <c r="G86" s="67"/>
      <c r="H86" s="86"/>
      <c r="I86" s="25"/>
      <c r="J86" s="25">
        <f t="shared" si="19"/>
        <v>19.399999999999999</v>
      </c>
      <c r="K86" s="25">
        <f t="shared" si="19"/>
        <v>40.299999999999997</v>
      </c>
    </row>
    <row r="87" spans="1:11" x14ac:dyDescent="0.25">
      <c r="A87" s="71" t="s">
        <v>171</v>
      </c>
      <c r="B87" s="67" t="s">
        <v>172</v>
      </c>
      <c r="C87" s="67">
        <v>99</v>
      </c>
      <c r="D87" s="67" t="s">
        <v>46</v>
      </c>
      <c r="E87" s="67" t="s">
        <v>22</v>
      </c>
      <c r="F87" s="67" t="s">
        <v>34</v>
      </c>
      <c r="G87" s="67" t="s">
        <v>173</v>
      </c>
      <c r="H87" s="67"/>
      <c r="I87" s="25"/>
      <c r="J87" s="25">
        <f t="shared" si="19"/>
        <v>19.399999999999999</v>
      </c>
      <c r="K87" s="25">
        <f t="shared" si="19"/>
        <v>40.299999999999997</v>
      </c>
    </row>
    <row r="88" spans="1:11" x14ac:dyDescent="0.25">
      <c r="A88" s="71" t="s">
        <v>107</v>
      </c>
      <c r="B88" s="67" t="s">
        <v>172</v>
      </c>
      <c r="C88" s="67">
        <v>99</v>
      </c>
      <c r="D88" s="67" t="s">
        <v>46</v>
      </c>
      <c r="E88" s="67" t="s">
        <v>22</v>
      </c>
      <c r="F88" s="67" t="s">
        <v>34</v>
      </c>
      <c r="G88" s="67" t="s">
        <v>173</v>
      </c>
      <c r="H88" s="67" t="s">
        <v>108</v>
      </c>
      <c r="I88" s="24"/>
      <c r="J88" s="120">
        <f t="shared" si="19"/>
        <v>19.399999999999999</v>
      </c>
      <c r="K88" s="24">
        <f t="shared" si="19"/>
        <v>40.299999999999997</v>
      </c>
    </row>
    <row r="89" spans="1:11" x14ac:dyDescent="0.25">
      <c r="A89" s="71" t="s">
        <v>45</v>
      </c>
      <c r="B89" s="67" t="s">
        <v>172</v>
      </c>
      <c r="C89" s="67" t="s">
        <v>172</v>
      </c>
      <c r="D89" s="67" t="s">
        <v>46</v>
      </c>
      <c r="E89" s="67" t="s">
        <v>22</v>
      </c>
      <c r="F89" s="67" t="s">
        <v>34</v>
      </c>
      <c r="G89" s="67" t="s">
        <v>173</v>
      </c>
      <c r="H89" s="67" t="s">
        <v>47</v>
      </c>
      <c r="I89" s="24"/>
      <c r="J89" s="120">
        <f>'Прил 2'!K90</f>
        <v>19.399999999999999</v>
      </c>
      <c r="K89" s="24">
        <f>'Прил 2'!L90</f>
        <v>40.299999999999997</v>
      </c>
    </row>
  </sheetData>
  <autoFilter ref="A6:K89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5" priority="41" stopIfTrue="1">
      <formula>$F33=""</formula>
    </cfRule>
    <cfRule type="expression" dxfId="34" priority="42" stopIfTrue="1">
      <formula>#REF!&lt;&gt;""</formula>
    </cfRule>
    <cfRule type="expression" dxfId="33" priority="43" stopIfTrue="1">
      <formula>AND($G33="",$F33&lt;&gt;"")</formula>
    </cfRule>
  </conditionalFormatting>
  <conditionalFormatting sqref="B44">
    <cfRule type="expression" dxfId="32" priority="38" stopIfTrue="1">
      <formula>$F44=""</formula>
    </cfRule>
    <cfRule type="expression" dxfId="31" priority="40" stopIfTrue="1">
      <formula>AND($G44="",$F44&lt;&gt;"")</formula>
    </cfRule>
  </conditionalFormatting>
  <conditionalFormatting sqref="A31">
    <cfRule type="expression" dxfId="30" priority="35" stopIfTrue="1">
      <formula>$F31=""</formula>
    </cfRule>
    <cfRule type="expression" dxfId="29" priority="36" stopIfTrue="1">
      <formula>#REF!&lt;&gt;""</formula>
    </cfRule>
    <cfRule type="expression" dxfId="28" priority="37" stopIfTrue="1">
      <formula>AND($G31="",$F31&lt;&gt;"")</formula>
    </cfRule>
  </conditionalFormatting>
  <conditionalFormatting sqref="A63 A66">
    <cfRule type="expression" dxfId="27" priority="29" stopIfTrue="1">
      <formula>$F63=""</formula>
    </cfRule>
    <cfRule type="expression" dxfId="26" priority="31" stopIfTrue="1">
      <formula>AND($G63="",$F63&lt;&gt;"")</formula>
    </cfRule>
  </conditionalFormatting>
  <conditionalFormatting sqref="A66">
    <cfRule type="expression" dxfId="25" priority="26" stopIfTrue="1">
      <formula>$F66=""</formula>
    </cfRule>
    <cfRule type="expression" dxfId="24" priority="28" stopIfTrue="1">
      <formula>AND($G66="",$F66&lt;&gt;"")</formula>
    </cfRule>
  </conditionalFormatting>
  <conditionalFormatting sqref="A31">
    <cfRule type="expression" dxfId="23" priority="23" stopIfTrue="1">
      <formula>$F31=""</formula>
    </cfRule>
    <cfRule type="expression" dxfId="22" priority="24" stopIfTrue="1">
      <formula>#REF!&lt;&gt;""</formula>
    </cfRule>
    <cfRule type="expression" dxfId="21" priority="25" stopIfTrue="1">
      <formula>AND($G31="",$F31&lt;&gt;"")</formula>
    </cfRule>
  </conditionalFormatting>
  <conditionalFormatting sqref="A28">
    <cfRule type="expression" dxfId="20" priority="20" stopIfTrue="1">
      <formula>$F28=""</formula>
    </cfRule>
    <cfRule type="expression" dxfId="19" priority="21" stopIfTrue="1">
      <formula>#REF!&lt;&gt;""</formula>
    </cfRule>
    <cfRule type="expression" dxfId="18" priority="22" stopIfTrue="1">
      <formula>AND($G28="",$F28&lt;&gt;"")</formula>
    </cfRule>
  </conditionalFormatting>
  <conditionalFormatting sqref="F31 E60:E61">
    <cfRule type="expression" dxfId="17" priority="18" stopIfTrue="1">
      <formula>$C31=""</formula>
    </cfRule>
    <cfRule type="expression" dxfId="16" priority="19" stopIfTrue="1">
      <formula>$D31&lt;&gt;""</formula>
    </cfRule>
  </conditionalFormatting>
  <conditionalFormatting sqref="E31">
    <cfRule type="expression" dxfId="15" priority="16" stopIfTrue="1">
      <formula>$C31=""</formula>
    </cfRule>
    <cfRule type="expression" dxfId="14" priority="17" stopIfTrue="1">
      <formula>$D31&lt;&gt;""</formula>
    </cfRule>
  </conditionalFormatting>
  <conditionalFormatting sqref="F60:F62">
    <cfRule type="expression" dxfId="13" priority="9" stopIfTrue="1">
      <formula>$C60=""</formula>
    </cfRule>
    <cfRule type="expression" dxfId="12" priority="10" stopIfTrue="1">
      <formula>$D60&lt;&gt;""</formula>
    </cfRule>
  </conditionalFormatting>
  <conditionalFormatting sqref="F60:F62">
    <cfRule type="expression" dxfId="11" priority="5" stopIfTrue="1">
      <formula>$C60=""</formula>
    </cfRule>
    <cfRule type="expression" dxfId="10" priority="6" stopIfTrue="1">
      <formula>$D60&lt;&gt;""</formula>
    </cfRule>
  </conditionalFormatting>
  <conditionalFormatting sqref="F31">
    <cfRule type="expression" dxfId="9" priority="3" stopIfTrue="1">
      <formula>$C31=""</formula>
    </cfRule>
    <cfRule type="expression" dxfId="8" priority="4" stopIfTrue="1">
      <formula>$D31&lt;&gt;""</formula>
    </cfRule>
  </conditionalFormatting>
  <conditionalFormatting sqref="E31">
    <cfRule type="expression" dxfId="7" priority="1" stopIfTrue="1">
      <formula>$C31=""</formula>
    </cfRule>
    <cfRule type="expression" dxfId="6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A63 A66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00"/>
  <sheetViews>
    <sheetView view="pageBreakPreview" topLeftCell="A2" zoomScaleNormal="100" zoomScaleSheetLayoutView="100" workbookViewId="0">
      <selection activeCell="J9" sqref="J9:L9"/>
    </sheetView>
  </sheetViews>
  <sheetFormatPr defaultColWidth="9.140625" defaultRowHeight="15" x14ac:dyDescent="0.2"/>
  <cols>
    <col min="1" max="1" width="54.85546875" style="30" customWidth="1"/>
    <col min="2" max="8" width="9.140625" style="11"/>
    <col min="9" max="9" width="9.140625" style="11" customWidth="1"/>
    <col min="10" max="10" width="12" style="11" customWidth="1"/>
    <col min="11" max="11" width="11.7109375" style="11" customWidth="1"/>
    <col min="12" max="12" width="14" style="11" customWidth="1"/>
    <col min="13" max="53" width="9.140625" style="1"/>
    <col min="54" max="16384" width="9.140625" style="11"/>
  </cols>
  <sheetData>
    <row r="1" spans="1:53" ht="139.5" customHeight="1" x14ac:dyDescent="0.25">
      <c r="A1" s="147"/>
      <c r="B1" s="148"/>
      <c r="C1" s="149"/>
      <c r="D1" s="149"/>
      <c r="E1" s="149"/>
      <c r="F1" s="149"/>
      <c r="G1" s="149"/>
      <c r="H1" s="149"/>
      <c r="I1" s="198"/>
      <c r="J1" s="203" t="s">
        <v>207</v>
      </c>
      <c r="K1" s="203"/>
      <c r="L1" s="203"/>
    </row>
    <row r="2" spans="1:53" ht="79.5" customHeight="1" x14ac:dyDescent="0.35">
      <c r="A2" s="213" t="s">
        <v>197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4"/>
      <c r="N2" s="214"/>
      <c r="O2" s="214"/>
      <c r="P2" s="214"/>
      <c r="Q2" s="214"/>
      <c r="R2" s="214"/>
      <c r="S2" s="214"/>
      <c r="T2" s="214"/>
    </row>
    <row r="3" spans="1:53" ht="15.75" x14ac:dyDescent="0.2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127"/>
      <c r="L3" s="126" t="s">
        <v>196</v>
      </c>
    </row>
    <row r="4" spans="1:53" ht="15.75" x14ac:dyDescent="0.2">
      <c r="A4" s="211" t="s">
        <v>11</v>
      </c>
      <c r="B4" s="211" t="s">
        <v>191</v>
      </c>
      <c r="C4" s="211"/>
      <c r="D4" s="211"/>
      <c r="E4" s="211"/>
      <c r="F4" s="211" t="s">
        <v>13</v>
      </c>
      <c r="G4" s="211" t="s">
        <v>12</v>
      </c>
      <c r="H4" s="211" t="s">
        <v>190</v>
      </c>
      <c r="I4" s="211" t="s">
        <v>20</v>
      </c>
      <c r="J4" s="211" t="s">
        <v>64</v>
      </c>
      <c r="K4" s="211"/>
      <c r="L4" s="211"/>
    </row>
    <row r="5" spans="1:53" ht="19.899999999999999" customHeight="1" x14ac:dyDescent="0.2">
      <c r="A5" s="211" t="s">
        <v>193</v>
      </c>
      <c r="B5" s="211" t="s">
        <v>193</v>
      </c>
      <c r="C5" s="211"/>
      <c r="D5" s="211"/>
      <c r="E5" s="211"/>
      <c r="F5" s="211" t="s">
        <v>193</v>
      </c>
      <c r="G5" s="211" t="s">
        <v>193</v>
      </c>
      <c r="H5" s="211" t="s">
        <v>193</v>
      </c>
      <c r="I5" s="211" t="s">
        <v>193</v>
      </c>
      <c r="J5" s="196" t="s">
        <v>140</v>
      </c>
      <c r="K5" s="196" t="s">
        <v>174</v>
      </c>
      <c r="L5" s="196" t="s">
        <v>188</v>
      </c>
    </row>
    <row r="6" spans="1:53" s="26" customFormat="1" ht="15.75" x14ac:dyDescent="0.2">
      <c r="A6" s="150">
        <v>1</v>
      </c>
      <c r="B6" s="121">
        <v>2</v>
      </c>
      <c r="C6" s="121">
        <v>3</v>
      </c>
      <c r="D6" s="121">
        <v>4</v>
      </c>
      <c r="E6" s="151">
        <v>5</v>
      </c>
      <c r="F6" s="121">
        <v>6</v>
      </c>
      <c r="G6" s="152">
        <v>7</v>
      </c>
      <c r="H6" s="121">
        <v>8</v>
      </c>
      <c r="I6" s="121">
        <v>9</v>
      </c>
      <c r="J6" s="153" t="s">
        <v>29</v>
      </c>
      <c r="K6" s="153" t="s">
        <v>43</v>
      </c>
      <c r="L6" s="154" t="s">
        <v>143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28" customFormat="1" ht="19.899999999999999" customHeight="1" x14ac:dyDescent="0.25">
      <c r="A7" s="155" t="s">
        <v>21</v>
      </c>
      <c r="B7" s="156"/>
      <c r="C7" s="156"/>
      <c r="D7" s="156"/>
      <c r="E7" s="157"/>
      <c r="F7" s="90"/>
      <c r="G7" s="158"/>
      <c r="H7" s="156"/>
      <c r="I7" s="156"/>
      <c r="J7" s="159">
        <f>J8+J34</f>
        <v>1146.6400000000001</v>
      </c>
      <c r="K7" s="159">
        <f>K8+K34</f>
        <v>868.40000000000009</v>
      </c>
      <c r="L7" s="159">
        <f>L8+L34</f>
        <v>901.89999999999986</v>
      </c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3" ht="23.25" customHeight="1" x14ac:dyDescent="0.25">
      <c r="A8" s="80" t="s">
        <v>142</v>
      </c>
      <c r="B8" s="69" t="s">
        <v>32</v>
      </c>
      <c r="C8" s="5"/>
      <c r="D8" s="67"/>
      <c r="E8" s="92"/>
      <c r="F8" s="67"/>
      <c r="G8" s="160"/>
      <c r="H8" s="161"/>
      <c r="I8" s="162"/>
      <c r="J8" s="25">
        <f>J9+J16</f>
        <v>657.94</v>
      </c>
      <c r="K8" s="25">
        <f>K9+K16</f>
        <v>398.6</v>
      </c>
      <c r="L8" s="25">
        <f>L9+L16</f>
        <v>374.7</v>
      </c>
      <c r="M8" s="65"/>
      <c r="N8" s="65"/>
      <c r="O8" s="65"/>
    </row>
    <row r="9" spans="1:53" ht="15.75" x14ac:dyDescent="0.25">
      <c r="A9" s="113" t="s">
        <v>136</v>
      </c>
      <c r="B9" s="69">
        <v>65</v>
      </c>
      <c r="C9" s="5">
        <v>1</v>
      </c>
      <c r="D9" s="76"/>
      <c r="E9" s="82"/>
      <c r="F9" s="76"/>
      <c r="G9" s="160"/>
      <c r="H9" s="161"/>
      <c r="I9" s="162"/>
      <c r="J9" s="25">
        <f>J10</f>
        <v>258.04000000000002</v>
      </c>
      <c r="K9" s="25">
        <f t="shared" ref="K9:L9" si="0">K10</f>
        <v>102.7</v>
      </c>
      <c r="L9" s="25">
        <f t="shared" si="0"/>
        <v>123.5</v>
      </c>
    </row>
    <row r="10" spans="1:53" ht="31.5" x14ac:dyDescent="0.25">
      <c r="A10" s="113" t="s">
        <v>33</v>
      </c>
      <c r="B10" s="70" t="s">
        <v>32</v>
      </c>
      <c r="C10" s="67" t="s">
        <v>22</v>
      </c>
      <c r="D10" s="67" t="s">
        <v>34</v>
      </c>
      <c r="E10" s="92" t="s">
        <v>35</v>
      </c>
      <c r="F10" s="67"/>
      <c r="G10" s="70"/>
      <c r="H10" s="67"/>
      <c r="I10" s="67"/>
      <c r="J10" s="25">
        <f>J13</f>
        <v>258.04000000000002</v>
      </c>
      <c r="K10" s="25">
        <f>K13</f>
        <v>102.7</v>
      </c>
      <c r="L10" s="135">
        <f>L13</f>
        <v>123.5</v>
      </c>
    </row>
    <row r="11" spans="1:53" ht="78.75" x14ac:dyDescent="0.25">
      <c r="A11" s="102" t="s">
        <v>103</v>
      </c>
      <c r="B11" s="69">
        <v>65</v>
      </c>
      <c r="C11" s="5">
        <v>1</v>
      </c>
      <c r="D11" s="67" t="s">
        <v>34</v>
      </c>
      <c r="E11" s="68">
        <v>41150</v>
      </c>
      <c r="F11" s="67" t="s">
        <v>105</v>
      </c>
      <c r="G11" s="67"/>
      <c r="H11" s="67"/>
      <c r="I11" s="67"/>
      <c r="J11" s="25">
        <f>J12</f>
        <v>258.04000000000002</v>
      </c>
      <c r="K11" s="25">
        <f t="shared" ref="K11:L11" si="1">K12</f>
        <v>102.7</v>
      </c>
      <c r="L11" s="25">
        <f t="shared" si="1"/>
        <v>123.5</v>
      </c>
    </row>
    <row r="12" spans="1:53" ht="31.5" x14ac:dyDescent="0.25">
      <c r="A12" s="102" t="s">
        <v>104</v>
      </c>
      <c r="B12" s="69">
        <v>65</v>
      </c>
      <c r="C12" s="5">
        <v>1</v>
      </c>
      <c r="D12" s="67" t="s">
        <v>34</v>
      </c>
      <c r="E12" s="68">
        <v>41150</v>
      </c>
      <c r="F12" s="67" t="s">
        <v>106</v>
      </c>
      <c r="G12" s="67"/>
      <c r="H12" s="67"/>
      <c r="I12" s="67"/>
      <c r="J12" s="25">
        <f>J13</f>
        <v>258.04000000000002</v>
      </c>
      <c r="K12" s="25">
        <f t="shared" ref="K12:L12" si="2">K13</f>
        <v>102.7</v>
      </c>
      <c r="L12" s="25">
        <f t="shared" si="2"/>
        <v>123.5</v>
      </c>
    </row>
    <row r="13" spans="1:53" ht="15.75" x14ac:dyDescent="0.25">
      <c r="A13" s="113" t="s">
        <v>14</v>
      </c>
      <c r="B13" s="69">
        <v>65</v>
      </c>
      <c r="C13" s="5">
        <v>1</v>
      </c>
      <c r="D13" s="67" t="s">
        <v>34</v>
      </c>
      <c r="E13" s="68">
        <v>41150</v>
      </c>
      <c r="F13" s="5" t="s">
        <v>106</v>
      </c>
      <c r="G13" s="163" t="s">
        <v>15</v>
      </c>
      <c r="H13" s="164"/>
      <c r="I13" s="67"/>
      <c r="J13" s="25">
        <f>J14</f>
        <v>258.04000000000002</v>
      </c>
      <c r="K13" s="25">
        <f t="shared" ref="K13:L14" si="3">K14</f>
        <v>102.7</v>
      </c>
      <c r="L13" s="135">
        <f t="shared" si="3"/>
        <v>123.5</v>
      </c>
    </row>
    <row r="14" spans="1:53" ht="47.25" x14ac:dyDescent="0.25">
      <c r="A14" s="113" t="s">
        <v>31</v>
      </c>
      <c r="B14" s="69">
        <v>65</v>
      </c>
      <c r="C14" s="5">
        <v>1</v>
      </c>
      <c r="D14" s="67" t="s">
        <v>34</v>
      </c>
      <c r="E14" s="68">
        <v>41150</v>
      </c>
      <c r="F14" s="5" t="s">
        <v>106</v>
      </c>
      <c r="G14" s="165" t="s">
        <v>15</v>
      </c>
      <c r="H14" s="166" t="s">
        <v>26</v>
      </c>
      <c r="I14" s="67"/>
      <c r="J14" s="25">
        <f>J15</f>
        <v>258.04000000000002</v>
      </c>
      <c r="K14" s="25">
        <f t="shared" si="3"/>
        <v>102.7</v>
      </c>
      <c r="L14" s="135">
        <f t="shared" si="3"/>
        <v>123.5</v>
      </c>
    </row>
    <row r="15" spans="1:53" ht="47.25" x14ac:dyDescent="0.25">
      <c r="A15" s="167" t="s">
        <v>162</v>
      </c>
      <c r="B15" s="69">
        <v>65</v>
      </c>
      <c r="C15" s="5">
        <v>1</v>
      </c>
      <c r="D15" s="67" t="s">
        <v>34</v>
      </c>
      <c r="E15" s="68" t="s">
        <v>35</v>
      </c>
      <c r="F15" s="5" t="s">
        <v>106</v>
      </c>
      <c r="G15" s="165" t="s">
        <v>15</v>
      </c>
      <c r="H15" s="166" t="s">
        <v>26</v>
      </c>
      <c r="I15" s="67">
        <v>911</v>
      </c>
      <c r="J15" s="25">
        <f>'Прил 2'!J15</f>
        <v>258.04000000000002</v>
      </c>
      <c r="K15" s="25">
        <f>'Прил 2'!K15</f>
        <v>102.7</v>
      </c>
      <c r="L15" s="25">
        <f>'Прил 2'!L15</f>
        <v>123.5</v>
      </c>
    </row>
    <row r="16" spans="1:53" ht="31.5" x14ac:dyDescent="0.25">
      <c r="A16" s="113" t="s">
        <v>139</v>
      </c>
      <c r="B16" s="66" t="s">
        <v>32</v>
      </c>
      <c r="C16" s="5" t="s">
        <v>23</v>
      </c>
      <c r="D16" s="67"/>
      <c r="E16" s="68"/>
      <c r="F16" s="5"/>
      <c r="G16" s="69"/>
      <c r="H16" s="5"/>
      <c r="I16" s="67"/>
      <c r="J16" s="25">
        <f>J17+J23</f>
        <v>399.9</v>
      </c>
      <c r="K16" s="25">
        <f t="shared" ref="K16:L16" si="4">K17+K23</f>
        <v>295.90000000000003</v>
      </c>
      <c r="L16" s="25">
        <f t="shared" si="4"/>
        <v>251.2</v>
      </c>
    </row>
    <row r="17" spans="1:12" ht="30.75" customHeight="1" x14ac:dyDescent="0.25">
      <c r="A17" s="113" t="s">
        <v>36</v>
      </c>
      <c r="B17" s="66" t="s">
        <v>32</v>
      </c>
      <c r="C17" s="5" t="s">
        <v>23</v>
      </c>
      <c r="D17" s="67" t="s">
        <v>34</v>
      </c>
      <c r="E17" s="68" t="s">
        <v>37</v>
      </c>
      <c r="F17" s="5"/>
      <c r="G17" s="69"/>
      <c r="H17" s="5"/>
      <c r="I17" s="70"/>
      <c r="J17" s="25">
        <f>J18</f>
        <v>294.8</v>
      </c>
      <c r="K17" s="25">
        <f>K20</f>
        <v>260.3</v>
      </c>
      <c r="L17" s="135">
        <f>L20</f>
        <v>188.2</v>
      </c>
    </row>
    <row r="18" spans="1:12" ht="84" customHeight="1" x14ac:dyDescent="0.25">
      <c r="A18" s="102" t="s">
        <v>103</v>
      </c>
      <c r="B18" s="66" t="s">
        <v>32</v>
      </c>
      <c r="C18" s="5" t="s">
        <v>23</v>
      </c>
      <c r="D18" s="67" t="s">
        <v>34</v>
      </c>
      <c r="E18" s="68" t="s">
        <v>37</v>
      </c>
      <c r="F18" s="5" t="s">
        <v>105</v>
      </c>
      <c r="G18" s="69"/>
      <c r="H18" s="5"/>
      <c r="I18" s="70"/>
      <c r="J18" s="25">
        <f>J19</f>
        <v>294.8</v>
      </c>
      <c r="K18" s="25">
        <f t="shared" ref="K18:L18" si="5">K19</f>
        <v>260.3</v>
      </c>
      <c r="L18" s="25">
        <f t="shared" si="5"/>
        <v>188.2</v>
      </c>
    </row>
    <row r="19" spans="1:12" ht="30.75" customHeight="1" x14ac:dyDescent="0.25">
      <c r="A19" s="102" t="s">
        <v>104</v>
      </c>
      <c r="B19" s="66" t="s">
        <v>32</v>
      </c>
      <c r="C19" s="5" t="s">
        <v>23</v>
      </c>
      <c r="D19" s="67" t="s">
        <v>34</v>
      </c>
      <c r="E19" s="68" t="s">
        <v>37</v>
      </c>
      <c r="F19" s="5" t="s">
        <v>106</v>
      </c>
      <c r="G19" s="69"/>
      <c r="H19" s="5"/>
      <c r="I19" s="70"/>
      <c r="J19" s="25">
        <f>J20</f>
        <v>294.8</v>
      </c>
      <c r="K19" s="25">
        <f t="shared" ref="K19:L19" si="6">K20</f>
        <v>260.3</v>
      </c>
      <c r="L19" s="25">
        <f t="shared" si="6"/>
        <v>188.2</v>
      </c>
    </row>
    <row r="20" spans="1:12" ht="15.75" x14ac:dyDescent="0.25">
      <c r="A20" s="113" t="s">
        <v>14</v>
      </c>
      <c r="B20" s="66" t="s">
        <v>32</v>
      </c>
      <c r="C20" s="5" t="s">
        <v>23</v>
      </c>
      <c r="D20" s="67" t="s">
        <v>34</v>
      </c>
      <c r="E20" s="68" t="s">
        <v>37</v>
      </c>
      <c r="F20" s="5" t="s">
        <v>106</v>
      </c>
      <c r="G20" s="69" t="s">
        <v>15</v>
      </c>
      <c r="H20" s="5"/>
      <c r="I20" s="70"/>
      <c r="J20" s="25">
        <f>J21</f>
        <v>294.8</v>
      </c>
      <c r="K20" s="25">
        <f t="shared" ref="K20:L21" si="7">K21</f>
        <v>260.3</v>
      </c>
      <c r="L20" s="135">
        <f t="shared" si="7"/>
        <v>188.2</v>
      </c>
    </row>
    <row r="21" spans="1:12" ht="63" customHeight="1" x14ac:dyDescent="0.25">
      <c r="A21" s="113" t="s">
        <v>65</v>
      </c>
      <c r="B21" s="66" t="s">
        <v>32</v>
      </c>
      <c r="C21" s="67" t="s">
        <v>23</v>
      </c>
      <c r="D21" s="67" t="s">
        <v>34</v>
      </c>
      <c r="E21" s="92">
        <v>41110</v>
      </c>
      <c r="F21" s="67" t="s">
        <v>106</v>
      </c>
      <c r="G21" s="70" t="s">
        <v>15</v>
      </c>
      <c r="H21" s="67" t="s">
        <v>16</v>
      </c>
      <c r="I21" s="70"/>
      <c r="J21" s="25">
        <f>J22</f>
        <v>294.8</v>
      </c>
      <c r="K21" s="25">
        <f t="shared" si="7"/>
        <v>260.3</v>
      </c>
      <c r="L21" s="135">
        <f t="shared" si="7"/>
        <v>188.2</v>
      </c>
    </row>
    <row r="22" spans="1:12" ht="47.25" x14ac:dyDescent="0.25">
      <c r="A22" s="167" t="s">
        <v>162</v>
      </c>
      <c r="B22" s="66" t="s">
        <v>32</v>
      </c>
      <c r="C22" s="67" t="s">
        <v>23</v>
      </c>
      <c r="D22" s="67" t="s">
        <v>34</v>
      </c>
      <c r="E22" s="92" t="s">
        <v>37</v>
      </c>
      <c r="F22" s="67" t="s">
        <v>106</v>
      </c>
      <c r="G22" s="69" t="s">
        <v>15</v>
      </c>
      <c r="H22" s="5" t="s">
        <v>16</v>
      </c>
      <c r="I22" s="67">
        <v>911</v>
      </c>
      <c r="J22" s="25">
        <f>'Прил 2'!J21</f>
        <v>294.8</v>
      </c>
      <c r="K22" s="25">
        <f>'Прил 2'!K21</f>
        <v>260.3</v>
      </c>
      <c r="L22" s="25">
        <f>'Прил 2'!L21</f>
        <v>188.2</v>
      </c>
    </row>
    <row r="23" spans="1:12" ht="31.5" x14ac:dyDescent="0.25">
      <c r="A23" s="113" t="s">
        <v>38</v>
      </c>
      <c r="B23" s="70" t="s">
        <v>32</v>
      </c>
      <c r="C23" s="67" t="s">
        <v>23</v>
      </c>
      <c r="D23" s="67" t="s">
        <v>34</v>
      </c>
      <c r="E23" s="92" t="s">
        <v>39</v>
      </c>
      <c r="F23" s="67"/>
      <c r="G23" s="69"/>
      <c r="H23" s="5"/>
      <c r="I23" s="70"/>
      <c r="J23" s="25">
        <f>J26+J29</f>
        <v>105.1</v>
      </c>
      <c r="K23" s="25">
        <f t="shared" ref="K23:L23" si="8">K26+K29</f>
        <v>35.6</v>
      </c>
      <c r="L23" s="25">
        <f t="shared" si="8"/>
        <v>63</v>
      </c>
    </row>
    <row r="24" spans="1:12" ht="31.5" x14ac:dyDescent="0.25">
      <c r="A24" s="72" t="s">
        <v>99</v>
      </c>
      <c r="B24" s="66" t="s">
        <v>32</v>
      </c>
      <c r="C24" s="67" t="s">
        <v>23</v>
      </c>
      <c r="D24" s="67" t="s">
        <v>34</v>
      </c>
      <c r="E24" s="92" t="s">
        <v>39</v>
      </c>
      <c r="F24" s="67" t="s">
        <v>101</v>
      </c>
      <c r="G24" s="69"/>
      <c r="H24" s="5"/>
      <c r="I24" s="70"/>
      <c r="J24" s="25">
        <f>J25</f>
        <v>75.099999999999994</v>
      </c>
      <c r="K24" s="25">
        <f t="shared" ref="K24:L24" si="9">K25</f>
        <v>5.6</v>
      </c>
      <c r="L24" s="25">
        <f t="shared" si="9"/>
        <v>33</v>
      </c>
    </row>
    <row r="25" spans="1:12" ht="47.25" x14ac:dyDescent="0.25">
      <c r="A25" s="72" t="s">
        <v>100</v>
      </c>
      <c r="B25" s="66" t="s">
        <v>32</v>
      </c>
      <c r="C25" s="67" t="s">
        <v>23</v>
      </c>
      <c r="D25" s="67" t="s">
        <v>34</v>
      </c>
      <c r="E25" s="92" t="s">
        <v>39</v>
      </c>
      <c r="F25" s="67" t="s">
        <v>102</v>
      </c>
      <c r="G25" s="69"/>
      <c r="H25" s="5"/>
      <c r="I25" s="70"/>
      <c r="J25" s="25">
        <f>J26</f>
        <v>75.099999999999994</v>
      </c>
      <c r="K25" s="25">
        <f t="shared" ref="K25:L25" si="10">K26</f>
        <v>5.6</v>
      </c>
      <c r="L25" s="25">
        <f t="shared" si="10"/>
        <v>33</v>
      </c>
    </row>
    <row r="26" spans="1:12" ht="15.75" x14ac:dyDescent="0.25">
      <c r="A26" s="113" t="s">
        <v>14</v>
      </c>
      <c r="B26" s="66" t="s">
        <v>32</v>
      </c>
      <c r="C26" s="67" t="s">
        <v>23</v>
      </c>
      <c r="D26" s="67" t="s">
        <v>34</v>
      </c>
      <c r="E26" s="92" t="s">
        <v>39</v>
      </c>
      <c r="F26" s="67" t="s">
        <v>102</v>
      </c>
      <c r="G26" s="69" t="s">
        <v>15</v>
      </c>
      <c r="H26" s="5"/>
      <c r="I26" s="70"/>
      <c r="J26" s="25">
        <f>J27</f>
        <v>75.099999999999994</v>
      </c>
      <c r="K26" s="25">
        <f t="shared" ref="K26:L27" si="11">K27</f>
        <v>5.6</v>
      </c>
      <c r="L26" s="135">
        <f t="shared" si="11"/>
        <v>33</v>
      </c>
    </row>
    <row r="27" spans="1:12" ht="69.75" customHeight="1" x14ac:dyDescent="0.25">
      <c r="A27" s="113" t="s">
        <v>65</v>
      </c>
      <c r="B27" s="66" t="s">
        <v>32</v>
      </c>
      <c r="C27" s="67" t="s">
        <v>23</v>
      </c>
      <c r="D27" s="67" t="s">
        <v>34</v>
      </c>
      <c r="E27" s="92" t="s">
        <v>39</v>
      </c>
      <c r="F27" s="67" t="s">
        <v>102</v>
      </c>
      <c r="G27" s="69" t="s">
        <v>15</v>
      </c>
      <c r="H27" s="5" t="s">
        <v>16</v>
      </c>
      <c r="I27" s="70"/>
      <c r="J27" s="25">
        <f>J28</f>
        <v>75.099999999999994</v>
      </c>
      <c r="K27" s="25">
        <f t="shared" si="11"/>
        <v>5.6</v>
      </c>
      <c r="L27" s="135">
        <f t="shared" si="11"/>
        <v>33</v>
      </c>
    </row>
    <row r="28" spans="1:12" ht="47.25" x14ac:dyDescent="0.25">
      <c r="A28" s="167" t="s">
        <v>162</v>
      </c>
      <c r="B28" s="66" t="s">
        <v>32</v>
      </c>
      <c r="C28" s="67" t="s">
        <v>23</v>
      </c>
      <c r="D28" s="67" t="s">
        <v>34</v>
      </c>
      <c r="E28" s="92" t="s">
        <v>39</v>
      </c>
      <c r="F28" s="67" t="s">
        <v>102</v>
      </c>
      <c r="G28" s="69" t="s">
        <v>15</v>
      </c>
      <c r="H28" s="5" t="s">
        <v>16</v>
      </c>
      <c r="I28" s="70">
        <v>911</v>
      </c>
      <c r="J28" s="25">
        <f>'Прил 2'!J23</f>
        <v>75.099999999999994</v>
      </c>
      <c r="K28" s="25">
        <f>'Прил 2'!K23</f>
        <v>5.6</v>
      </c>
      <c r="L28" s="25">
        <f>'Прил 2'!L23</f>
        <v>33</v>
      </c>
    </row>
    <row r="29" spans="1:12" ht="31.5" x14ac:dyDescent="0.25">
      <c r="A29" s="72" t="s">
        <v>99</v>
      </c>
      <c r="B29" s="66" t="s">
        <v>32</v>
      </c>
      <c r="C29" s="67" t="s">
        <v>23</v>
      </c>
      <c r="D29" s="67" t="s">
        <v>34</v>
      </c>
      <c r="E29" s="92" t="s">
        <v>39</v>
      </c>
      <c r="F29" s="67" t="s">
        <v>108</v>
      </c>
      <c r="G29" s="69"/>
      <c r="H29" s="5"/>
      <c r="I29" s="70"/>
      <c r="J29" s="25">
        <f>J30</f>
        <v>30</v>
      </c>
      <c r="K29" s="25">
        <f t="shared" ref="K29:L32" si="12">K30</f>
        <v>30</v>
      </c>
      <c r="L29" s="25">
        <f t="shared" ref="L29:L30" si="13">L30</f>
        <v>30</v>
      </c>
    </row>
    <row r="30" spans="1:12" ht="47.25" x14ac:dyDescent="0.25">
      <c r="A30" s="72" t="s">
        <v>100</v>
      </c>
      <c r="B30" s="66" t="s">
        <v>32</v>
      </c>
      <c r="C30" s="67" t="s">
        <v>23</v>
      </c>
      <c r="D30" s="67" t="s">
        <v>34</v>
      </c>
      <c r="E30" s="92" t="s">
        <v>39</v>
      </c>
      <c r="F30" s="67" t="s">
        <v>111</v>
      </c>
      <c r="G30" s="69"/>
      <c r="H30" s="5"/>
      <c r="I30" s="70"/>
      <c r="J30" s="25">
        <f>J31</f>
        <v>30</v>
      </c>
      <c r="K30" s="25">
        <f t="shared" si="12"/>
        <v>30</v>
      </c>
      <c r="L30" s="25">
        <f t="shared" si="13"/>
        <v>30</v>
      </c>
    </row>
    <row r="31" spans="1:12" ht="15.75" x14ac:dyDescent="0.25">
      <c r="A31" s="113" t="s">
        <v>14</v>
      </c>
      <c r="B31" s="66" t="s">
        <v>32</v>
      </c>
      <c r="C31" s="67" t="s">
        <v>23</v>
      </c>
      <c r="D31" s="67" t="s">
        <v>34</v>
      </c>
      <c r="E31" s="92" t="s">
        <v>39</v>
      </c>
      <c r="F31" s="67" t="s">
        <v>111</v>
      </c>
      <c r="G31" s="69" t="s">
        <v>15</v>
      </c>
      <c r="H31" s="5"/>
      <c r="I31" s="70"/>
      <c r="J31" s="25">
        <f>J32</f>
        <v>30</v>
      </c>
      <c r="K31" s="25">
        <f t="shared" si="12"/>
        <v>30</v>
      </c>
      <c r="L31" s="135">
        <f t="shared" si="12"/>
        <v>30</v>
      </c>
    </row>
    <row r="32" spans="1:12" ht="69.75" customHeight="1" x14ac:dyDescent="0.25">
      <c r="A32" s="113" t="s">
        <v>65</v>
      </c>
      <c r="B32" s="66" t="s">
        <v>32</v>
      </c>
      <c r="C32" s="67" t="s">
        <v>23</v>
      </c>
      <c r="D32" s="67" t="s">
        <v>34</v>
      </c>
      <c r="E32" s="92" t="s">
        <v>39</v>
      </c>
      <c r="F32" s="67" t="s">
        <v>111</v>
      </c>
      <c r="G32" s="69" t="s">
        <v>15</v>
      </c>
      <c r="H32" s="5" t="s">
        <v>16</v>
      </c>
      <c r="I32" s="70"/>
      <c r="J32" s="25">
        <f>J33</f>
        <v>30</v>
      </c>
      <c r="K32" s="25">
        <f t="shared" si="12"/>
        <v>30</v>
      </c>
      <c r="L32" s="135">
        <f t="shared" si="12"/>
        <v>30</v>
      </c>
    </row>
    <row r="33" spans="1:53" ht="47.25" x14ac:dyDescent="0.25">
      <c r="A33" s="167" t="s">
        <v>162</v>
      </c>
      <c r="B33" s="66" t="s">
        <v>32</v>
      </c>
      <c r="C33" s="67" t="s">
        <v>23</v>
      </c>
      <c r="D33" s="67" t="s">
        <v>34</v>
      </c>
      <c r="E33" s="92" t="s">
        <v>39</v>
      </c>
      <c r="F33" s="67" t="s">
        <v>111</v>
      </c>
      <c r="G33" s="69" t="s">
        <v>15</v>
      </c>
      <c r="H33" s="5" t="s">
        <v>16</v>
      </c>
      <c r="I33" s="70">
        <v>911</v>
      </c>
      <c r="J33" s="25">
        <f>'Прил 2'!J25</f>
        <v>30</v>
      </c>
      <c r="K33" s="25">
        <f>'Прил 2'!K25</f>
        <v>30</v>
      </c>
      <c r="L33" s="25">
        <f>'Прил 2'!L25</f>
        <v>30</v>
      </c>
    </row>
    <row r="34" spans="1:53" ht="63" x14ac:dyDescent="0.25">
      <c r="A34" s="80" t="s">
        <v>168</v>
      </c>
      <c r="B34" s="168">
        <v>89</v>
      </c>
      <c r="C34" s="162"/>
      <c r="D34" s="67"/>
      <c r="E34" s="92"/>
      <c r="F34" s="67"/>
      <c r="G34" s="70"/>
      <c r="H34" s="67"/>
      <c r="I34" s="70"/>
      <c r="J34" s="25">
        <f>J35</f>
        <v>488.70000000000005</v>
      </c>
      <c r="K34" s="25">
        <f>K35</f>
        <v>469.80000000000007</v>
      </c>
      <c r="L34" s="25">
        <f t="shared" ref="L34" si="14">L35</f>
        <v>527.19999999999993</v>
      </c>
    </row>
    <row r="35" spans="1:53" ht="70.900000000000006" customHeight="1" x14ac:dyDescent="0.25">
      <c r="A35" s="80" t="s">
        <v>169</v>
      </c>
      <c r="B35" s="168">
        <v>89</v>
      </c>
      <c r="C35" s="162" t="s">
        <v>22</v>
      </c>
      <c r="D35" s="67"/>
      <c r="E35" s="92"/>
      <c r="F35" s="67"/>
      <c r="G35" s="70"/>
      <c r="H35" s="67"/>
      <c r="I35" s="70"/>
      <c r="J35" s="25">
        <f>J41+J47+J53+J77+J83+J89+J100+J65+J71+J94</f>
        <v>488.70000000000005</v>
      </c>
      <c r="K35" s="25">
        <f>K41+K47+K53+K77+K83+K89+K100+K65+K71+K94+K54</f>
        <v>469.80000000000007</v>
      </c>
      <c r="L35" s="25">
        <f>L41+L47+L53+L77+L83+L89+L100+L65+L71+L94+L54</f>
        <v>527.19999999999993</v>
      </c>
    </row>
    <row r="36" spans="1:53" ht="15.75" x14ac:dyDescent="0.25">
      <c r="A36" s="113" t="s">
        <v>59</v>
      </c>
      <c r="B36" s="86">
        <v>89</v>
      </c>
      <c r="C36" s="67">
        <v>1</v>
      </c>
      <c r="D36" s="67" t="s">
        <v>34</v>
      </c>
      <c r="E36" s="92" t="s">
        <v>60</v>
      </c>
      <c r="F36" s="67"/>
      <c r="G36" s="70"/>
      <c r="H36" s="67"/>
      <c r="I36" s="67"/>
      <c r="J36" s="25">
        <f>J39</f>
        <v>69.599999999999994</v>
      </c>
      <c r="K36" s="25">
        <f>K39</f>
        <v>50.199999999999996</v>
      </c>
      <c r="L36" s="135">
        <f>L39</f>
        <v>29.299999999999997</v>
      </c>
    </row>
    <row r="37" spans="1:53" ht="31.5" x14ac:dyDescent="0.25">
      <c r="A37" s="80" t="s">
        <v>95</v>
      </c>
      <c r="B37" s="86">
        <v>89</v>
      </c>
      <c r="C37" s="67">
        <v>1</v>
      </c>
      <c r="D37" s="67" t="s">
        <v>34</v>
      </c>
      <c r="E37" s="92" t="s">
        <v>60</v>
      </c>
      <c r="F37" s="67" t="s">
        <v>97</v>
      </c>
      <c r="G37" s="70"/>
      <c r="H37" s="67"/>
      <c r="I37" s="67"/>
      <c r="J37" s="25">
        <f>J38</f>
        <v>69.599999999999994</v>
      </c>
      <c r="K37" s="25">
        <f t="shared" ref="K37:L37" si="15">K38</f>
        <v>50.199999999999996</v>
      </c>
      <c r="L37" s="25">
        <f t="shared" si="15"/>
        <v>29.299999999999997</v>
      </c>
    </row>
    <row r="38" spans="1:53" ht="31.5" x14ac:dyDescent="0.25">
      <c r="A38" s="80" t="s">
        <v>96</v>
      </c>
      <c r="B38" s="86">
        <v>89</v>
      </c>
      <c r="C38" s="67">
        <v>1</v>
      </c>
      <c r="D38" s="67" t="s">
        <v>34</v>
      </c>
      <c r="E38" s="92" t="s">
        <v>60</v>
      </c>
      <c r="F38" s="67" t="s">
        <v>98</v>
      </c>
      <c r="G38" s="70"/>
      <c r="H38" s="67"/>
      <c r="I38" s="67"/>
      <c r="J38" s="25">
        <f>J39</f>
        <v>69.599999999999994</v>
      </c>
      <c r="K38" s="25">
        <f t="shared" ref="K38:L38" si="16">K39</f>
        <v>50.199999999999996</v>
      </c>
      <c r="L38" s="25">
        <f t="shared" si="16"/>
        <v>29.299999999999997</v>
      </c>
    </row>
    <row r="39" spans="1:53" ht="15.75" x14ac:dyDescent="0.25">
      <c r="A39" s="113" t="s">
        <v>58</v>
      </c>
      <c r="B39" s="86">
        <v>89</v>
      </c>
      <c r="C39" s="67">
        <v>1</v>
      </c>
      <c r="D39" s="67" t="s">
        <v>34</v>
      </c>
      <c r="E39" s="92" t="s">
        <v>60</v>
      </c>
      <c r="F39" s="67" t="s">
        <v>98</v>
      </c>
      <c r="G39" s="70" t="s">
        <v>29</v>
      </c>
      <c r="H39" s="67"/>
      <c r="I39" s="67"/>
      <c r="J39" s="25">
        <f>J40</f>
        <v>69.599999999999994</v>
      </c>
      <c r="K39" s="25">
        <f t="shared" ref="K39:L40" si="17">K40</f>
        <v>50.199999999999996</v>
      </c>
      <c r="L39" s="135">
        <f t="shared" si="17"/>
        <v>29.299999999999997</v>
      </c>
    </row>
    <row r="40" spans="1:53" ht="15.75" x14ac:dyDescent="0.25">
      <c r="A40" s="113" t="s">
        <v>25</v>
      </c>
      <c r="B40" s="86">
        <v>89</v>
      </c>
      <c r="C40" s="67">
        <v>1</v>
      </c>
      <c r="D40" s="67" t="s">
        <v>34</v>
      </c>
      <c r="E40" s="92" t="s">
        <v>60</v>
      </c>
      <c r="F40" s="67" t="s">
        <v>98</v>
      </c>
      <c r="G40" s="70" t="s">
        <v>29</v>
      </c>
      <c r="H40" s="67" t="s">
        <v>15</v>
      </c>
      <c r="I40" s="67"/>
      <c r="J40" s="25">
        <f>J41</f>
        <v>69.599999999999994</v>
      </c>
      <c r="K40" s="25">
        <f t="shared" si="17"/>
        <v>50.199999999999996</v>
      </c>
      <c r="L40" s="135">
        <f t="shared" si="17"/>
        <v>29.299999999999997</v>
      </c>
    </row>
    <row r="41" spans="1:53" ht="52.15" customHeight="1" x14ac:dyDescent="0.25">
      <c r="A41" s="167" t="s">
        <v>162</v>
      </c>
      <c r="B41" s="86">
        <v>89</v>
      </c>
      <c r="C41" s="67">
        <v>1</v>
      </c>
      <c r="D41" s="67" t="s">
        <v>34</v>
      </c>
      <c r="E41" s="92" t="s">
        <v>60</v>
      </c>
      <c r="F41" s="67" t="s">
        <v>98</v>
      </c>
      <c r="G41" s="70" t="s">
        <v>29</v>
      </c>
      <c r="H41" s="67" t="s">
        <v>15</v>
      </c>
      <c r="I41" s="67">
        <v>911</v>
      </c>
      <c r="J41" s="25">
        <f>'Прил 2'!J76</f>
        <v>69.599999999999994</v>
      </c>
      <c r="K41" s="25">
        <f>'Прил 2'!K76</f>
        <v>50.199999999999996</v>
      </c>
      <c r="L41" s="25">
        <f>'Прил 2'!L76</f>
        <v>29.299999999999997</v>
      </c>
    </row>
    <row r="42" spans="1:53" ht="52.9" customHeight="1" x14ac:dyDescent="0.25">
      <c r="A42" s="72" t="s">
        <v>170</v>
      </c>
      <c r="B42" s="66">
        <v>89</v>
      </c>
      <c r="C42" s="67" t="s">
        <v>22</v>
      </c>
      <c r="D42" s="67" t="s">
        <v>34</v>
      </c>
      <c r="E42" s="92" t="s">
        <v>44</v>
      </c>
      <c r="F42" s="67"/>
      <c r="G42" s="70"/>
      <c r="H42" s="67"/>
      <c r="I42" s="70"/>
      <c r="J42" s="25">
        <f>J45</f>
        <v>1</v>
      </c>
      <c r="K42" s="25">
        <f>K45</f>
        <v>1</v>
      </c>
      <c r="L42" s="135">
        <f>L45</f>
        <v>1</v>
      </c>
    </row>
    <row r="43" spans="1:53" s="16" customFormat="1" ht="21.6" customHeight="1" x14ac:dyDescent="0.25">
      <c r="A43" s="71" t="s">
        <v>107</v>
      </c>
      <c r="B43" s="66" t="s">
        <v>46</v>
      </c>
      <c r="C43" s="67" t="s">
        <v>22</v>
      </c>
      <c r="D43" s="67" t="s">
        <v>34</v>
      </c>
      <c r="E43" s="92" t="s">
        <v>44</v>
      </c>
      <c r="F43" s="67" t="s">
        <v>108</v>
      </c>
      <c r="G43" s="70"/>
      <c r="H43" s="67"/>
      <c r="I43" s="70"/>
      <c r="J43" s="25">
        <f>J44</f>
        <v>1</v>
      </c>
      <c r="K43" s="25">
        <f t="shared" ref="K43:L43" si="18">K44</f>
        <v>1</v>
      </c>
      <c r="L43" s="25">
        <f t="shared" si="18"/>
        <v>1</v>
      </c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</row>
    <row r="44" spans="1:53" s="16" customFormat="1" ht="22.15" customHeight="1" x14ac:dyDescent="0.25">
      <c r="A44" s="72" t="s">
        <v>45</v>
      </c>
      <c r="B44" s="66" t="s">
        <v>46</v>
      </c>
      <c r="C44" s="67" t="s">
        <v>22</v>
      </c>
      <c r="D44" s="67" t="s">
        <v>34</v>
      </c>
      <c r="E44" s="92" t="s">
        <v>44</v>
      </c>
      <c r="F44" s="67" t="s">
        <v>47</v>
      </c>
      <c r="G44" s="70"/>
      <c r="H44" s="67"/>
      <c r="I44" s="70"/>
      <c r="J44" s="25">
        <f>J45</f>
        <v>1</v>
      </c>
      <c r="K44" s="25">
        <f t="shared" ref="K44:L44" si="19">K45</f>
        <v>1</v>
      </c>
      <c r="L44" s="25">
        <f t="shared" si="19"/>
        <v>1</v>
      </c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1:53" ht="15.75" x14ac:dyDescent="0.25">
      <c r="A45" s="113" t="s">
        <v>14</v>
      </c>
      <c r="B45" s="66" t="s">
        <v>46</v>
      </c>
      <c r="C45" s="67" t="s">
        <v>22</v>
      </c>
      <c r="D45" s="67" t="s">
        <v>34</v>
      </c>
      <c r="E45" s="92" t="s">
        <v>44</v>
      </c>
      <c r="F45" s="67" t="s">
        <v>47</v>
      </c>
      <c r="G45" s="70" t="s">
        <v>15</v>
      </c>
      <c r="H45" s="67"/>
      <c r="I45" s="70"/>
      <c r="J45" s="25">
        <f>J46</f>
        <v>1</v>
      </c>
      <c r="K45" s="25">
        <f t="shared" ref="K45:L46" si="20">K46</f>
        <v>1</v>
      </c>
      <c r="L45" s="135">
        <f t="shared" si="20"/>
        <v>1</v>
      </c>
    </row>
    <row r="46" spans="1:53" ht="15.75" x14ac:dyDescent="0.25">
      <c r="A46" s="113" t="s">
        <v>66</v>
      </c>
      <c r="B46" s="66" t="s">
        <v>46</v>
      </c>
      <c r="C46" s="67" t="s">
        <v>22</v>
      </c>
      <c r="D46" s="67" t="s">
        <v>34</v>
      </c>
      <c r="E46" s="92" t="s">
        <v>44</v>
      </c>
      <c r="F46" s="67" t="s">
        <v>47</v>
      </c>
      <c r="G46" s="70" t="s">
        <v>15</v>
      </c>
      <c r="H46" s="67" t="s">
        <v>43</v>
      </c>
      <c r="I46" s="67"/>
      <c r="J46" s="25">
        <f>J47</f>
        <v>1</v>
      </c>
      <c r="K46" s="25">
        <f t="shared" si="20"/>
        <v>1</v>
      </c>
      <c r="L46" s="135">
        <f t="shared" si="20"/>
        <v>1</v>
      </c>
    </row>
    <row r="47" spans="1:53" ht="47.25" x14ac:dyDescent="0.25">
      <c r="A47" s="167" t="s">
        <v>162</v>
      </c>
      <c r="B47" s="168">
        <v>89</v>
      </c>
      <c r="C47" s="162" t="s">
        <v>22</v>
      </c>
      <c r="D47" s="67" t="s">
        <v>34</v>
      </c>
      <c r="E47" s="92" t="s">
        <v>44</v>
      </c>
      <c r="F47" s="67" t="s">
        <v>47</v>
      </c>
      <c r="G47" s="70" t="s">
        <v>15</v>
      </c>
      <c r="H47" s="67" t="s">
        <v>43</v>
      </c>
      <c r="I47" s="74">
        <v>911</v>
      </c>
      <c r="J47" s="25">
        <f>'Прил 2'!J37</f>
        <v>1</v>
      </c>
      <c r="K47" s="25">
        <f>'Прил 2'!K37</f>
        <v>1</v>
      </c>
      <c r="L47" s="25">
        <f>'Прил 2'!L37</f>
        <v>1</v>
      </c>
    </row>
    <row r="48" spans="1:53" ht="15.75" x14ac:dyDescent="0.25">
      <c r="A48" s="113" t="s">
        <v>62</v>
      </c>
      <c r="B48" s="86">
        <v>89</v>
      </c>
      <c r="C48" s="67">
        <v>1</v>
      </c>
      <c r="D48" s="67" t="s">
        <v>34</v>
      </c>
      <c r="E48" s="92">
        <v>41240</v>
      </c>
      <c r="F48" s="67"/>
      <c r="G48" s="70"/>
      <c r="H48" s="67"/>
      <c r="I48" s="67"/>
      <c r="J48" s="25">
        <f>J51</f>
        <v>1.5</v>
      </c>
      <c r="K48" s="25">
        <f>K51</f>
        <v>1.5</v>
      </c>
      <c r="L48" s="135">
        <f>L51</f>
        <v>1.5</v>
      </c>
    </row>
    <row r="49" spans="1:12" ht="31.5" x14ac:dyDescent="0.25">
      <c r="A49" s="72" t="s">
        <v>92</v>
      </c>
      <c r="B49" s="86">
        <v>89</v>
      </c>
      <c r="C49" s="67">
        <v>1</v>
      </c>
      <c r="D49" s="67" t="s">
        <v>34</v>
      </c>
      <c r="E49" s="92" t="s">
        <v>67</v>
      </c>
      <c r="F49" s="67" t="s">
        <v>93</v>
      </c>
      <c r="G49" s="70"/>
      <c r="H49" s="67"/>
      <c r="I49" s="67"/>
      <c r="J49" s="25">
        <f>J50</f>
        <v>1.5</v>
      </c>
      <c r="K49" s="25">
        <f t="shared" ref="K49:L49" si="21">K50</f>
        <v>1.5</v>
      </c>
      <c r="L49" s="25">
        <f t="shared" si="21"/>
        <v>1.5</v>
      </c>
    </row>
    <row r="50" spans="1:12" ht="15.75" x14ac:dyDescent="0.25">
      <c r="A50" s="71" t="s">
        <v>63</v>
      </c>
      <c r="B50" s="86">
        <v>89</v>
      </c>
      <c r="C50" s="67">
        <v>1</v>
      </c>
      <c r="D50" s="67" t="s">
        <v>34</v>
      </c>
      <c r="E50" s="92" t="s">
        <v>67</v>
      </c>
      <c r="F50" s="67" t="s">
        <v>159</v>
      </c>
      <c r="G50" s="70"/>
      <c r="H50" s="67"/>
      <c r="I50" s="67"/>
      <c r="J50" s="25">
        <f>J51</f>
        <v>1.5</v>
      </c>
      <c r="K50" s="25">
        <f t="shared" ref="K50:L50" si="22">K51</f>
        <v>1.5</v>
      </c>
      <c r="L50" s="25">
        <f t="shared" si="22"/>
        <v>1.5</v>
      </c>
    </row>
    <row r="51" spans="1:12" ht="31.5" x14ac:dyDescent="0.25">
      <c r="A51" s="113" t="s">
        <v>17</v>
      </c>
      <c r="B51" s="86">
        <v>89</v>
      </c>
      <c r="C51" s="67">
        <v>1</v>
      </c>
      <c r="D51" s="67" t="s">
        <v>34</v>
      </c>
      <c r="E51" s="92" t="s">
        <v>67</v>
      </c>
      <c r="F51" s="67" t="s">
        <v>159</v>
      </c>
      <c r="G51" s="70" t="s">
        <v>30</v>
      </c>
      <c r="H51" s="67"/>
      <c r="I51" s="67"/>
      <c r="J51" s="25">
        <f>J52</f>
        <v>1.5</v>
      </c>
      <c r="K51" s="25">
        <f t="shared" ref="K51:L52" si="23">K52</f>
        <v>1.5</v>
      </c>
      <c r="L51" s="135">
        <f t="shared" si="23"/>
        <v>1.5</v>
      </c>
    </row>
    <row r="52" spans="1:12" ht="31.5" x14ac:dyDescent="0.25">
      <c r="A52" s="113" t="s">
        <v>61</v>
      </c>
      <c r="B52" s="86">
        <v>89</v>
      </c>
      <c r="C52" s="67">
        <v>1</v>
      </c>
      <c r="D52" s="67" t="s">
        <v>34</v>
      </c>
      <c r="E52" s="92" t="s">
        <v>67</v>
      </c>
      <c r="F52" s="67" t="s">
        <v>159</v>
      </c>
      <c r="G52" s="70" t="s">
        <v>30</v>
      </c>
      <c r="H52" s="67" t="s">
        <v>15</v>
      </c>
      <c r="I52" s="67"/>
      <c r="J52" s="25">
        <f>J53</f>
        <v>1.5</v>
      </c>
      <c r="K52" s="25">
        <f t="shared" si="23"/>
        <v>1.5</v>
      </c>
      <c r="L52" s="135">
        <f t="shared" si="23"/>
        <v>1.5</v>
      </c>
    </row>
    <row r="53" spans="1:12" ht="47.25" x14ac:dyDescent="0.25">
      <c r="A53" s="167" t="s">
        <v>162</v>
      </c>
      <c r="B53" s="70">
        <v>89</v>
      </c>
      <c r="C53" s="67">
        <v>1</v>
      </c>
      <c r="D53" s="67" t="s">
        <v>34</v>
      </c>
      <c r="E53" s="92" t="s">
        <v>67</v>
      </c>
      <c r="F53" s="67" t="s">
        <v>159</v>
      </c>
      <c r="G53" s="70" t="s">
        <v>30</v>
      </c>
      <c r="H53" s="67" t="s">
        <v>15</v>
      </c>
      <c r="I53" s="67">
        <v>911</v>
      </c>
      <c r="J53" s="25">
        <f>'Прил 2'!J83</f>
        <v>1.5</v>
      </c>
      <c r="K53" s="25">
        <f>'Прил 2'!K83</f>
        <v>1.5</v>
      </c>
      <c r="L53" s="25">
        <f>'Прил 2'!L83</f>
        <v>1.5</v>
      </c>
    </row>
    <row r="54" spans="1:12" ht="15.75" x14ac:dyDescent="0.25">
      <c r="A54" s="71" t="s">
        <v>171</v>
      </c>
      <c r="B54" s="5">
        <v>89</v>
      </c>
      <c r="C54" s="67" t="s">
        <v>22</v>
      </c>
      <c r="D54" s="67" t="s">
        <v>34</v>
      </c>
      <c r="E54" s="67" t="s">
        <v>173</v>
      </c>
      <c r="F54" s="67"/>
      <c r="G54" s="67"/>
      <c r="H54" s="67"/>
      <c r="I54" s="67"/>
      <c r="J54" s="25"/>
      <c r="K54" s="25">
        <f t="shared" ref="K54:L58" si="24">K55</f>
        <v>19.399999999999999</v>
      </c>
      <c r="L54" s="25">
        <f t="shared" si="24"/>
        <v>40.299999999999997</v>
      </c>
    </row>
    <row r="55" spans="1:12" ht="15.75" x14ac:dyDescent="0.25">
      <c r="A55" s="71" t="s">
        <v>107</v>
      </c>
      <c r="B55" s="186">
        <v>89</v>
      </c>
      <c r="C55" s="67" t="s">
        <v>22</v>
      </c>
      <c r="D55" s="67" t="s">
        <v>34</v>
      </c>
      <c r="E55" s="67" t="s">
        <v>173</v>
      </c>
      <c r="F55" s="67" t="s">
        <v>108</v>
      </c>
      <c r="G55" s="67"/>
      <c r="H55" s="67"/>
      <c r="I55" s="67"/>
      <c r="J55" s="25"/>
      <c r="K55" s="25">
        <f t="shared" si="24"/>
        <v>19.399999999999999</v>
      </c>
      <c r="L55" s="25">
        <f t="shared" si="24"/>
        <v>40.299999999999997</v>
      </c>
    </row>
    <row r="56" spans="1:12" ht="15.75" x14ac:dyDescent="0.25">
      <c r="A56" s="71" t="s">
        <v>45</v>
      </c>
      <c r="B56" s="186">
        <v>89</v>
      </c>
      <c r="C56" s="67" t="s">
        <v>22</v>
      </c>
      <c r="D56" s="67" t="s">
        <v>34</v>
      </c>
      <c r="E56" s="67" t="s">
        <v>173</v>
      </c>
      <c r="F56" s="67" t="s">
        <v>47</v>
      </c>
      <c r="G56" s="67"/>
      <c r="H56" s="67"/>
      <c r="I56" s="67"/>
      <c r="J56" s="25"/>
      <c r="K56" s="25">
        <f t="shared" si="24"/>
        <v>19.399999999999999</v>
      </c>
      <c r="L56" s="25">
        <f t="shared" si="24"/>
        <v>40.299999999999997</v>
      </c>
    </row>
    <row r="57" spans="1:12" ht="15.75" x14ac:dyDescent="0.25">
      <c r="A57" s="71" t="s">
        <v>171</v>
      </c>
      <c r="B57" s="186">
        <v>89</v>
      </c>
      <c r="C57" s="67" t="s">
        <v>22</v>
      </c>
      <c r="D57" s="67" t="s">
        <v>34</v>
      </c>
      <c r="E57" s="67" t="s">
        <v>173</v>
      </c>
      <c r="F57" s="67" t="s">
        <v>47</v>
      </c>
      <c r="G57" s="67" t="s">
        <v>172</v>
      </c>
      <c r="H57" s="67"/>
      <c r="I57" s="67"/>
      <c r="J57" s="25"/>
      <c r="K57" s="25">
        <f t="shared" si="24"/>
        <v>19.399999999999999</v>
      </c>
      <c r="L57" s="25">
        <f t="shared" si="24"/>
        <v>40.299999999999997</v>
      </c>
    </row>
    <row r="58" spans="1:12" ht="15.75" x14ac:dyDescent="0.25">
      <c r="A58" s="71" t="s">
        <v>171</v>
      </c>
      <c r="B58" s="186">
        <v>89</v>
      </c>
      <c r="C58" s="67" t="s">
        <v>22</v>
      </c>
      <c r="D58" s="67" t="s">
        <v>34</v>
      </c>
      <c r="E58" s="67" t="s">
        <v>173</v>
      </c>
      <c r="F58" s="67" t="s">
        <v>47</v>
      </c>
      <c r="G58" s="67" t="s">
        <v>172</v>
      </c>
      <c r="H58" s="67" t="s">
        <v>172</v>
      </c>
      <c r="I58" s="67"/>
      <c r="J58" s="25"/>
      <c r="K58" s="25">
        <f t="shared" si="24"/>
        <v>19.399999999999999</v>
      </c>
      <c r="L58" s="25">
        <f t="shared" si="24"/>
        <v>40.299999999999997</v>
      </c>
    </row>
    <row r="59" spans="1:12" ht="47.25" x14ac:dyDescent="0.25">
      <c r="A59" s="167" t="s">
        <v>162</v>
      </c>
      <c r="B59" s="186">
        <v>89</v>
      </c>
      <c r="C59" s="67" t="s">
        <v>22</v>
      </c>
      <c r="D59" s="67" t="s">
        <v>34</v>
      </c>
      <c r="E59" s="67" t="s">
        <v>173</v>
      </c>
      <c r="F59" s="67" t="s">
        <v>47</v>
      </c>
      <c r="G59" s="67" t="s">
        <v>172</v>
      </c>
      <c r="H59" s="67" t="s">
        <v>172</v>
      </c>
      <c r="I59" s="67" t="s">
        <v>179</v>
      </c>
      <c r="J59" s="25"/>
      <c r="K59" s="25">
        <f>'Прил 2'!K90</f>
        <v>19.399999999999999</v>
      </c>
      <c r="L59" s="25">
        <f>'Прил 2'!L90</f>
        <v>40.299999999999997</v>
      </c>
    </row>
    <row r="60" spans="1:12" ht="15.75" x14ac:dyDescent="0.25">
      <c r="A60" s="72" t="s">
        <v>57</v>
      </c>
      <c r="B60" s="5" t="s">
        <v>46</v>
      </c>
      <c r="C60" s="74">
        <v>1</v>
      </c>
      <c r="D60" s="67" t="s">
        <v>34</v>
      </c>
      <c r="E60" s="169">
        <v>43010</v>
      </c>
      <c r="F60" s="74"/>
      <c r="G60" s="170"/>
      <c r="H60" s="162"/>
      <c r="I60" s="162"/>
      <c r="J60" s="25">
        <f>J63</f>
        <v>26.1</v>
      </c>
      <c r="K60" s="25">
        <f>K63</f>
        <v>11.3</v>
      </c>
      <c r="L60" s="135">
        <f>L63</f>
        <v>21.4</v>
      </c>
    </row>
    <row r="61" spans="1:12" ht="31.5" customHeight="1" x14ac:dyDescent="0.25">
      <c r="A61" s="72" t="s">
        <v>100</v>
      </c>
      <c r="B61" s="5" t="s">
        <v>46</v>
      </c>
      <c r="C61" s="74">
        <v>1</v>
      </c>
      <c r="D61" s="67" t="s">
        <v>34</v>
      </c>
      <c r="E61" s="169">
        <v>43010</v>
      </c>
      <c r="F61" s="74">
        <v>200</v>
      </c>
      <c r="G61" s="170"/>
      <c r="H61" s="162"/>
      <c r="I61" s="162"/>
      <c r="J61" s="25">
        <f>J62</f>
        <v>26.1</v>
      </c>
      <c r="K61" s="25">
        <f t="shared" ref="K61:L61" si="25">K62</f>
        <v>11.3</v>
      </c>
      <c r="L61" s="25">
        <f t="shared" si="25"/>
        <v>21.4</v>
      </c>
    </row>
    <row r="62" spans="1:12" ht="15.75" x14ac:dyDescent="0.25">
      <c r="A62" s="72" t="s">
        <v>40</v>
      </c>
      <c r="B62" s="5" t="s">
        <v>46</v>
      </c>
      <c r="C62" s="74">
        <v>1</v>
      </c>
      <c r="D62" s="67" t="s">
        <v>34</v>
      </c>
      <c r="E62" s="169">
        <v>43010</v>
      </c>
      <c r="F62" s="74">
        <v>240</v>
      </c>
      <c r="G62" s="170"/>
      <c r="H62" s="162"/>
      <c r="I62" s="162"/>
      <c r="J62" s="25">
        <f>J63</f>
        <v>26.1</v>
      </c>
      <c r="K62" s="25">
        <f t="shared" ref="K62:L62" si="26">K63</f>
        <v>11.3</v>
      </c>
      <c r="L62" s="25">
        <f t="shared" si="26"/>
        <v>21.4</v>
      </c>
    </row>
    <row r="63" spans="1:12" ht="15.75" x14ac:dyDescent="0.25">
      <c r="A63" s="113" t="s">
        <v>54</v>
      </c>
      <c r="B63" s="5" t="s">
        <v>46</v>
      </c>
      <c r="C63" s="74">
        <v>1</v>
      </c>
      <c r="D63" s="67" t="s">
        <v>34</v>
      </c>
      <c r="E63" s="169">
        <v>43010</v>
      </c>
      <c r="F63" s="74">
        <v>240</v>
      </c>
      <c r="G63" s="170" t="s">
        <v>18</v>
      </c>
      <c r="H63" s="162"/>
      <c r="I63" s="162"/>
      <c r="J63" s="25">
        <f>J64</f>
        <v>26.1</v>
      </c>
      <c r="K63" s="25">
        <f t="shared" ref="K63:L64" si="27">K64</f>
        <v>11.3</v>
      </c>
      <c r="L63" s="135">
        <f t="shared" si="27"/>
        <v>21.4</v>
      </c>
    </row>
    <row r="64" spans="1:12" ht="15.75" x14ac:dyDescent="0.25">
      <c r="A64" s="108" t="s">
        <v>56</v>
      </c>
      <c r="B64" s="5" t="s">
        <v>46</v>
      </c>
      <c r="C64" s="74">
        <v>1</v>
      </c>
      <c r="D64" s="67" t="s">
        <v>34</v>
      </c>
      <c r="E64" s="169">
        <v>43010</v>
      </c>
      <c r="F64" s="74">
        <v>240</v>
      </c>
      <c r="G64" s="170" t="s">
        <v>18</v>
      </c>
      <c r="H64" s="162" t="s">
        <v>27</v>
      </c>
      <c r="I64" s="162"/>
      <c r="J64" s="25">
        <f>J65</f>
        <v>26.1</v>
      </c>
      <c r="K64" s="25">
        <f t="shared" si="27"/>
        <v>11.3</v>
      </c>
      <c r="L64" s="135">
        <f t="shared" si="27"/>
        <v>21.4</v>
      </c>
    </row>
    <row r="65" spans="1:19" ht="47.25" x14ac:dyDescent="0.25">
      <c r="A65" s="167" t="s">
        <v>162</v>
      </c>
      <c r="B65" s="5" t="s">
        <v>46</v>
      </c>
      <c r="C65" s="74">
        <v>1</v>
      </c>
      <c r="D65" s="67" t="s">
        <v>34</v>
      </c>
      <c r="E65" s="169">
        <v>43010</v>
      </c>
      <c r="F65" s="74">
        <v>240</v>
      </c>
      <c r="G65" s="170" t="s">
        <v>18</v>
      </c>
      <c r="H65" s="162" t="s">
        <v>27</v>
      </c>
      <c r="I65" s="162">
        <v>911</v>
      </c>
      <c r="J65" s="25">
        <f>'Прил 2'!J66</f>
        <v>26.1</v>
      </c>
      <c r="K65" s="25">
        <f>'Прил 2'!K66</f>
        <v>11.3</v>
      </c>
      <c r="L65" s="25">
        <f>'Прил 2'!L66</f>
        <v>21.4</v>
      </c>
    </row>
    <row r="66" spans="1:19" ht="15.75" x14ac:dyDescent="0.25">
      <c r="A66" s="72" t="s">
        <v>144</v>
      </c>
      <c r="B66" s="5" t="s">
        <v>46</v>
      </c>
      <c r="C66" s="74">
        <v>1</v>
      </c>
      <c r="D66" s="67" t="s">
        <v>34</v>
      </c>
      <c r="E66" s="169">
        <v>43040</v>
      </c>
      <c r="F66" s="74"/>
      <c r="G66" s="171"/>
      <c r="H66" s="162"/>
      <c r="I66" s="162"/>
      <c r="J66" s="25">
        <f>J69</f>
        <v>12.8</v>
      </c>
      <c r="K66" s="25">
        <f>K69</f>
        <v>2</v>
      </c>
      <c r="L66" s="135">
        <f>L69</f>
        <v>30.2</v>
      </c>
    </row>
    <row r="67" spans="1:19" ht="36" customHeight="1" x14ac:dyDescent="0.25">
      <c r="A67" s="72" t="s">
        <v>100</v>
      </c>
      <c r="B67" s="5" t="s">
        <v>46</v>
      </c>
      <c r="C67" s="74">
        <v>1</v>
      </c>
      <c r="D67" s="67" t="s">
        <v>34</v>
      </c>
      <c r="E67" s="169">
        <v>43040</v>
      </c>
      <c r="F67" s="74">
        <v>200</v>
      </c>
      <c r="G67" s="171"/>
      <c r="H67" s="162"/>
      <c r="I67" s="162"/>
      <c r="J67" s="25">
        <f>J68</f>
        <v>12.8</v>
      </c>
      <c r="K67" s="25">
        <f t="shared" ref="K67:L67" si="28">K68</f>
        <v>2</v>
      </c>
      <c r="L67" s="25">
        <f t="shared" si="28"/>
        <v>30.2</v>
      </c>
    </row>
    <row r="68" spans="1:19" ht="15.75" x14ac:dyDescent="0.25">
      <c r="A68" s="72" t="s">
        <v>40</v>
      </c>
      <c r="B68" s="5" t="s">
        <v>46</v>
      </c>
      <c r="C68" s="74">
        <v>1</v>
      </c>
      <c r="D68" s="67" t="s">
        <v>34</v>
      </c>
      <c r="E68" s="169">
        <v>43040</v>
      </c>
      <c r="F68" s="74">
        <v>240</v>
      </c>
      <c r="G68" s="171"/>
      <c r="H68" s="162"/>
      <c r="I68" s="162"/>
      <c r="J68" s="25">
        <f>J69</f>
        <v>12.8</v>
      </c>
      <c r="K68" s="25">
        <f t="shared" ref="K68:L68" si="29">K69</f>
        <v>2</v>
      </c>
      <c r="L68" s="25">
        <f t="shared" si="29"/>
        <v>30.2</v>
      </c>
    </row>
    <row r="69" spans="1:19" ht="15.75" x14ac:dyDescent="0.25">
      <c r="A69" s="113" t="s">
        <v>54</v>
      </c>
      <c r="B69" s="5" t="s">
        <v>46</v>
      </c>
      <c r="C69" s="74">
        <v>1</v>
      </c>
      <c r="D69" s="67" t="s">
        <v>34</v>
      </c>
      <c r="E69" s="169">
        <v>43040</v>
      </c>
      <c r="F69" s="74">
        <v>240</v>
      </c>
      <c r="G69" s="70" t="s">
        <v>18</v>
      </c>
      <c r="H69" s="162"/>
      <c r="I69" s="162"/>
      <c r="J69" s="25">
        <f>J70</f>
        <v>12.8</v>
      </c>
      <c r="K69" s="25">
        <f t="shared" ref="K69:L70" si="30">K70</f>
        <v>2</v>
      </c>
      <c r="L69" s="135">
        <f t="shared" si="30"/>
        <v>30.2</v>
      </c>
    </row>
    <row r="70" spans="1:19" ht="15.75" x14ac:dyDescent="0.25">
      <c r="A70" s="108" t="s">
        <v>56</v>
      </c>
      <c r="B70" s="5" t="s">
        <v>46</v>
      </c>
      <c r="C70" s="74">
        <v>1</v>
      </c>
      <c r="D70" s="67" t="s">
        <v>34</v>
      </c>
      <c r="E70" s="169">
        <v>43040</v>
      </c>
      <c r="F70" s="74">
        <v>240</v>
      </c>
      <c r="G70" s="70" t="s">
        <v>18</v>
      </c>
      <c r="H70" s="162" t="s">
        <v>27</v>
      </c>
      <c r="I70" s="162"/>
      <c r="J70" s="25">
        <f>J71</f>
        <v>12.8</v>
      </c>
      <c r="K70" s="25">
        <f t="shared" si="30"/>
        <v>2</v>
      </c>
      <c r="L70" s="135">
        <f t="shared" si="30"/>
        <v>30.2</v>
      </c>
    </row>
    <row r="71" spans="1:19" ht="55.5" customHeight="1" x14ac:dyDescent="0.25">
      <c r="A71" s="167" t="s">
        <v>162</v>
      </c>
      <c r="B71" s="5" t="s">
        <v>46</v>
      </c>
      <c r="C71" s="74">
        <v>1</v>
      </c>
      <c r="D71" s="67" t="s">
        <v>34</v>
      </c>
      <c r="E71" s="169">
        <v>43040</v>
      </c>
      <c r="F71" s="74">
        <v>240</v>
      </c>
      <c r="G71" s="70" t="s">
        <v>18</v>
      </c>
      <c r="H71" s="162" t="s">
        <v>27</v>
      </c>
      <c r="I71" s="162">
        <v>911</v>
      </c>
      <c r="J71" s="25">
        <f>'Прил 2'!J69</f>
        <v>12.8</v>
      </c>
      <c r="K71" s="25">
        <f>'Прил 2'!K69</f>
        <v>2</v>
      </c>
      <c r="L71" s="25">
        <f>'Прил 2'!L69</f>
        <v>30.2</v>
      </c>
    </row>
    <row r="72" spans="1:19" ht="100.5" customHeight="1" x14ac:dyDescent="0.25">
      <c r="A72" s="108" t="s">
        <v>180</v>
      </c>
      <c r="B72" s="69">
        <v>89</v>
      </c>
      <c r="C72" s="5">
        <v>1</v>
      </c>
      <c r="D72" s="5" t="s">
        <v>34</v>
      </c>
      <c r="E72" s="68" t="s">
        <v>55</v>
      </c>
      <c r="F72" s="5"/>
      <c r="G72" s="70"/>
      <c r="H72" s="67"/>
      <c r="I72" s="67"/>
      <c r="J72" s="25">
        <f>J75</f>
        <v>30.4</v>
      </c>
      <c r="K72" s="25">
        <f>K75</f>
        <v>30.4</v>
      </c>
      <c r="L72" s="135">
        <f>L75</f>
        <v>30.4</v>
      </c>
      <c r="M72" s="215"/>
      <c r="N72" s="216"/>
      <c r="O72" s="216"/>
      <c r="P72" s="216"/>
      <c r="Q72" s="216"/>
      <c r="R72" s="216"/>
      <c r="S72" s="216"/>
    </row>
    <row r="73" spans="1:19" ht="47.25" x14ac:dyDescent="0.25">
      <c r="A73" s="72" t="s">
        <v>100</v>
      </c>
      <c r="B73" s="69">
        <v>89</v>
      </c>
      <c r="C73" s="5">
        <v>1</v>
      </c>
      <c r="D73" s="5" t="s">
        <v>34</v>
      </c>
      <c r="E73" s="68" t="s">
        <v>55</v>
      </c>
      <c r="F73" s="5" t="s">
        <v>101</v>
      </c>
      <c r="G73" s="70"/>
      <c r="H73" s="67"/>
      <c r="I73" s="67"/>
      <c r="J73" s="25">
        <f>J74</f>
        <v>30.4</v>
      </c>
      <c r="K73" s="25">
        <f t="shared" ref="K73:L73" si="31">K74</f>
        <v>30.4</v>
      </c>
      <c r="L73" s="25">
        <f t="shared" si="31"/>
        <v>30.4</v>
      </c>
    </row>
    <row r="74" spans="1:19" ht="15.75" x14ac:dyDescent="0.25">
      <c r="A74" s="72" t="s">
        <v>40</v>
      </c>
      <c r="B74" s="69">
        <v>89</v>
      </c>
      <c r="C74" s="5">
        <v>1</v>
      </c>
      <c r="D74" s="5" t="s">
        <v>34</v>
      </c>
      <c r="E74" s="68" t="s">
        <v>55</v>
      </c>
      <c r="F74" s="5" t="s">
        <v>102</v>
      </c>
      <c r="G74" s="70"/>
      <c r="H74" s="67"/>
      <c r="I74" s="67"/>
      <c r="J74" s="25">
        <f>J75</f>
        <v>30.4</v>
      </c>
      <c r="K74" s="25">
        <f t="shared" ref="K74:L74" si="32">K75</f>
        <v>30.4</v>
      </c>
      <c r="L74" s="25">
        <f t="shared" si="32"/>
        <v>30.4</v>
      </c>
    </row>
    <row r="75" spans="1:19" ht="15.75" x14ac:dyDescent="0.25">
      <c r="A75" s="113" t="s">
        <v>19</v>
      </c>
      <c r="B75" s="69">
        <v>89</v>
      </c>
      <c r="C75" s="5">
        <v>1</v>
      </c>
      <c r="D75" s="5" t="s">
        <v>34</v>
      </c>
      <c r="E75" s="68" t="s">
        <v>55</v>
      </c>
      <c r="F75" s="5" t="s">
        <v>102</v>
      </c>
      <c r="G75" s="70" t="s">
        <v>18</v>
      </c>
      <c r="H75" s="67"/>
      <c r="I75" s="67"/>
      <c r="J75" s="25">
        <f>J76</f>
        <v>30.4</v>
      </c>
      <c r="K75" s="25">
        <f>K76</f>
        <v>30.4</v>
      </c>
      <c r="L75" s="135">
        <f>L76</f>
        <v>30.4</v>
      </c>
    </row>
    <row r="76" spans="1:19" ht="15.75" x14ac:dyDescent="0.25">
      <c r="A76" s="113" t="s">
        <v>54</v>
      </c>
      <c r="B76" s="69">
        <v>89</v>
      </c>
      <c r="C76" s="5">
        <v>1</v>
      </c>
      <c r="D76" s="5" t="s">
        <v>34</v>
      </c>
      <c r="E76" s="68" t="s">
        <v>55</v>
      </c>
      <c r="F76" s="5" t="s">
        <v>102</v>
      </c>
      <c r="G76" s="70" t="s">
        <v>18</v>
      </c>
      <c r="H76" s="67" t="s">
        <v>26</v>
      </c>
      <c r="I76" s="67"/>
      <c r="J76" s="25">
        <f>J77</f>
        <v>30.4</v>
      </c>
      <c r="K76" s="25">
        <f t="shared" ref="K76:L76" si="33">K77</f>
        <v>30.4</v>
      </c>
      <c r="L76" s="135">
        <f t="shared" si="33"/>
        <v>30.4</v>
      </c>
    </row>
    <row r="77" spans="1:19" ht="47.25" x14ac:dyDescent="0.25">
      <c r="A77" s="167" t="s">
        <v>162</v>
      </c>
      <c r="B77" s="69">
        <v>89</v>
      </c>
      <c r="C77" s="5">
        <v>1</v>
      </c>
      <c r="D77" s="5" t="s">
        <v>34</v>
      </c>
      <c r="E77" s="68" t="s">
        <v>55</v>
      </c>
      <c r="F77" s="5" t="s">
        <v>102</v>
      </c>
      <c r="G77" s="70" t="s">
        <v>18</v>
      </c>
      <c r="H77" s="67" t="s">
        <v>26</v>
      </c>
      <c r="I77" s="67">
        <v>911</v>
      </c>
      <c r="J77" s="25">
        <f>'Прил 2'!J60</f>
        <v>30.4</v>
      </c>
      <c r="K77" s="25">
        <f>'Прил 2'!K60</f>
        <v>30.4</v>
      </c>
      <c r="L77" s="25">
        <f>'Прил 2'!L60</f>
        <v>30.4</v>
      </c>
    </row>
    <row r="78" spans="1:19" ht="226.5" customHeight="1" x14ac:dyDescent="0.25">
      <c r="A78" s="187" t="s">
        <v>181</v>
      </c>
      <c r="B78" s="67" t="s">
        <v>46</v>
      </c>
      <c r="C78" s="67" t="s">
        <v>22</v>
      </c>
      <c r="D78" s="67" t="s">
        <v>34</v>
      </c>
      <c r="E78" s="92" t="s">
        <v>53</v>
      </c>
      <c r="F78" s="67"/>
      <c r="G78" s="70"/>
      <c r="H78" s="67"/>
      <c r="I78" s="67"/>
      <c r="J78" s="25">
        <f>J81</f>
        <v>257.39999999999998</v>
      </c>
      <c r="K78" s="25">
        <f>K81</f>
        <v>261.10000000000002</v>
      </c>
      <c r="L78" s="135">
        <f>L81</f>
        <v>277</v>
      </c>
      <c r="M78" s="215"/>
      <c r="N78" s="216"/>
      <c r="O78" s="216"/>
      <c r="P78" s="216"/>
      <c r="Q78" s="216"/>
      <c r="R78" s="216"/>
      <c r="S78" s="216"/>
    </row>
    <row r="79" spans="1:19" ht="37.15" customHeight="1" x14ac:dyDescent="0.25">
      <c r="A79" s="72" t="s">
        <v>100</v>
      </c>
      <c r="B79" s="67" t="s">
        <v>46</v>
      </c>
      <c r="C79" s="67" t="s">
        <v>22</v>
      </c>
      <c r="D79" s="67" t="s">
        <v>34</v>
      </c>
      <c r="E79" s="92" t="s">
        <v>53</v>
      </c>
      <c r="F79" s="67" t="s">
        <v>101</v>
      </c>
      <c r="G79" s="70"/>
      <c r="H79" s="67"/>
      <c r="I79" s="67"/>
      <c r="J79" s="25">
        <f>J80</f>
        <v>257.39999999999998</v>
      </c>
      <c r="K79" s="25">
        <f t="shared" ref="K79:L79" si="34">K80</f>
        <v>261.10000000000002</v>
      </c>
      <c r="L79" s="25">
        <f t="shared" si="34"/>
        <v>277</v>
      </c>
      <c r="M79" s="64"/>
      <c r="N79" s="64"/>
      <c r="O79" s="64"/>
      <c r="P79" s="64"/>
      <c r="Q79" s="64"/>
      <c r="R79" s="64"/>
      <c r="S79" s="64"/>
    </row>
    <row r="80" spans="1:19" ht="21" customHeight="1" x14ac:dyDescent="0.25">
      <c r="A80" s="72" t="s">
        <v>40</v>
      </c>
      <c r="B80" s="67" t="s">
        <v>46</v>
      </c>
      <c r="C80" s="67" t="s">
        <v>22</v>
      </c>
      <c r="D80" s="67" t="s">
        <v>34</v>
      </c>
      <c r="E80" s="92" t="s">
        <v>53</v>
      </c>
      <c r="F80" s="67" t="s">
        <v>102</v>
      </c>
      <c r="G80" s="70"/>
      <c r="H80" s="67"/>
      <c r="I80" s="67"/>
      <c r="J80" s="25">
        <f>J81</f>
        <v>257.39999999999998</v>
      </c>
      <c r="K80" s="25">
        <f t="shared" ref="K80:L80" si="35">K81</f>
        <v>261.10000000000002</v>
      </c>
      <c r="L80" s="25">
        <f t="shared" si="35"/>
        <v>277</v>
      </c>
      <c r="M80" s="64"/>
      <c r="N80" s="64"/>
      <c r="O80" s="64"/>
      <c r="P80" s="64"/>
      <c r="Q80" s="64"/>
      <c r="R80" s="64"/>
      <c r="S80" s="64"/>
    </row>
    <row r="81" spans="1:12" ht="16.5" customHeight="1" x14ac:dyDescent="0.25">
      <c r="A81" s="72" t="s">
        <v>51</v>
      </c>
      <c r="B81" s="67" t="s">
        <v>46</v>
      </c>
      <c r="C81" s="67" t="s">
        <v>22</v>
      </c>
      <c r="D81" s="67" t="s">
        <v>34</v>
      </c>
      <c r="E81" s="92" t="s">
        <v>53</v>
      </c>
      <c r="F81" s="67" t="s">
        <v>102</v>
      </c>
      <c r="G81" s="70" t="s">
        <v>16</v>
      </c>
      <c r="H81" s="67"/>
      <c r="I81" s="67"/>
      <c r="J81" s="25">
        <f>J82</f>
        <v>257.39999999999998</v>
      </c>
      <c r="K81" s="25">
        <f t="shared" ref="K81:L82" si="36">K82</f>
        <v>261.10000000000002</v>
      </c>
      <c r="L81" s="135">
        <f t="shared" si="36"/>
        <v>277</v>
      </c>
    </row>
    <row r="82" spans="1:12" ht="18.75" customHeight="1" x14ac:dyDescent="0.25">
      <c r="A82" s="72" t="s">
        <v>52</v>
      </c>
      <c r="B82" s="67" t="s">
        <v>46</v>
      </c>
      <c r="C82" s="67" t="s">
        <v>22</v>
      </c>
      <c r="D82" s="67" t="s">
        <v>34</v>
      </c>
      <c r="E82" s="92" t="s">
        <v>53</v>
      </c>
      <c r="F82" s="67" t="s">
        <v>102</v>
      </c>
      <c r="G82" s="70" t="s">
        <v>16</v>
      </c>
      <c r="H82" s="67" t="s">
        <v>28</v>
      </c>
      <c r="I82" s="67"/>
      <c r="J82" s="25">
        <f>J83</f>
        <v>257.39999999999998</v>
      </c>
      <c r="K82" s="25">
        <f t="shared" si="36"/>
        <v>261.10000000000002</v>
      </c>
      <c r="L82" s="135">
        <f t="shared" si="36"/>
        <v>277</v>
      </c>
    </row>
    <row r="83" spans="1:12" ht="55.5" customHeight="1" x14ac:dyDescent="0.25">
      <c r="A83" s="167" t="s">
        <v>162</v>
      </c>
      <c r="B83" s="67" t="s">
        <v>46</v>
      </c>
      <c r="C83" s="67" t="s">
        <v>22</v>
      </c>
      <c r="D83" s="67" t="s">
        <v>34</v>
      </c>
      <c r="E83" s="92" t="s">
        <v>53</v>
      </c>
      <c r="F83" s="67" t="s">
        <v>102</v>
      </c>
      <c r="G83" s="70" t="s">
        <v>16</v>
      </c>
      <c r="H83" s="67" t="s">
        <v>28</v>
      </c>
      <c r="I83" s="67">
        <v>911</v>
      </c>
      <c r="J83" s="25">
        <f>'Прил 2'!J53</f>
        <v>257.39999999999998</v>
      </c>
      <c r="K83" s="25">
        <f>'Прил 2'!K53</f>
        <v>261.10000000000002</v>
      </c>
      <c r="L83" s="25">
        <f>'Прил 2'!L53</f>
        <v>277</v>
      </c>
    </row>
    <row r="84" spans="1:12" ht="63" x14ac:dyDescent="0.25">
      <c r="A84" s="110" t="s">
        <v>177</v>
      </c>
      <c r="B84" s="168">
        <v>89</v>
      </c>
      <c r="C84" s="162" t="s">
        <v>22</v>
      </c>
      <c r="D84" s="67" t="s">
        <v>34</v>
      </c>
      <c r="E84" s="92" t="s">
        <v>50</v>
      </c>
      <c r="F84" s="67"/>
      <c r="G84" s="70"/>
      <c r="H84" s="67"/>
      <c r="I84" s="74"/>
      <c r="J84" s="25">
        <f>J87+J90</f>
        <v>89.8</v>
      </c>
      <c r="K84" s="25">
        <f t="shared" ref="K84:L84" si="37">K87+K90</f>
        <v>92.8</v>
      </c>
      <c r="L84" s="25">
        <f t="shared" si="37"/>
        <v>96</v>
      </c>
    </row>
    <row r="85" spans="1:12" ht="78.75" x14ac:dyDescent="0.25">
      <c r="A85" s="102" t="s">
        <v>103</v>
      </c>
      <c r="B85" s="168">
        <v>89</v>
      </c>
      <c r="C85" s="162" t="s">
        <v>22</v>
      </c>
      <c r="D85" s="67" t="s">
        <v>34</v>
      </c>
      <c r="E85" s="92" t="s">
        <v>50</v>
      </c>
      <c r="F85" s="67" t="s">
        <v>105</v>
      </c>
      <c r="G85" s="70"/>
      <c r="H85" s="67"/>
      <c r="I85" s="74"/>
      <c r="J85" s="25">
        <f>J86</f>
        <v>85.8</v>
      </c>
      <c r="K85" s="25">
        <f t="shared" ref="K85:L85" si="38">K86</f>
        <v>88.8</v>
      </c>
      <c r="L85" s="25">
        <f t="shared" si="38"/>
        <v>92</v>
      </c>
    </row>
    <row r="86" spans="1:12" ht="31.5" x14ac:dyDescent="0.25">
      <c r="A86" s="102" t="s">
        <v>104</v>
      </c>
      <c r="B86" s="168">
        <v>89</v>
      </c>
      <c r="C86" s="162" t="s">
        <v>22</v>
      </c>
      <c r="D86" s="67" t="s">
        <v>34</v>
      </c>
      <c r="E86" s="92" t="s">
        <v>50</v>
      </c>
      <c r="F86" s="67" t="s">
        <v>106</v>
      </c>
      <c r="G86" s="70"/>
      <c r="H86" s="67"/>
      <c r="I86" s="74"/>
      <c r="J86" s="25">
        <f>J87</f>
        <v>85.8</v>
      </c>
      <c r="K86" s="25">
        <f t="shared" ref="K86:L86" si="39">K87</f>
        <v>88.8</v>
      </c>
      <c r="L86" s="25">
        <f t="shared" si="39"/>
        <v>92</v>
      </c>
    </row>
    <row r="87" spans="1:12" ht="15.75" x14ac:dyDescent="0.25">
      <c r="A87" s="113" t="s">
        <v>48</v>
      </c>
      <c r="B87" s="168">
        <v>89</v>
      </c>
      <c r="C87" s="162" t="s">
        <v>22</v>
      </c>
      <c r="D87" s="67" t="s">
        <v>34</v>
      </c>
      <c r="E87" s="92" t="s">
        <v>50</v>
      </c>
      <c r="F87" s="67" t="s">
        <v>106</v>
      </c>
      <c r="G87" s="70" t="s">
        <v>26</v>
      </c>
      <c r="H87" s="67"/>
      <c r="I87" s="74"/>
      <c r="J87" s="25">
        <f>J88</f>
        <v>85.8</v>
      </c>
      <c r="K87" s="25">
        <f t="shared" ref="K87:L88" si="40">K88</f>
        <v>88.8</v>
      </c>
      <c r="L87" s="135">
        <f t="shared" si="40"/>
        <v>92</v>
      </c>
    </row>
    <row r="88" spans="1:12" ht="21.75" customHeight="1" x14ac:dyDescent="0.25">
      <c r="A88" s="113" t="s">
        <v>49</v>
      </c>
      <c r="B88" s="168">
        <v>89</v>
      </c>
      <c r="C88" s="162" t="s">
        <v>22</v>
      </c>
      <c r="D88" s="67" t="s">
        <v>34</v>
      </c>
      <c r="E88" s="92" t="s">
        <v>50</v>
      </c>
      <c r="F88" s="67" t="s">
        <v>106</v>
      </c>
      <c r="G88" s="70" t="s">
        <v>26</v>
      </c>
      <c r="H88" s="67" t="s">
        <v>27</v>
      </c>
      <c r="I88" s="74"/>
      <c r="J88" s="25">
        <f>J89</f>
        <v>85.8</v>
      </c>
      <c r="K88" s="25">
        <f t="shared" si="40"/>
        <v>88.8</v>
      </c>
      <c r="L88" s="135">
        <f t="shared" si="40"/>
        <v>92</v>
      </c>
    </row>
    <row r="89" spans="1:12" ht="47.25" x14ac:dyDescent="0.25">
      <c r="A89" s="167" t="s">
        <v>162</v>
      </c>
      <c r="B89" s="70">
        <v>89</v>
      </c>
      <c r="C89" s="67">
        <v>1</v>
      </c>
      <c r="D89" s="67" t="s">
        <v>34</v>
      </c>
      <c r="E89" s="92" t="s">
        <v>50</v>
      </c>
      <c r="F89" s="67" t="s">
        <v>106</v>
      </c>
      <c r="G89" s="70" t="s">
        <v>26</v>
      </c>
      <c r="H89" s="67" t="s">
        <v>27</v>
      </c>
      <c r="I89" s="67">
        <v>911</v>
      </c>
      <c r="J89" s="25">
        <f>'Прил 2'!J44</f>
        <v>85.8</v>
      </c>
      <c r="K89" s="25">
        <f>'Прил 2'!K44</f>
        <v>88.8</v>
      </c>
      <c r="L89" s="25">
        <f>'Прил 2'!L44</f>
        <v>92</v>
      </c>
    </row>
    <row r="90" spans="1:12" ht="78.75" x14ac:dyDescent="0.25">
      <c r="A90" s="102" t="s">
        <v>103</v>
      </c>
      <c r="B90" s="168">
        <v>89</v>
      </c>
      <c r="C90" s="162" t="s">
        <v>22</v>
      </c>
      <c r="D90" s="67" t="s">
        <v>34</v>
      </c>
      <c r="E90" s="92" t="s">
        <v>50</v>
      </c>
      <c r="F90" s="67" t="s">
        <v>101</v>
      </c>
      <c r="G90" s="70"/>
      <c r="H90" s="67"/>
      <c r="I90" s="74"/>
      <c r="J90" s="25">
        <f>J91</f>
        <v>4</v>
      </c>
      <c r="K90" s="25">
        <f t="shared" ref="K90:L93" si="41">K91</f>
        <v>4</v>
      </c>
      <c r="L90" s="25">
        <f t="shared" ref="L90:L91" si="42">L91</f>
        <v>4</v>
      </c>
    </row>
    <row r="91" spans="1:12" ht="31.5" x14ac:dyDescent="0.25">
      <c r="A91" s="102" t="s">
        <v>104</v>
      </c>
      <c r="B91" s="168">
        <v>89</v>
      </c>
      <c r="C91" s="162" t="s">
        <v>22</v>
      </c>
      <c r="D91" s="67" t="s">
        <v>34</v>
      </c>
      <c r="E91" s="92" t="s">
        <v>50</v>
      </c>
      <c r="F91" s="67" t="s">
        <v>102</v>
      </c>
      <c r="G91" s="70"/>
      <c r="H91" s="67"/>
      <c r="I91" s="74"/>
      <c r="J91" s="25">
        <f>J92</f>
        <v>4</v>
      </c>
      <c r="K91" s="25">
        <f t="shared" si="41"/>
        <v>4</v>
      </c>
      <c r="L91" s="25">
        <f t="shared" si="42"/>
        <v>4</v>
      </c>
    </row>
    <row r="92" spans="1:12" ht="15.75" x14ac:dyDescent="0.25">
      <c r="A92" s="113" t="s">
        <v>48</v>
      </c>
      <c r="B92" s="168">
        <v>89</v>
      </c>
      <c r="C92" s="162" t="s">
        <v>22</v>
      </c>
      <c r="D92" s="67" t="s">
        <v>34</v>
      </c>
      <c r="E92" s="92" t="s">
        <v>50</v>
      </c>
      <c r="F92" s="67" t="s">
        <v>102</v>
      </c>
      <c r="G92" s="70" t="s">
        <v>26</v>
      </c>
      <c r="H92" s="67"/>
      <c r="I92" s="74"/>
      <c r="J92" s="25">
        <f>J93</f>
        <v>4</v>
      </c>
      <c r="K92" s="25">
        <f t="shared" si="41"/>
        <v>4</v>
      </c>
      <c r="L92" s="135">
        <f t="shared" si="41"/>
        <v>4</v>
      </c>
    </row>
    <row r="93" spans="1:12" ht="21.75" customHeight="1" x14ac:dyDescent="0.25">
      <c r="A93" s="113" t="s">
        <v>49</v>
      </c>
      <c r="B93" s="168">
        <v>89</v>
      </c>
      <c r="C93" s="162" t="s">
        <v>22</v>
      </c>
      <c r="D93" s="67" t="s">
        <v>34</v>
      </c>
      <c r="E93" s="92" t="s">
        <v>50</v>
      </c>
      <c r="F93" s="67" t="s">
        <v>102</v>
      </c>
      <c r="G93" s="70" t="s">
        <v>26</v>
      </c>
      <c r="H93" s="67" t="s">
        <v>27</v>
      </c>
      <c r="I93" s="74"/>
      <c r="J93" s="25">
        <f>J94</f>
        <v>4</v>
      </c>
      <c r="K93" s="25">
        <f t="shared" si="41"/>
        <v>4</v>
      </c>
      <c r="L93" s="135">
        <f t="shared" si="41"/>
        <v>4</v>
      </c>
    </row>
    <row r="94" spans="1:12" ht="47.25" x14ac:dyDescent="0.25">
      <c r="A94" s="167" t="s">
        <v>162</v>
      </c>
      <c r="B94" s="70">
        <v>89</v>
      </c>
      <c r="C94" s="67">
        <v>1</v>
      </c>
      <c r="D94" s="67" t="s">
        <v>34</v>
      </c>
      <c r="E94" s="92" t="s">
        <v>50</v>
      </c>
      <c r="F94" s="67" t="s">
        <v>102</v>
      </c>
      <c r="G94" s="70" t="s">
        <v>26</v>
      </c>
      <c r="H94" s="67" t="s">
        <v>27</v>
      </c>
      <c r="I94" s="67">
        <v>911</v>
      </c>
      <c r="J94" s="25">
        <f>'Прил 2'!J46</f>
        <v>4</v>
      </c>
      <c r="K94" s="25">
        <f>'Прил 2'!K46</f>
        <v>4</v>
      </c>
      <c r="L94" s="25">
        <f>'Прил 2'!L46</f>
        <v>4</v>
      </c>
    </row>
    <row r="95" spans="1:12" ht="129.75" customHeight="1" x14ac:dyDescent="0.25">
      <c r="A95" s="113" t="s">
        <v>137</v>
      </c>
      <c r="B95" s="66">
        <v>89</v>
      </c>
      <c r="C95" s="67" t="s">
        <v>22</v>
      </c>
      <c r="D95" s="67" t="s">
        <v>34</v>
      </c>
      <c r="E95" s="92" t="s">
        <v>41</v>
      </c>
      <c r="F95" s="67"/>
      <c r="G95" s="70"/>
      <c r="H95" s="67"/>
      <c r="I95" s="70"/>
      <c r="J95" s="25">
        <f>J98</f>
        <v>0.1</v>
      </c>
      <c r="K95" s="25">
        <f>K98</f>
        <v>0.1</v>
      </c>
      <c r="L95" s="135">
        <f>L98</f>
        <v>0.1</v>
      </c>
    </row>
    <row r="96" spans="1:12" ht="35.450000000000003" customHeight="1" x14ac:dyDescent="0.25">
      <c r="A96" s="72" t="s">
        <v>100</v>
      </c>
      <c r="B96" s="168">
        <v>89</v>
      </c>
      <c r="C96" s="67" t="s">
        <v>22</v>
      </c>
      <c r="D96" s="67" t="s">
        <v>34</v>
      </c>
      <c r="E96" s="92" t="s">
        <v>41</v>
      </c>
      <c r="F96" s="67" t="s">
        <v>101</v>
      </c>
      <c r="G96" s="70"/>
      <c r="H96" s="67"/>
      <c r="I96" s="70"/>
      <c r="J96" s="25">
        <f>J97</f>
        <v>0.1</v>
      </c>
      <c r="K96" s="25">
        <f t="shared" ref="K96:L96" si="43">K97</f>
        <v>0.1</v>
      </c>
      <c r="L96" s="25">
        <f t="shared" si="43"/>
        <v>0.1</v>
      </c>
    </row>
    <row r="97" spans="1:12" ht="22.15" customHeight="1" x14ac:dyDescent="0.25">
      <c r="A97" s="72" t="s">
        <v>40</v>
      </c>
      <c r="B97" s="168">
        <v>89</v>
      </c>
      <c r="C97" s="67" t="s">
        <v>22</v>
      </c>
      <c r="D97" s="67" t="s">
        <v>34</v>
      </c>
      <c r="E97" s="92" t="s">
        <v>41</v>
      </c>
      <c r="F97" s="67" t="s">
        <v>102</v>
      </c>
      <c r="G97" s="70"/>
      <c r="H97" s="67"/>
      <c r="I97" s="70"/>
      <c r="J97" s="25">
        <f>J98</f>
        <v>0.1</v>
      </c>
      <c r="K97" s="25">
        <f t="shared" ref="K97:L97" si="44">K98</f>
        <v>0.1</v>
      </c>
      <c r="L97" s="25">
        <f t="shared" si="44"/>
        <v>0.1</v>
      </c>
    </row>
    <row r="98" spans="1:12" ht="15.75" x14ac:dyDescent="0.25">
      <c r="A98" s="113" t="s">
        <v>14</v>
      </c>
      <c r="B98" s="168">
        <v>89</v>
      </c>
      <c r="C98" s="67" t="s">
        <v>22</v>
      </c>
      <c r="D98" s="67" t="s">
        <v>34</v>
      </c>
      <c r="E98" s="92" t="s">
        <v>41</v>
      </c>
      <c r="F98" s="67" t="s">
        <v>102</v>
      </c>
      <c r="G98" s="70" t="s">
        <v>15</v>
      </c>
      <c r="H98" s="67"/>
      <c r="I98" s="70"/>
      <c r="J98" s="25">
        <f>J99</f>
        <v>0.1</v>
      </c>
      <c r="K98" s="25">
        <f t="shared" ref="K98:L99" si="45">K99</f>
        <v>0.1</v>
      </c>
      <c r="L98" s="135">
        <f t="shared" si="45"/>
        <v>0.1</v>
      </c>
    </row>
    <row r="99" spans="1:12" ht="63.75" customHeight="1" x14ac:dyDescent="0.25">
      <c r="A99" s="113" t="s">
        <v>65</v>
      </c>
      <c r="B99" s="168">
        <v>89</v>
      </c>
      <c r="C99" s="67" t="s">
        <v>22</v>
      </c>
      <c r="D99" s="67" t="s">
        <v>34</v>
      </c>
      <c r="E99" s="92" t="s">
        <v>41</v>
      </c>
      <c r="F99" s="67" t="s">
        <v>102</v>
      </c>
      <c r="G99" s="70" t="s">
        <v>15</v>
      </c>
      <c r="H99" s="67" t="s">
        <v>16</v>
      </c>
      <c r="I99" s="70"/>
      <c r="J99" s="25">
        <f>J100</f>
        <v>0.1</v>
      </c>
      <c r="K99" s="25">
        <f t="shared" si="45"/>
        <v>0.1</v>
      </c>
      <c r="L99" s="135">
        <f t="shared" si="45"/>
        <v>0.1</v>
      </c>
    </row>
    <row r="100" spans="1:12" ht="47.25" x14ac:dyDescent="0.25">
      <c r="A100" s="167" t="s">
        <v>162</v>
      </c>
      <c r="B100" s="168">
        <v>89</v>
      </c>
      <c r="C100" s="67" t="s">
        <v>22</v>
      </c>
      <c r="D100" s="67" t="s">
        <v>34</v>
      </c>
      <c r="E100" s="92" t="s">
        <v>41</v>
      </c>
      <c r="F100" s="67" t="s">
        <v>102</v>
      </c>
      <c r="G100" s="70" t="s">
        <v>15</v>
      </c>
      <c r="H100" s="67" t="s">
        <v>16</v>
      </c>
      <c r="I100" s="70">
        <v>911</v>
      </c>
      <c r="J100" s="25">
        <f>'Прил 2'!J29</f>
        <v>0.1</v>
      </c>
      <c r="K100" s="25">
        <f>'Прил 2'!K29</f>
        <v>0.1</v>
      </c>
      <c r="L100" s="135">
        <f>'Прил 2'!L29</f>
        <v>0.1</v>
      </c>
    </row>
  </sheetData>
  <autoFilter ref="A7:L100"/>
  <mergeCells count="13">
    <mergeCell ref="M78:S78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72:S72"/>
    <mergeCell ref="J1:L1"/>
  </mergeCells>
  <conditionalFormatting sqref="D34:D35">
    <cfRule type="expression" dxfId="2" priority="50" stopIfTrue="1">
      <formula>$D34=""</formula>
    </cfRule>
    <cfRule type="expression" dxfId="1" priority="51" stopIfTrue="1">
      <formula>$E34&lt;&gt;""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zoomScaleNormal="55" zoomScaleSheetLayoutView="100" workbookViewId="0">
      <selection activeCell="A2" sqref="A2:E2"/>
    </sheetView>
  </sheetViews>
  <sheetFormatPr defaultColWidth="9.140625" defaultRowHeight="15.75" x14ac:dyDescent="0.25"/>
  <cols>
    <col min="1" max="1" width="29.140625" style="9" customWidth="1"/>
    <col min="2" max="2" width="71" style="48" customWidth="1"/>
    <col min="3" max="3" width="14.85546875" style="9" customWidth="1"/>
    <col min="4" max="4" width="17.28515625" style="9" customWidth="1"/>
    <col min="5" max="5" width="16.140625" style="9" customWidth="1"/>
    <col min="6" max="6" width="9.140625" style="9" hidden="1" customWidth="1"/>
    <col min="7" max="7" width="20.28515625" style="9" customWidth="1"/>
    <col min="8" max="8" width="16.7109375" style="9" customWidth="1"/>
    <col min="9" max="9" width="21.85546875" style="9" customWidth="1"/>
    <col min="10" max="16384" width="9.140625" style="9"/>
  </cols>
  <sheetData>
    <row r="1" spans="1:6" ht="108" customHeight="1" x14ac:dyDescent="0.25">
      <c r="A1" s="124"/>
      <c r="B1" s="172"/>
      <c r="C1" s="203" t="s">
        <v>208</v>
      </c>
      <c r="D1" s="203"/>
      <c r="E1" s="203"/>
      <c r="F1" s="7"/>
    </row>
    <row r="2" spans="1:6" ht="68.25" customHeight="1" x14ac:dyDescent="0.25">
      <c r="A2" s="219" t="s">
        <v>199</v>
      </c>
      <c r="B2" s="219"/>
      <c r="C2" s="219"/>
      <c r="D2" s="219"/>
      <c r="E2" s="219"/>
    </row>
    <row r="3" spans="1:6" x14ac:dyDescent="0.25">
      <c r="A3" s="125"/>
      <c r="B3" s="173"/>
      <c r="C3" s="174"/>
      <c r="D3" s="123"/>
      <c r="E3" s="175" t="s">
        <v>132</v>
      </c>
    </row>
    <row r="4" spans="1:6" x14ac:dyDescent="0.25">
      <c r="A4" s="217" t="s">
        <v>120</v>
      </c>
      <c r="B4" s="218" t="s">
        <v>200</v>
      </c>
      <c r="C4" s="217" t="s">
        <v>201</v>
      </c>
      <c r="D4" s="217"/>
      <c r="E4" s="217"/>
    </row>
    <row r="5" spans="1:6" ht="63.75" customHeight="1" x14ac:dyDescent="0.25">
      <c r="A5" s="217"/>
      <c r="B5" s="218"/>
      <c r="C5" s="199" t="s">
        <v>140</v>
      </c>
      <c r="D5" s="199" t="s">
        <v>174</v>
      </c>
      <c r="E5" s="199" t="s">
        <v>188</v>
      </c>
    </row>
    <row r="6" spans="1:6" ht="31.5" x14ac:dyDescent="0.25">
      <c r="A6" s="176" t="s">
        <v>121</v>
      </c>
      <c r="B6" s="190" t="s">
        <v>122</v>
      </c>
      <c r="C6" s="188">
        <f>C7+C10+C14</f>
        <v>3.999999999987125E-2</v>
      </c>
      <c r="D6" s="188">
        <f t="shared" ref="D6:E6" si="0">D7+D10+D14</f>
        <v>2.4868995751603507E-13</v>
      </c>
      <c r="E6" s="188">
        <f t="shared" si="0"/>
        <v>-9.2370555648813024E-14</v>
      </c>
    </row>
    <row r="7" spans="1:6" x14ac:dyDescent="0.25">
      <c r="A7" s="31" t="s">
        <v>123</v>
      </c>
      <c r="B7" s="47" t="s">
        <v>115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6" ht="31.5" x14ac:dyDescent="0.25">
      <c r="A8" s="31" t="s">
        <v>124</v>
      </c>
      <c r="B8" s="47" t="s">
        <v>125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6" ht="31.5" x14ac:dyDescent="0.25">
      <c r="A9" s="31" t="s">
        <v>133</v>
      </c>
      <c r="B9" s="189" t="s">
        <v>182</v>
      </c>
      <c r="C9" s="39">
        <v>0</v>
      </c>
      <c r="D9" s="39">
        <v>0</v>
      </c>
      <c r="E9" s="39">
        <v>0</v>
      </c>
    </row>
    <row r="10" spans="1:6" ht="31.5" x14ac:dyDescent="0.25">
      <c r="A10" s="33" t="s">
        <v>145</v>
      </c>
      <c r="B10" s="46" t="s">
        <v>119</v>
      </c>
      <c r="C10" s="39">
        <f t="shared" ref="C10:E11" si="2">C11</f>
        <v>-30.1</v>
      </c>
      <c r="D10" s="39">
        <f t="shared" si="2"/>
        <v>-45.1</v>
      </c>
      <c r="E10" s="39">
        <f t="shared" si="2"/>
        <v>-60.1</v>
      </c>
    </row>
    <row r="11" spans="1:6" ht="31.5" x14ac:dyDescent="0.25">
      <c r="A11" s="33" t="s">
        <v>146</v>
      </c>
      <c r="B11" s="46" t="s">
        <v>126</v>
      </c>
      <c r="C11" s="39">
        <f t="shared" si="2"/>
        <v>-30.1</v>
      </c>
      <c r="D11" s="39">
        <f t="shared" si="2"/>
        <v>-45.1</v>
      </c>
      <c r="E11" s="39">
        <f t="shared" si="2"/>
        <v>-60.1</v>
      </c>
    </row>
    <row r="12" spans="1:6" ht="47.25" x14ac:dyDescent="0.25">
      <c r="A12" s="33" t="s">
        <v>147</v>
      </c>
      <c r="B12" s="46" t="s">
        <v>127</v>
      </c>
      <c r="C12" s="39">
        <f>SUM(C13)</f>
        <v>-30.1</v>
      </c>
      <c r="D12" s="39">
        <f>SUM(D13)</f>
        <v>-45.1</v>
      </c>
      <c r="E12" s="39">
        <f>SUM(E13)</f>
        <v>-60.1</v>
      </c>
    </row>
    <row r="13" spans="1:6" ht="47.25" x14ac:dyDescent="0.25">
      <c r="A13" s="33" t="s">
        <v>148</v>
      </c>
      <c r="B13" s="191" t="s">
        <v>134</v>
      </c>
      <c r="C13" s="39">
        <v>-30.1</v>
      </c>
      <c r="D13" s="49">
        <v>-45.1</v>
      </c>
      <c r="E13" s="39">
        <v>-60.1</v>
      </c>
    </row>
    <row r="14" spans="1:6" ht="31.5" x14ac:dyDescent="0.25">
      <c r="A14" s="34" t="s">
        <v>149</v>
      </c>
      <c r="B14" s="192" t="s">
        <v>183</v>
      </c>
      <c r="C14" s="32">
        <f>C17+C18</f>
        <v>30.139999999999873</v>
      </c>
      <c r="D14" s="32">
        <f>D17+D18</f>
        <v>45.10000000000025</v>
      </c>
      <c r="E14" s="32">
        <f>E17+E18</f>
        <v>60.099999999999909</v>
      </c>
    </row>
    <row r="15" spans="1:6" s="37" customFormat="1" x14ac:dyDescent="0.25">
      <c r="A15" s="35" t="s">
        <v>150</v>
      </c>
      <c r="B15" s="36" t="s">
        <v>128</v>
      </c>
      <c r="C15" s="32">
        <f t="shared" ref="C15:E16" si="3">SUM(C16)</f>
        <v>-1146.5999999999999</v>
      </c>
      <c r="D15" s="32">
        <f t="shared" si="3"/>
        <v>-868.4</v>
      </c>
      <c r="E15" s="32">
        <f t="shared" si="3"/>
        <v>-901.9</v>
      </c>
    </row>
    <row r="16" spans="1:6" x14ac:dyDescent="0.25">
      <c r="A16" s="33" t="s">
        <v>151</v>
      </c>
      <c r="B16" s="38" t="s">
        <v>129</v>
      </c>
      <c r="C16" s="39">
        <f t="shared" si="3"/>
        <v>-1146.5999999999999</v>
      </c>
      <c r="D16" s="39">
        <f t="shared" si="3"/>
        <v>-868.4</v>
      </c>
      <c r="E16" s="39">
        <f t="shared" si="3"/>
        <v>-901.9</v>
      </c>
    </row>
    <row r="17" spans="1:9" ht="31.5" x14ac:dyDescent="0.25">
      <c r="A17" s="33" t="s">
        <v>152</v>
      </c>
      <c r="B17" s="189" t="s">
        <v>184</v>
      </c>
      <c r="C17" s="39">
        <f>-'Прил 1'!C8-C9</f>
        <v>-1146.5999999999999</v>
      </c>
      <c r="D17" s="39">
        <f>-'Прил 1'!D8-D9</f>
        <v>-868.4</v>
      </c>
      <c r="E17" s="39">
        <f>-'Прил 1'!E8-E9</f>
        <v>-901.9</v>
      </c>
    </row>
    <row r="18" spans="1:9" s="37" customFormat="1" x14ac:dyDescent="0.25">
      <c r="A18" s="35" t="s">
        <v>153</v>
      </c>
      <c r="B18" s="40" t="s">
        <v>130</v>
      </c>
      <c r="C18" s="32">
        <f>SUM(C19)</f>
        <v>1176.7399999999998</v>
      </c>
      <c r="D18" s="32">
        <f t="shared" ref="C18:E19" si="4">SUM(D19)</f>
        <v>913.50000000000023</v>
      </c>
      <c r="E18" s="32">
        <f t="shared" si="4"/>
        <v>961.99999999999989</v>
      </c>
    </row>
    <row r="19" spans="1:9" x14ac:dyDescent="0.25">
      <c r="A19" s="41" t="s">
        <v>154</v>
      </c>
      <c r="B19" s="42" t="s">
        <v>131</v>
      </c>
      <c r="C19" s="39">
        <f t="shared" si="4"/>
        <v>1176.7399999999998</v>
      </c>
      <c r="D19" s="39">
        <f t="shared" si="4"/>
        <v>913.50000000000023</v>
      </c>
      <c r="E19" s="39">
        <f t="shared" si="4"/>
        <v>961.99999999999989</v>
      </c>
    </row>
    <row r="20" spans="1:9" ht="31.5" x14ac:dyDescent="0.25">
      <c r="A20" s="43" t="s">
        <v>155</v>
      </c>
      <c r="B20" s="44" t="s">
        <v>185</v>
      </c>
      <c r="C20" s="39">
        <f>'Прил 3 '!I7-C13</f>
        <v>1176.7399999999998</v>
      </c>
      <c r="D20" s="39">
        <f>'Прил 3 '!J7-D13</f>
        <v>913.50000000000023</v>
      </c>
      <c r="E20" s="39">
        <f>'Прил 3 '!K7-E13</f>
        <v>961.99999999999989</v>
      </c>
      <c r="G20" s="45"/>
      <c r="H20" s="45"/>
      <c r="I20" s="45"/>
    </row>
    <row r="23" spans="1:9" ht="28.15" customHeight="1" x14ac:dyDescent="0.25"/>
    <row r="26" spans="1:9" x14ac:dyDescent="0.25">
      <c r="C26" s="45"/>
      <c r="D26" s="45"/>
      <c r="E26" s="45"/>
    </row>
  </sheetData>
  <mergeCells count="5">
    <mergeCell ref="A4:A5"/>
    <mergeCell ref="B4:B5"/>
    <mergeCell ref="C4:E4"/>
    <mergeCell ref="A2:E2"/>
    <mergeCell ref="C1:E1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tabSelected="1" view="pageBreakPreview" zoomScaleNormal="40" zoomScaleSheetLayoutView="100" workbookViewId="0">
      <selection activeCell="A2" sqref="A2:E4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ht="123.75" customHeight="1" x14ac:dyDescent="0.25">
      <c r="A1" s="177"/>
      <c r="B1" s="122"/>
      <c r="C1" s="203" t="s">
        <v>198</v>
      </c>
      <c r="D1" s="203"/>
      <c r="E1" s="203"/>
    </row>
    <row r="2" spans="1:5" x14ac:dyDescent="0.25">
      <c r="A2" s="220" t="s">
        <v>202</v>
      </c>
      <c r="B2" s="220"/>
      <c r="C2" s="220"/>
      <c r="D2" s="220"/>
      <c r="E2" s="220"/>
    </row>
    <row r="3" spans="1:5" x14ac:dyDescent="0.25">
      <c r="A3" s="220"/>
      <c r="B3" s="220"/>
      <c r="C3" s="220"/>
      <c r="D3" s="220"/>
      <c r="E3" s="220"/>
    </row>
    <row r="4" spans="1:5" ht="53.25" customHeight="1" x14ac:dyDescent="0.25">
      <c r="A4" s="220"/>
      <c r="B4" s="220"/>
      <c r="C4" s="220"/>
      <c r="D4" s="220"/>
      <c r="E4" s="220"/>
    </row>
    <row r="5" spans="1:5" x14ac:dyDescent="0.25">
      <c r="A5" s="221" t="s">
        <v>113</v>
      </c>
      <c r="B5" s="221" t="s">
        <v>203</v>
      </c>
      <c r="C5" s="223" t="s">
        <v>204</v>
      </c>
      <c r="D5" s="224"/>
      <c r="E5" s="225"/>
    </row>
    <row r="6" spans="1:5" x14ac:dyDescent="0.25">
      <c r="A6" s="222"/>
      <c r="B6" s="222"/>
      <c r="C6" s="200" t="s">
        <v>140</v>
      </c>
      <c r="D6" s="201" t="s">
        <v>174</v>
      </c>
      <c r="E6" s="201" t="s">
        <v>188</v>
      </c>
    </row>
    <row r="7" spans="1:5" x14ac:dyDescent="0.25">
      <c r="A7" s="179">
        <v>1</v>
      </c>
      <c r="B7" s="180">
        <v>2</v>
      </c>
      <c r="C7" s="181">
        <v>3</v>
      </c>
      <c r="D7" s="178">
        <v>4</v>
      </c>
      <c r="E7" s="178">
        <v>5</v>
      </c>
    </row>
    <row r="8" spans="1:5" ht="31.5" x14ac:dyDescent="0.25">
      <c r="A8" s="52" t="s">
        <v>114</v>
      </c>
      <c r="B8" s="53" t="s">
        <v>115</v>
      </c>
      <c r="C8" s="50">
        <f>C10</f>
        <v>0</v>
      </c>
      <c r="D8" s="50">
        <f>D10</f>
        <v>0</v>
      </c>
      <c r="E8" s="50">
        <f>E10</f>
        <v>0</v>
      </c>
    </row>
    <row r="9" spans="1:5" x14ac:dyDescent="0.25">
      <c r="A9" s="54"/>
      <c r="B9" s="55" t="s">
        <v>157</v>
      </c>
      <c r="C9" s="56"/>
      <c r="D9" s="51"/>
      <c r="E9" s="51"/>
    </row>
    <row r="10" spans="1:5" x14ac:dyDescent="0.25">
      <c r="A10" s="54">
        <v>1</v>
      </c>
      <c r="B10" s="55" t="s">
        <v>117</v>
      </c>
      <c r="C10" s="58">
        <v>0</v>
      </c>
      <c r="D10" s="58">
        <v>0</v>
      </c>
      <c r="E10" s="58">
        <v>0</v>
      </c>
    </row>
    <row r="11" spans="1:5" ht="31.5" x14ac:dyDescent="0.25">
      <c r="A11" s="54">
        <v>2</v>
      </c>
      <c r="B11" s="59" t="s">
        <v>118</v>
      </c>
      <c r="C11" s="57"/>
      <c r="D11" s="57"/>
      <c r="E11" s="57"/>
    </row>
    <row r="12" spans="1:5" ht="31.5" x14ac:dyDescent="0.25">
      <c r="A12" s="63" t="s">
        <v>156</v>
      </c>
      <c r="B12" s="60" t="s">
        <v>119</v>
      </c>
      <c r="C12" s="50">
        <f>C15</f>
        <v>-30.1</v>
      </c>
      <c r="D12" s="50">
        <f>D15</f>
        <v>-45.1</v>
      </c>
      <c r="E12" s="50">
        <f>E15</f>
        <v>-60.1</v>
      </c>
    </row>
    <row r="13" spans="1:5" x14ac:dyDescent="0.25">
      <c r="A13" s="52"/>
      <c r="B13" s="55" t="s">
        <v>116</v>
      </c>
      <c r="C13" s="50"/>
      <c r="D13" s="50"/>
      <c r="E13" s="50"/>
    </row>
    <row r="14" spans="1:5" x14ac:dyDescent="0.25">
      <c r="A14" s="54">
        <v>1</v>
      </c>
      <c r="B14" s="55" t="s">
        <v>117</v>
      </c>
      <c r="C14" s="50"/>
      <c r="D14" s="50"/>
      <c r="E14" s="50"/>
    </row>
    <row r="15" spans="1:5" ht="31.5" x14ac:dyDescent="0.25">
      <c r="A15" s="54">
        <v>2</v>
      </c>
      <c r="B15" s="59" t="s">
        <v>118</v>
      </c>
      <c r="C15" s="51">
        <v>-30.1</v>
      </c>
      <c r="D15" s="61">
        <v>-45.1</v>
      </c>
      <c r="E15" s="61">
        <v>-60.1</v>
      </c>
    </row>
    <row r="16" spans="1:5" x14ac:dyDescent="0.25">
      <c r="A16" s="54"/>
      <c r="B16" s="62" t="s">
        <v>21</v>
      </c>
      <c r="C16" s="57">
        <f>C10+C15</f>
        <v>-30.1</v>
      </c>
      <c r="D16" s="57">
        <f>D10+D15</f>
        <v>-45.1</v>
      </c>
      <c r="E16" s="57">
        <f>E10+E15</f>
        <v>-60.1</v>
      </c>
    </row>
    <row r="21" spans="4:4" x14ac:dyDescent="0.25">
      <c r="D21" s="4"/>
    </row>
    <row r="22" spans="4:4" x14ac:dyDescent="0.25">
      <c r="D22" s="4"/>
    </row>
    <row r="23" spans="4:4" x14ac:dyDescent="0.25">
      <c r="D23" s="4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2022-01-11T07:02:39Z</dcterms:modified>
</cp:coreProperties>
</file>