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НПА\НПА 2013-2021\Решения 09.2021-\"/>
    </mc:Choice>
  </mc:AlternateContent>
  <bookViews>
    <workbookView xWindow="0" yWindow="0" windowWidth="17790" windowHeight="10500" tabRatio="865" activeTab="2"/>
  </bookViews>
  <sheets>
    <sheet name="Прил 1" sheetId="1" r:id="rId1"/>
    <sheet name="Прил 2 " sheetId="18" r:id="rId2"/>
    <sheet name="Прил 3" sheetId="6" r:id="rId3"/>
    <sheet name="Прил 4" sheetId="13" r:id="rId4"/>
  </sheets>
  <externalReferences>
    <externalReference r:id="rId5"/>
    <externalReference r:id="rId6"/>
  </externalReferences>
  <definedNames>
    <definedName name="_1Excel_BuiltIn_Print_Area_1_1_1">'Прил 1'!$A$1:$C$30</definedName>
    <definedName name="_2Excel_BuiltIn_Print_Area_7_1_1" localSheetId="1">#REF!</definedName>
    <definedName name="_2Excel_BuiltIn_Print_Area_7_1_1">#REF!</definedName>
    <definedName name="_Toc105952698" localSheetId="1">'Прил 2 '!$A$3</definedName>
    <definedName name="_Toc105952698">#REF!</definedName>
    <definedName name="_xlnm._FilterDatabase" localSheetId="1" hidden="1">'Прил 2 '!$A$6:$K$96</definedName>
    <definedName name="_xlnm._FilterDatabase" localSheetId="2" hidden="1">'Прил 3'!$A$6:$L$97</definedName>
    <definedName name="Excel_BuiltIn_Print_Area_1">'Прил 1'!$A$1:$C$30</definedName>
    <definedName name="Excel_BuiltIn_Print_Area_1_1">'Прил 1'!$A$1:$C$30</definedName>
    <definedName name="Excel_BuiltIn_Print_Area_2" localSheetId="1">#REF!</definedName>
    <definedName name="Excel_BuiltIn_Print_Area_2">#REF!</definedName>
    <definedName name="Excel_BuiltIn_Print_Area_3">#REF!</definedName>
    <definedName name="Excel_BuiltIn_Print_Area_3_1" localSheetId="1">#REF!</definedName>
    <definedName name="Excel_BuiltIn_Print_Area_3_1">#REF!</definedName>
    <definedName name="Excel_BuiltIn_Print_Area_4" localSheetId="1">#REF!</definedName>
    <definedName name="Excel_BuiltIn_Print_Area_4">#REF!</definedName>
    <definedName name="Excel_BuiltIn_Print_Area_5" localSheetId="1">'Прил 2 '!$A$1:$I$44</definedName>
    <definedName name="Excel_BuiltIn_Print_Area_5">#REF!</definedName>
    <definedName name="Excel_BuiltIn_Print_Area_5_1" localSheetId="1">'Прил 2 '!$A$1:$I$44</definedName>
    <definedName name="Excel_BuiltIn_Print_Area_5_1">#REF!</definedName>
    <definedName name="Excel_BuiltIn_Print_Area_6">'Прил 3'!$A$1:$G$45</definedName>
    <definedName name="Excel_BuiltIn_Print_Area_6_1">'Прил 3'!$A$1:$G$45</definedName>
    <definedName name="Excel_BuiltIn_Print_Area_7" localSheetId="1">#REF!</definedName>
    <definedName name="Excel_BuiltIn_Print_Area_7">#REF!</definedName>
    <definedName name="Excel_BuiltIn_Print_Area_7_1" localSheetId="1">#REF!</definedName>
    <definedName name="Excel_BuiltIn_Print_Area_7_1">#REF!</definedName>
    <definedName name="_xlnm.Print_Titles" localSheetId="2">'Прил 3'!$4:$4</definedName>
    <definedName name="_xlnm.Print_Area" localSheetId="0">'Прил 1'!$A$1:$E$32</definedName>
    <definedName name="_xlnm.Print_Area" localSheetId="1">'Прил 2 '!$A$1:$K$96</definedName>
    <definedName name="_xlnm.Print_Area" localSheetId="2">'Прил 3'!$A$1:$L$97</definedName>
  </definedNames>
  <calcPr calcId="152511" iterate="1"/>
  <fileRecoveryPr autoRecover="0"/>
</workbook>
</file>

<file path=xl/calcChain.xml><?xml version="1.0" encoding="utf-8"?>
<calcChain xmlns="http://schemas.openxmlformats.org/spreadsheetml/2006/main">
  <c r="L18" i="6" l="1"/>
  <c r="L27" i="6"/>
  <c r="L29" i="6"/>
  <c r="L32" i="6"/>
  <c r="L34" i="6"/>
  <c r="L39" i="6"/>
  <c r="L45" i="6"/>
  <c r="L51" i="6"/>
  <c r="L58" i="6"/>
  <c r="L60" i="6"/>
  <c r="L67" i="6"/>
  <c r="L74" i="6"/>
  <c r="L80" i="6"/>
  <c r="L97" i="6"/>
  <c r="E14" i="1"/>
  <c r="E16" i="1"/>
  <c r="E18" i="1"/>
  <c r="E19" i="1"/>
  <c r="E23" i="1"/>
  <c r="E25" i="1"/>
  <c r="E27" i="1"/>
  <c r="E28" i="1"/>
  <c r="E32" i="1"/>
  <c r="E12" i="1"/>
  <c r="K33" i="6" l="1"/>
  <c r="J33" i="18"/>
  <c r="K33" i="18" s="1"/>
  <c r="I33" i="18"/>
  <c r="I32" i="18" s="1"/>
  <c r="J33" i="6"/>
  <c r="C30" i="1"/>
  <c r="J50" i="18"/>
  <c r="I50" i="18"/>
  <c r="I49" i="18" s="1"/>
  <c r="I48" i="18" s="1"/>
  <c r="I47" i="18" s="1"/>
  <c r="I46" i="18" s="1"/>
  <c r="I45" i="18" s="1"/>
  <c r="K50" i="6"/>
  <c r="J50" i="6"/>
  <c r="J49" i="6" s="1"/>
  <c r="J48" i="6" s="1"/>
  <c r="J47" i="6" s="1"/>
  <c r="J46" i="6" s="1"/>
  <c r="J32" i="18" l="1"/>
  <c r="K32" i="18" s="1"/>
  <c r="J49" i="18"/>
  <c r="K50" i="18"/>
  <c r="L33" i="6"/>
  <c r="K49" i="6"/>
  <c r="L50" i="6"/>
  <c r="J24" i="6"/>
  <c r="L24" i="6" s="1"/>
  <c r="J15" i="6"/>
  <c r="L15" i="6" s="1"/>
  <c r="D31" i="1"/>
  <c r="E31" i="1" s="1"/>
  <c r="C31" i="1"/>
  <c r="J48" i="18" l="1"/>
  <c r="K49" i="18"/>
  <c r="K48" i="6"/>
  <c r="L49" i="6"/>
  <c r="C22" i="1"/>
  <c r="E22" i="1" s="1"/>
  <c r="L90" i="6"/>
  <c r="E30" i="1"/>
  <c r="J47" i="18" l="1"/>
  <c r="K48" i="18"/>
  <c r="K47" i="6"/>
  <c r="L48" i="6"/>
  <c r="D21" i="1"/>
  <c r="C21" i="1"/>
  <c r="E21" i="1" l="1"/>
  <c r="J46" i="18"/>
  <c r="K47" i="18"/>
  <c r="K46" i="6"/>
  <c r="L46" i="6" s="1"/>
  <c r="L47" i="6"/>
  <c r="C24" i="1"/>
  <c r="J31" i="18"/>
  <c r="I31" i="18"/>
  <c r="I30" i="18" s="1"/>
  <c r="I29" i="18" s="1"/>
  <c r="J17" i="18"/>
  <c r="I17" i="18"/>
  <c r="I16" i="18" s="1"/>
  <c r="I15" i="18" s="1"/>
  <c r="K31" i="6"/>
  <c r="K30" i="6" s="1"/>
  <c r="J31" i="6"/>
  <c r="J30" i="6" s="1"/>
  <c r="K17" i="6"/>
  <c r="J17" i="6"/>
  <c r="D24" i="1"/>
  <c r="J30" i="18" l="1"/>
  <c r="K31" i="18"/>
  <c r="J45" i="18"/>
  <c r="K45" i="18" s="1"/>
  <c r="K46" i="18"/>
  <c r="J16" i="18"/>
  <c r="K17" i="18"/>
  <c r="K16" i="6"/>
  <c r="L17" i="6"/>
  <c r="L30" i="6"/>
  <c r="L31" i="6"/>
  <c r="E24" i="1"/>
  <c r="K79" i="6"/>
  <c r="J79" i="6"/>
  <c r="J78" i="6" s="1"/>
  <c r="J89" i="18"/>
  <c r="I89" i="18"/>
  <c r="I88" i="18" s="1"/>
  <c r="I87" i="18" s="1"/>
  <c r="I86" i="18" s="1"/>
  <c r="I85" i="18" s="1"/>
  <c r="I84" i="18" s="1"/>
  <c r="J82" i="18"/>
  <c r="J81" i="18" s="1"/>
  <c r="J80" i="18" s="1"/>
  <c r="I82" i="18"/>
  <c r="I81" i="18" s="1"/>
  <c r="I80" i="18" s="1"/>
  <c r="J79" i="18"/>
  <c r="I79" i="18"/>
  <c r="I78" i="18" s="1"/>
  <c r="I77" i="18" s="1"/>
  <c r="J73" i="18"/>
  <c r="I73" i="18"/>
  <c r="I72" i="18" s="1"/>
  <c r="I71" i="18" s="1"/>
  <c r="I70" i="18" s="1"/>
  <c r="J66" i="18"/>
  <c r="I66" i="18"/>
  <c r="I65" i="18" s="1"/>
  <c r="I64" i="18" s="1"/>
  <c r="I63" i="18" s="1"/>
  <c r="I62" i="18" s="1"/>
  <c r="J59" i="18"/>
  <c r="I59" i="18"/>
  <c r="I58" i="18" s="1"/>
  <c r="J57" i="18"/>
  <c r="I57" i="18"/>
  <c r="J57" i="6"/>
  <c r="J38" i="18"/>
  <c r="I38" i="18"/>
  <c r="I37" i="18" s="1"/>
  <c r="I36" i="18" s="1"/>
  <c r="I35" i="18" s="1"/>
  <c r="I34" i="18" s="1"/>
  <c r="J28" i="18"/>
  <c r="K28" i="18" s="1"/>
  <c r="I28" i="18"/>
  <c r="J26" i="18"/>
  <c r="I26" i="18"/>
  <c r="J23" i="18"/>
  <c r="K23" i="18" s="1"/>
  <c r="I23" i="18"/>
  <c r="J14" i="18"/>
  <c r="I14" i="18"/>
  <c r="J96" i="18"/>
  <c r="I96" i="18"/>
  <c r="I95" i="18" s="1"/>
  <c r="I94" i="18" s="1"/>
  <c r="I93" i="18" s="1"/>
  <c r="I92" i="18" s="1"/>
  <c r="I91" i="18" s="1"/>
  <c r="I90" i="18" s="1"/>
  <c r="J44" i="18"/>
  <c r="I44" i="18"/>
  <c r="I43" i="18" s="1"/>
  <c r="I42" i="18" s="1"/>
  <c r="I41" i="18" s="1"/>
  <c r="I40" i="18" s="1"/>
  <c r="I39" i="18" s="1"/>
  <c r="J26" i="6"/>
  <c r="C26" i="1"/>
  <c r="D26" i="1"/>
  <c r="D13" i="13"/>
  <c r="D12" i="13" s="1"/>
  <c r="C13" i="13"/>
  <c r="C12" i="13" s="1"/>
  <c r="C11" i="13" s="1"/>
  <c r="D9" i="13"/>
  <c r="D8" i="13" s="1"/>
  <c r="C9" i="13"/>
  <c r="C8" i="13" s="1"/>
  <c r="K26" i="6"/>
  <c r="K23" i="6"/>
  <c r="L23" i="6" s="1"/>
  <c r="J23" i="6"/>
  <c r="K14" i="6"/>
  <c r="J14" i="6"/>
  <c r="J13" i="6" s="1"/>
  <c r="K28" i="6"/>
  <c r="K38" i="6"/>
  <c r="J38" i="6"/>
  <c r="J37" i="6" s="1"/>
  <c r="J28" i="6"/>
  <c r="K44" i="6"/>
  <c r="J44" i="6"/>
  <c r="J43" i="6" s="1"/>
  <c r="K59" i="6"/>
  <c r="J59" i="6"/>
  <c r="K57" i="6"/>
  <c r="L57" i="6" s="1"/>
  <c r="K66" i="6"/>
  <c r="J66" i="6"/>
  <c r="J65" i="6" s="1"/>
  <c r="J64" i="6" s="1"/>
  <c r="J63" i="6" s="1"/>
  <c r="K73" i="6"/>
  <c r="J73" i="6"/>
  <c r="J72" i="6" s="1"/>
  <c r="J71" i="6" s="1"/>
  <c r="J70" i="6" s="1"/>
  <c r="J69" i="6" s="1"/>
  <c r="K82" i="6"/>
  <c r="J82" i="6"/>
  <c r="J81" i="6" s="1"/>
  <c r="K89" i="6"/>
  <c r="J89" i="6"/>
  <c r="J88" i="6" s="1"/>
  <c r="J87" i="6" s="1"/>
  <c r="J86" i="6" s="1"/>
  <c r="J85" i="6" s="1"/>
  <c r="J84" i="6" s="1"/>
  <c r="K96" i="6"/>
  <c r="J96" i="6"/>
  <c r="J95" i="6" s="1"/>
  <c r="D11" i="1"/>
  <c r="D13" i="1"/>
  <c r="D15" i="1"/>
  <c r="D17" i="1"/>
  <c r="E17" i="1" s="1"/>
  <c r="C17" i="1"/>
  <c r="C15" i="1"/>
  <c r="C13" i="1"/>
  <c r="C11" i="1"/>
  <c r="C10" i="1" s="1"/>
  <c r="C9" i="1" l="1"/>
  <c r="J58" i="18"/>
  <c r="K58" i="18" s="1"/>
  <c r="K59" i="18"/>
  <c r="J72" i="18"/>
  <c r="K73" i="18"/>
  <c r="L26" i="6"/>
  <c r="K57" i="18"/>
  <c r="J65" i="18"/>
  <c r="K66" i="18"/>
  <c r="J78" i="18"/>
  <c r="K79" i="18"/>
  <c r="J88" i="18"/>
  <c r="K89" i="18"/>
  <c r="J95" i="18"/>
  <c r="K96" i="18"/>
  <c r="J43" i="18"/>
  <c r="K44" i="18"/>
  <c r="K14" i="18"/>
  <c r="J25" i="18"/>
  <c r="K26" i="18"/>
  <c r="J37" i="18"/>
  <c r="K38" i="18"/>
  <c r="J15" i="18"/>
  <c r="K15" i="18" s="1"/>
  <c r="K16" i="18"/>
  <c r="J29" i="18"/>
  <c r="K29" i="18" s="1"/>
  <c r="K30" i="18"/>
  <c r="K88" i="6"/>
  <c r="L88" i="6" s="1"/>
  <c r="L89" i="6"/>
  <c r="K72" i="6"/>
  <c r="L73" i="6"/>
  <c r="K43" i="6"/>
  <c r="L43" i="6" s="1"/>
  <c r="L44" i="6"/>
  <c r="K13" i="6"/>
  <c r="L14" i="6"/>
  <c r="L59" i="6"/>
  <c r="K78" i="6"/>
  <c r="L78" i="6" s="1"/>
  <c r="L79" i="6"/>
  <c r="K95" i="6"/>
  <c r="L95" i="6" s="1"/>
  <c r="L96" i="6"/>
  <c r="K81" i="6"/>
  <c r="K65" i="6"/>
  <c r="L66" i="6"/>
  <c r="K37" i="6"/>
  <c r="L37" i="6" s="1"/>
  <c r="L38" i="6"/>
  <c r="L28" i="6"/>
  <c r="E13" i="1"/>
  <c r="D10" i="1"/>
  <c r="E10" i="1" s="1"/>
  <c r="E11" i="1"/>
  <c r="E15" i="1"/>
  <c r="E26" i="1"/>
  <c r="J77" i="6"/>
  <c r="J76" i="6" s="1"/>
  <c r="J75" i="6" s="1"/>
  <c r="I76" i="18"/>
  <c r="I75" i="18" s="1"/>
  <c r="I74" i="18" s="1"/>
  <c r="J25" i="6"/>
  <c r="J21" i="6" s="1"/>
  <c r="J22" i="6"/>
  <c r="I25" i="18"/>
  <c r="I69" i="18"/>
  <c r="I68" i="18" s="1"/>
  <c r="I83" i="18"/>
  <c r="I56" i="18"/>
  <c r="I55" i="18" s="1"/>
  <c r="I61" i="18"/>
  <c r="I60" i="18" s="1"/>
  <c r="I13" i="18"/>
  <c r="I12" i="18" s="1"/>
  <c r="I27" i="18"/>
  <c r="I22" i="18"/>
  <c r="I21" i="18" s="1"/>
  <c r="J22" i="18"/>
  <c r="J13" i="18"/>
  <c r="J27" i="18"/>
  <c r="J56" i="18"/>
  <c r="K22" i="6"/>
  <c r="L22" i="6" s="1"/>
  <c r="K56" i="6"/>
  <c r="D11" i="13"/>
  <c r="J94" i="6"/>
  <c r="J93" i="6" s="1"/>
  <c r="J92" i="6" s="1"/>
  <c r="J91" i="6" s="1"/>
  <c r="J56" i="6"/>
  <c r="J55" i="6" s="1"/>
  <c r="J54" i="6" s="1"/>
  <c r="J62" i="6"/>
  <c r="J61" i="6" s="1"/>
  <c r="J36" i="6"/>
  <c r="J35" i="6" s="1"/>
  <c r="K36" i="6"/>
  <c r="K25" i="6"/>
  <c r="J42" i="6"/>
  <c r="J41" i="6" s="1"/>
  <c r="J40" i="6" s="1"/>
  <c r="K94" i="6"/>
  <c r="K25" i="18" l="1"/>
  <c r="J42" i="18"/>
  <c r="K43" i="18"/>
  <c r="J87" i="18"/>
  <c r="K88" i="18"/>
  <c r="J64" i="18"/>
  <c r="K65" i="18"/>
  <c r="J71" i="18"/>
  <c r="K72" i="18"/>
  <c r="J21" i="18"/>
  <c r="K21" i="18" s="1"/>
  <c r="K22" i="18"/>
  <c r="J55" i="18"/>
  <c r="K56" i="18"/>
  <c r="J94" i="18"/>
  <c r="K95" i="18"/>
  <c r="J77" i="18"/>
  <c r="K78" i="18"/>
  <c r="L65" i="6"/>
  <c r="K64" i="6"/>
  <c r="J24" i="18"/>
  <c r="K27" i="18"/>
  <c r="D9" i="1"/>
  <c r="E9" i="1" s="1"/>
  <c r="J36" i="18"/>
  <c r="K37" i="18"/>
  <c r="J12" i="18"/>
  <c r="K12" i="18" s="1"/>
  <c r="K13" i="18"/>
  <c r="K77" i="6"/>
  <c r="L77" i="6" s="1"/>
  <c r="K21" i="6"/>
  <c r="L21" i="6" s="1"/>
  <c r="L25" i="6"/>
  <c r="K12" i="6"/>
  <c r="L13" i="6"/>
  <c r="K71" i="6"/>
  <c r="L72" i="6"/>
  <c r="K93" i="6"/>
  <c r="L94" i="6"/>
  <c r="K35" i="6"/>
  <c r="L35" i="6" s="1"/>
  <c r="L36" i="6"/>
  <c r="K55" i="6"/>
  <c r="L56" i="6"/>
  <c r="K42" i="6"/>
  <c r="K87" i="6"/>
  <c r="J20" i="18"/>
  <c r="I11" i="18"/>
  <c r="I10" i="18" s="1"/>
  <c r="I9" i="18" s="1"/>
  <c r="K53" i="6"/>
  <c r="I24" i="18"/>
  <c r="I20" i="18" s="1"/>
  <c r="I67" i="18"/>
  <c r="I54" i="18"/>
  <c r="I53" i="18" s="1"/>
  <c r="I52" i="18" s="1"/>
  <c r="I51" i="18" s="1"/>
  <c r="C29" i="1"/>
  <c r="C20" i="1" s="1"/>
  <c r="C8" i="1" s="1"/>
  <c r="D29" i="1"/>
  <c r="J53" i="6"/>
  <c r="J52" i="6" s="1"/>
  <c r="J68" i="6"/>
  <c r="J20" i="6"/>
  <c r="J19" i="6" s="1"/>
  <c r="J35" i="18" l="1"/>
  <c r="K36" i="18"/>
  <c r="K24" i="18"/>
  <c r="K77" i="18"/>
  <c r="J76" i="18"/>
  <c r="J54" i="18"/>
  <c r="K55" i="18"/>
  <c r="J70" i="18"/>
  <c r="K71" i="18"/>
  <c r="J86" i="18"/>
  <c r="K87" i="18"/>
  <c r="K63" i="6"/>
  <c r="L64" i="6"/>
  <c r="J93" i="18"/>
  <c r="K94" i="18"/>
  <c r="K64" i="18"/>
  <c r="J63" i="18"/>
  <c r="J41" i="18"/>
  <c r="K42" i="18"/>
  <c r="J11" i="18"/>
  <c r="J19" i="18"/>
  <c r="K20" i="18"/>
  <c r="K76" i="6"/>
  <c r="L76" i="6" s="1"/>
  <c r="K20" i="6"/>
  <c r="L20" i="6" s="1"/>
  <c r="K54" i="6"/>
  <c r="L54" i="6" s="1"/>
  <c r="L55" i="6"/>
  <c r="K92" i="6"/>
  <c r="L93" i="6"/>
  <c r="K70" i="6"/>
  <c r="L71" i="6"/>
  <c r="K41" i="6"/>
  <c r="L42" i="6"/>
  <c r="K62" i="6"/>
  <c r="L63" i="6"/>
  <c r="K11" i="6"/>
  <c r="K19" i="6"/>
  <c r="K52" i="6"/>
  <c r="L52" i="6" s="1"/>
  <c r="L53" i="6"/>
  <c r="K86" i="6"/>
  <c r="L87" i="6"/>
  <c r="D20" i="1"/>
  <c r="E29" i="1"/>
  <c r="I19" i="18"/>
  <c r="I18" i="18" s="1"/>
  <c r="I8" i="18" s="1"/>
  <c r="J69" i="18" l="1"/>
  <c r="K70" i="18"/>
  <c r="J40" i="18"/>
  <c r="K41" i="18"/>
  <c r="J92" i="18"/>
  <c r="K93" i="18"/>
  <c r="J85" i="18"/>
  <c r="K86" i="18"/>
  <c r="J53" i="18"/>
  <c r="K54" i="18"/>
  <c r="E20" i="1"/>
  <c r="D8" i="1"/>
  <c r="K63" i="18"/>
  <c r="J62" i="18"/>
  <c r="J75" i="18"/>
  <c r="K76" i="18"/>
  <c r="J34" i="18"/>
  <c r="K34" i="18" s="1"/>
  <c r="K35" i="18"/>
  <c r="J10" i="18"/>
  <c r="K11" i="18"/>
  <c r="J18" i="18"/>
  <c r="K19" i="18"/>
  <c r="K75" i="6"/>
  <c r="L75" i="6" s="1"/>
  <c r="K91" i="6"/>
  <c r="L91" i="6" s="1"/>
  <c r="L92" i="6"/>
  <c r="K85" i="6"/>
  <c r="L86" i="6"/>
  <c r="L19" i="6"/>
  <c r="K61" i="6"/>
  <c r="L61" i="6" s="1"/>
  <c r="L62" i="6"/>
  <c r="K69" i="6"/>
  <c r="L69" i="6" s="1"/>
  <c r="L70" i="6"/>
  <c r="K40" i="6"/>
  <c r="L40" i="6" s="1"/>
  <c r="L41" i="6"/>
  <c r="K10" i="6"/>
  <c r="E8" i="1"/>
  <c r="I7" i="18"/>
  <c r="C21" i="13" s="1"/>
  <c r="C20" i="13" s="1"/>
  <c r="C18" i="13"/>
  <c r="C17" i="13" s="1"/>
  <c r="C16" i="13" s="1"/>
  <c r="J74" i="18" l="1"/>
  <c r="K75" i="18"/>
  <c r="J84" i="18"/>
  <c r="K85" i="18"/>
  <c r="J39" i="18"/>
  <c r="K39" i="18" s="1"/>
  <c r="K40" i="18"/>
  <c r="J61" i="18"/>
  <c r="K62" i="18"/>
  <c r="J52" i="18"/>
  <c r="K53" i="18"/>
  <c r="J91" i="18"/>
  <c r="K92" i="18"/>
  <c r="J68" i="18"/>
  <c r="K68" i="18" s="1"/>
  <c r="K69" i="18"/>
  <c r="J9" i="18"/>
  <c r="K9" i="18" s="1"/>
  <c r="K10" i="18"/>
  <c r="K18" i="18"/>
  <c r="K68" i="6"/>
  <c r="L68" i="6" s="1"/>
  <c r="K9" i="6"/>
  <c r="K8" i="6" s="1"/>
  <c r="K84" i="6"/>
  <c r="L84" i="6" s="1"/>
  <c r="L85" i="6"/>
  <c r="D17" i="13"/>
  <c r="D16" i="13" s="1"/>
  <c r="C19" i="13"/>
  <c r="C15" i="13" s="1"/>
  <c r="C7" i="13" s="1"/>
  <c r="J16" i="6"/>
  <c r="J60" i="18" l="1"/>
  <c r="K60" i="18" s="1"/>
  <c r="K61" i="18"/>
  <c r="J90" i="18"/>
  <c r="K90" i="18" s="1"/>
  <c r="K91" i="18"/>
  <c r="J83" i="18"/>
  <c r="K83" i="18" s="1"/>
  <c r="K84" i="18"/>
  <c r="J51" i="18"/>
  <c r="K51" i="18" s="1"/>
  <c r="K52" i="18"/>
  <c r="J67" i="18"/>
  <c r="K67" i="18" s="1"/>
  <c r="K74" i="18"/>
  <c r="J8" i="18"/>
  <c r="J7" i="18" s="1"/>
  <c r="J12" i="6"/>
  <c r="L16" i="6"/>
  <c r="K8" i="18" l="1"/>
  <c r="D20" i="13"/>
  <c r="D19" i="13" s="1"/>
  <c r="D15" i="13" s="1"/>
  <c r="D7" i="13" s="1"/>
  <c r="K7" i="18"/>
  <c r="K7" i="6"/>
  <c r="J11" i="6"/>
  <c r="L12" i="6"/>
  <c r="J10" i="6" l="1"/>
  <c r="L11" i="6"/>
  <c r="J9" i="6" l="1"/>
  <c r="L10" i="6"/>
  <c r="J8" i="6" l="1"/>
  <c r="L9" i="6"/>
  <c r="J7" i="6" l="1"/>
  <c r="L7" i="6" s="1"/>
  <c r="L8" i="6"/>
</calcChain>
</file>

<file path=xl/sharedStrings.xml><?xml version="1.0" encoding="utf-8"?>
<sst xmlns="http://schemas.openxmlformats.org/spreadsheetml/2006/main" count="1045" uniqueCount="192">
  <si>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</si>
  <si>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</si>
  <si>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</si>
  <si>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</si>
  <si>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</si>
  <si>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</si>
  <si>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</si>
  <si>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</si>
  <si>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</si>
  <si>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</si>
  <si>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</si>
  <si>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</si>
  <si>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</si>
  <si>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</si>
  <si>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</si>
  <si>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</si>
  <si>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</si>
  <si>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</si>
  <si>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</si>
  <si>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</si>
  <si>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</si>
  <si>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</si>
  <si>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</si>
  <si>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</si>
  <si>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</si>
  <si>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</t>
  </si>
  <si>
    <t>2</t>
  </si>
  <si>
    <t xml:space="preserve"> </t>
  </si>
  <si>
    <t>Пенсионное обеспечение</t>
  </si>
  <si>
    <t>Приложение 3</t>
  </si>
  <si>
    <t>Прочие субсидии бюджетам сельских поселений</t>
  </si>
  <si>
    <t>02</t>
  </si>
  <si>
    <t>03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</si>
  <si>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</si>
  <si>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</si>
  <si>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</si>
  <si>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</si>
  <si>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</si>
  <si>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</si>
  <si>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</si>
  <si>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</si>
  <si>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</si>
  <si>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</si>
  <si>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</si>
  <si>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</si>
  <si>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</si>
  <si>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</si>
  <si>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</si>
  <si>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</si>
  <si>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</si>
  <si>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</si>
  <si>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</si>
  <si>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</si>
  <si>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</si>
  <si>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</si>
  <si>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</si>
  <si>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</si>
  <si>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</si>
  <si>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</si>
  <si>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</si>
  <si>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</si>
  <si>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</si>
  <si>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</si>
  <si>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</si>
  <si>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</si>
  <si>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</si>
  <si>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</si>
  <si>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</si>
  <si>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</si>
  <si>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</si>
  <si>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</si>
  <si>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</si>
  <si>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</si>
  <si>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</si>
  <si>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</si>
  <si>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</si>
  <si>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</si>
  <si>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</si>
  <si>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</si>
  <si>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</si>
  <si>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</si>
  <si>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</si>
  <si>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</si>
  <si>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</si>
  <si>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</si>
  <si>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</si>
  <si>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</si>
  <si>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</si>
  <si>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</si>
  <si>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</si>
  <si>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</si>
  <si>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</si>
  <si>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</si>
  <si>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</si>
  <si>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</si>
  <si>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</si>
  <si>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</si>
  <si>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</si>
  <si>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</si>
  <si>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</si>
  <si>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</si>
  <si>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</si>
  <si>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</si>
  <si>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</si>
  <si>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</si>
  <si>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</si>
  <si>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</si>
  <si>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</si>
  <si>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</si>
  <si>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</si>
  <si>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</si>
  <si>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</si>
  <si>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</si>
  <si>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</si>
  <si>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</si>
  <si>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</si>
  <si>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</si>
  <si>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</si>
  <si>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</si>
  <si>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</si>
  <si>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</si>
  <si>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</si>
  <si>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</si>
  <si>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</si>
  <si>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</si>
  <si>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</si>
  <si>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</si>
  <si>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</si>
  <si>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</si>
  <si>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</si>
  <si>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</si>
  <si>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Приложение 1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</si>
  <si>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</si>
  <si>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</si>
  <si>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</si>
  <si>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</si>
  <si>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</si>
  <si>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</si>
  <si>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</si>
  <si>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</si>
  <si>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</si>
  <si>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</si>
  <si>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</si>
  <si>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</si>
  <si>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</si>
  <si>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</si>
  <si>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</si>
  <si>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</si>
  <si>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</si>
  <si>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</si>
  <si>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00020210000000000150</t>
  </si>
  <si>
    <t>Дотации бюджетам бюджетной системы Российской Федерации</t>
  </si>
  <si>
    <t>Администрация Большеполянского сельского поселения Кадошкинского муниципального района Республики Мордовия</t>
  </si>
  <si>
    <t xml:space="preserve"> ДОХОДЫ 
БЮДЖЕТА БОЛЬШЕПОЛЯНСКОГО СЕЛЬСКОГО ПОСЕЛЕНИЯ КАДОШКИНСКОГО МУНИЦИПАЛЬНОГО РАЙОНА РЕСПУБЛИКИ МОРДОВИЯ </t>
  </si>
  <si>
    <t>91120215001100000150</t>
  </si>
  <si>
    <t>91120230024100000150</t>
  </si>
  <si>
    <t>91120235118100000150</t>
  </si>
  <si>
    <t>91120240014100000150</t>
  </si>
  <si>
    <t>Непрограммные расходы главных распорядителей средств бюджета Большеполянского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</si>
  <si>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Большеполянского сельского поселения Кадошкинского муниципального района Республики Мордовия</t>
  </si>
  <si>
    <t>Резервный фонд администрации Большеполянского сельского поселения Кадошкинского муниципального района Республики Мордовия</t>
  </si>
  <si>
    <t>00020220000000000150</t>
  </si>
  <si>
    <t>Субсидии бюджетам бюджетной системы Российской Федерации (межбюджетные субсидии)</t>
  </si>
  <si>
    <t>91120229999100000150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</si>
  <si>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</si>
  <si>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</si>
  <si>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</si>
  <si>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</si>
  <si>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</si>
  <si>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</si>
  <si>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</si>
  <si>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</si>
  <si>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</si>
  <si>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</si>
  <si>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</si>
  <si>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00020700000000000000</t>
  </si>
  <si>
    <t>ПРОЧИЕ БЕЗВОЗМЕЗДНЫЕ ПОСТУПЛЕНИЯ</t>
  </si>
  <si>
    <t xml:space="preserve">Прочие межбюджетные трансферты, передаваемые бюджетам сельских поселений </t>
  </si>
  <si>
    <t>91120705030100000150</t>
  </si>
  <si>
    <t>Другие общегосударственные вопросы</t>
  </si>
  <si>
    <t>Оценка недвижимости, признание прав и регулирование отношений по муниципальной собственности</t>
  </si>
  <si>
    <t>42200</t>
  </si>
  <si>
    <t>к решению сессии Совета депутатов Большеполянскго сельского поселения "Об исполнении бюджета Большеполянского сельского поселения Кадошкинского муниципального района Республики Мордовия за 2021 год"</t>
  </si>
  <si>
    <t>План 2021 год</t>
  </si>
  <si>
    <t>Исполнение 2021 год</t>
  </si>
  <si>
    <t>% исполнения</t>
  </si>
  <si>
    <t>Приложение 2</t>
  </si>
  <si>
    <t>РАСПРЕДЕЛЕНИЕ 
БЮДЖЕТНЫХ АССИГНОВАНИЙ БЮДЖЕТА БОЛЬШЕПОЛЯНСКОГО СЕЛЬСКОГО ПОСЕЛЕНИЯ КАДОШКИНСКОГО МУНИЦИПАЛЬНОГО РАЙОНА РЕСПУБЛИКИ МОРДОВИЯ ПО РАЗДЕЛАМ, ПОДРАЗДЕЛАМ, ЦЕЛЕВЫМ СТАТЬЯМ,                                                                                             ГРУППАМ (ГРУППАМ И ПОДГРУППАМ) ВИДОВ РАСХОДОВ
КЛАССИФИКАЦИИ РАСХОДОВ БЮДЖЕТОВ НА 2021 ГОД</t>
  </si>
  <si>
    <t>ВЕДОМСТВЕННАЯ СТРУКТУРА
РАСХОДОВ БЮДЖЕТА БОЛЬШЕПОЛЯНСКОГО СЕЛЬСКОГО ПОСЕЛЕНИЯ КАДОШКИНСКОГО МУНИЦИПАЛЬНОГО РАЙОНА РЕСПУБЛИКИ МОРДОВИЯ НА 2021 ГОД</t>
  </si>
  <si>
    <t xml:space="preserve">         Приложение 4</t>
  </si>
  <si>
    <t>ИСТОЧНИКИ 
ВНУТРЕННЕГО ФИНАНСИРОВАНИЯ ДЕФИЦИТА  БЮДЖЕТА  БОЛЬШЕПОЛЯНСКОГО СЕЛЬСКОГО ПОСЕЛЕНИЯ КАДОШКИНСКОГО МУНИЦИПАЛЬНОГО РАЙОНА РЕСПУБЛИКИ МОРДОВИЯ НА 2021 ГОД</t>
  </si>
  <si>
    <t>(тыс. рублей)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</si>
</sst>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4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175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3" fillId="0" borderId="0" xfId="2" applyFont="1" applyBorder="1"/>
    <xf numFmtId="0" fontId="13" fillId="0" borderId="0" xfId="0" applyFont="1"/>
    <xf numFmtId="0" fontId="2" fillId="0" borderId="0" xfId="0" applyFont="1"/>
    <xf numFmtId="0" fontId="4" fillId="0" borderId="0" xfId="0" applyFont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3" fillId="0" borderId="2" xfId="2" applyFont="1" applyBorder="1" applyAlignment="1">
      <alignment horizontal="center" vertical="justify"/>
    </xf>
    <xf numFmtId="165" fontId="4" fillId="0" borderId="1" xfId="2" applyNumberFormat="1" applyFont="1" applyBorder="1" applyAlignment="1">
      <alignment horizontal="center"/>
    </xf>
    <xf numFmtId="49" fontId="3" fillId="0" borderId="3" xfId="2" applyNumberFormat="1" applyFont="1" applyBorder="1" applyAlignment="1">
      <alignment horizontal="center" vertical="center"/>
    </xf>
    <xf numFmtId="49" fontId="3" fillId="0" borderId="18" xfId="2" applyNumberFormat="1" applyFont="1" applyBorder="1" applyAlignment="1">
      <alignment horizontal="center" vertical="center"/>
    </xf>
    <xf numFmtId="49" fontId="4" fillId="0" borderId="3" xfId="2" applyNumberFormat="1" applyFont="1" applyBorder="1" applyAlignment="1">
      <alignment horizontal="center" vertical="center"/>
    </xf>
    <xf numFmtId="0" fontId="4" fillId="0" borderId="6" xfId="2" applyFont="1" applyBorder="1" applyAlignment="1">
      <alignment horizontal="left" vertical="top" wrapText="1"/>
    </xf>
    <xf numFmtId="0" fontId="4" fillId="0" borderId="0" xfId="2" applyFont="1" applyBorder="1"/>
    <xf numFmtId="0" fontId="3" fillId="0" borderId="18" xfId="2" applyFont="1" applyBorder="1" applyAlignment="1">
      <alignment horizontal="left" vertical="top" wrapText="1"/>
    </xf>
    <xf numFmtId="165" fontId="3" fillId="0" borderId="1" xfId="2" applyNumberFormat="1" applyFont="1" applyBorder="1" applyAlignment="1">
      <alignment horizontal="center"/>
    </xf>
    <xf numFmtId="0" fontId="4" fillId="0" borderId="18" xfId="2" applyFont="1" applyBorder="1" applyAlignment="1">
      <alignment horizontal="left" vertical="top" wrapText="1"/>
    </xf>
    <xf numFmtId="49" fontId="3" fillId="0" borderId="4" xfId="2" applyNumberFormat="1" applyFont="1" applyBorder="1" applyAlignment="1">
      <alignment horizontal="center" vertical="center"/>
    </xf>
    <xf numFmtId="0" fontId="3" fillId="0" borderId="12" xfId="2" applyFont="1" applyBorder="1" applyAlignment="1">
      <alignment horizontal="left" vertical="top" wrapText="1"/>
    </xf>
    <xf numFmtId="49" fontId="3" fillId="0" borderId="1" xfId="2" applyNumberFormat="1" applyFont="1" applyBorder="1" applyAlignment="1">
      <alignment horizontal="center" vertical="center"/>
    </xf>
    <xf numFmtId="0" fontId="3" fillId="0" borderId="7" xfId="2" applyFont="1" applyBorder="1" applyAlignment="1">
      <alignment horizontal="left" vertical="top" wrapText="1"/>
    </xf>
    <xf numFmtId="165" fontId="3" fillId="0" borderId="0" xfId="2" applyNumberFormat="1" applyFont="1" applyBorder="1"/>
    <xf numFmtId="49" fontId="3" fillId="0" borderId="18" xfId="2" applyNumberFormat="1" applyFont="1" applyFill="1" applyBorder="1" applyAlignment="1">
      <alignment horizontal="left" vertical="top" wrapText="1"/>
    </xf>
    <xf numFmtId="0" fontId="3" fillId="0" borderId="8" xfId="2" applyFont="1" applyBorder="1" applyAlignment="1">
      <alignment horizontal="left" vertical="top" wrapText="1"/>
    </xf>
    <xf numFmtId="0" fontId="3" fillId="0" borderId="0" xfId="2" applyFont="1" applyBorder="1" applyAlignment="1">
      <alignment horizontal="left" vertical="top" wrapText="1"/>
    </xf>
    <xf numFmtId="0" fontId="3" fillId="0" borderId="1" xfId="2" applyFont="1" applyBorder="1" applyAlignment="1">
      <alignment horizontal="center"/>
    </xf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wrapText="1"/>
    </xf>
    <xf numFmtId="0" fontId="4" fillId="3" borderId="1" xfId="0" applyFont="1" applyFill="1" applyBorder="1"/>
    <xf numFmtId="164" fontId="4" fillId="3" borderId="1" xfId="0" applyNumberFormat="1" applyFont="1" applyFill="1" applyBorder="1"/>
    <xf numFmtId="0" fontId="10" fillId="3" borderId="1" xfId="0" applyFont="1" applyFill="1" applyBorder="1" applyAlignment="1">
      <alignment vertical="top" wrapText="1"/>
    </xf>
    <xf numFmtId="49" fontId="3" fillId="3" borderId="1" xfId="0" applyNumberFormat="1" applyFont="1" applyFill="1" applyBorder="1" applyAlignment="1">
      <alignment horizontal="center" wrapText="1"/>
    </xf>
    <xf numFmtId="49" fontId="4" fillId="3" borderId="7" xfId="1" applyNumberFormat="1" applyFont="1" applyFill="1" applyBorder="1" applyAlignment="1">
      <alignment horizontal="center"/>
    </xf>
    <xf numFmtId="49" fontId="4" fillId="3" borderId="8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9" fillId="3" borderId="1" xfId="0" applyNumberFormat="1" applyFont="1" applyFill="1" applyBorder="1" applyAlignment="1">
      <alignment horizontal="center"/>
    </xf>
    <xf numFmtId="49" fontId="4" fillId="3" borderId="8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7" xfId="0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2" fontId="3" fillId="3" borderId="1" xfId="0" applyNumberFormat="1" applyFont="1" applyFill="1" applyBorder="1" applyAlignment="1">
      <alignment vertical="top" wrapText="1"/>
    </xf>
    <xf numFmtId="164" fontId="3" fillId="3" borderId="1" xfId="0" applyNumberFormat="1" applyFont="1" applyFill="1" applyBorder="1" applyAlignment="1">
      <alignment horizontal="right"/>
    </xf>
    <xf numFmtId="49" fontId="3" fillId="3" borderId="1" xfId="1" applyNumberFormat="1" applyFont="1" applyFill="1" applyBorder="1" applyAlignment="1">
      <alignment horizontal="center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164" fontId="4" fillId="3" borderId="1" xfId="1" applyNumberFormat="1" applyFont="1" applyFill="1" applyBorder="1" applyAlignment="1">
      <alignment horizontal="right"/>
    </xf>
    <xf numFmtId="0" fontId="3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 wrapText="1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49" fontId="11" fillId="3" borderId="1" xfId="1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 vertical="top" wrapText="1"/>
    </xf>
    <xf numFmtId="2" fontId="4" fillId="3" borderId="1" xfId="1" applyNumberFormat="1" applyFont="1" applyFill="1" applyBorder="1" applyAlignment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3" fillId="3" borderId="0" xfId="0" applyFont="1" applyFill="1" applyAlignment="1">
      <alignment horizontal="right"/>
    </xf>
    <xf numFmtId="0" fontId="3" fillId="3" borderId="0" xfId="2" applyFont="1" applyFill="1" applyBorder="1"/>
    <xf numFmtId="0" fontId="12" fillId="3" borderId="0" xfId="2" applyFont="1" applyFill="1" applyBorder="1" applyAlignment="1">
      <alignment horizontal="left"/>
    </xf>
    <xf numFmtId="0" fontId="3" fillId="3" borderId="0" xfId="2" applyFont="1" applyFill="1" applyBorder="1" applyAlignment="1"/>
    <xf numFmtId="0" fontId="3" fillId="3" borderId="1" xfId="2" applyFont="1" applyFill="1" applyBorder="1" applyAlignment="1">
      <alignment horizontal="center" vertical="center"/>
    </xf>
    <xf numFmtId="0" fontId="3" fillId="3" borderId="0" xfId="0" applyFont="1" applyFill="1"/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left" vertical="top"/>
    </xf>
    <xf numFmtId="164" fontId="4" fillId="3" borderId="7" xfId="0" applyNumberFormat="1" applyFont="1" applyFill="1" applyBorder="1"/>
    <xf numFmtId="49" fontId="4" fillId="3" borderId="2" xfId="0" applyNumberFormat="1" applyFont="1" applyFill="1" applyBorder="1" applyAlignment="1">
      <alignment horizontal="center" vertical="top"/>
    </xf>
    <xf numFmtId="49" fontId="3" fillId="3" borderId="2" xfId="0" applyNumberFormat="1" applyFont="1" applyFill="1" applyBorder="1" applyAlignment="1">
      <alignment horizontal="center" vertical="top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justify" vertical="top" wrapText="1"/>
    </xf>
    <xf numFmtId="49" fontId="4" fillId="3" borderId="2" xfId="0" applyNumberFormat="1" applyFont="1" applyFill="1" applyBorder="1" applyAlignment="1">
      <alignment horizontal="center" vertical="justify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justify" vertical="top" wrapText="1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2" fillId="3" borderId="0" xfId="0" applyFont="1" applyFill="1" applyBorder="1"/>
    <xf numFmtId="0" fontId="5" fillId="3" borderId="0" xfId="2" applyFont="1" applyFill="1" applyBorder="1" applyAlignment="1">
      <alignment horizontal="left" vertical="top" wrapText="1"/>
    </xf>
    <xf numFmtId="0" fontId="3" fillId="3" borderId="0" xfId="2" applyFont="1" applyFill="1" applyBorder="1" applyAlignment="1">
      <alignment horizontal="left" vertical="top" wrapText="1"/>
    </xf>
    <xf numFmtId="0" fontId="3" fillId="3" borderId="19" xfId="2" applyFont="1" applyFill="1" applyBorder="1" applyAlignment="1"/>
    <xf numFmtId="0" fontId="3" fillId="3" borderId="0" xfId="2" applyFont="1" applyFill="1" applyBorder="1" applyAlignment="1">
      <alignment horizontal="right"/>
    </xf>
    <xf numFmtId="0" fontId="3" fillId="3" borderId="1" xfId="2" applyFont="1" applyFill="1" applyBorder="1" applyAlignment="1">
      <alignment horizontal="center" vertical="top" wrapText="1"/>
    </xf>
    <xf numFmtId="49" fontId="3" fillId="3" borderId="1" xfId="2" applyNumberFormat="1" applyFont="1" applyFill="1" applyBorder="1" applyAlignment="1">
      <alignment horizontal="center" vertical="center"/>
    </xf>
    <xf numFmtId="49" fontId="3" fillId="3" borderId="1" xfId="2" applyNumberFormat="1" applyFont="1" applyFill="1" applyBorder="1" applyAlignment="1">
      <alignment horizontal="center" vertical="center" wrapText="1"/>
    </xf>
    <xf numFmtId="1" fontId="3" fillId="3" borderId="1" xfId="2" applyNumberFormat="1" applyFont="1" applyFill="1" applyBorder="1" applyAlignment="1">
      <alignment horizontal="center" vertical="center"/>
    </xf>
    <xf numFmtId="0" fontId="3" fillId="3" borderId="22" xfId="2" applyFont="1" applyFill="1" applyBorder="1" applyAlignment="1">
      <alignment horizontal="center" vertical="justify"/>
    </xf>
    <xf numFmtId="0" fontId="3" fillId="3" borderId="0" xfId="0" applyFont="1" applyFill="1" applyBorder="1" applyAlignment="1"/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0" fontId="3" fillId="0" borderId="1" xfId="0" applyFont="1" applyFill="1" applyBorder="1" applyAlignment="1">
      <alignment horizontal="left" vertical="top" wrapText="1"/>
    </xf>
    <xf numFmtId="165" fontId="4" fillId="3" borderId="1" xfId="2" applyNumberFormat="1" applyFont="1" applyFill="1" applyBorder="1" applyAlignment="1">
      <alignment horizontal="center"/>
    </xf>
    <xf numFmtId="0" fontId="10" fillId="0" borderId="0" xfId="0" applyFont="1" applyAlignment="1">
      <alignment wrapText="1"/>
    </xf>
    <xf numFmtId="49" fontId="4" fillId="0" borderId="16" xfId="2" applyNumberFormat="1" applyFont="1" applyBorder="1" applyAlignment="1">
      <alignment horizontal="left" vertical="top" wrapText="1"/>
    </xf>
    <xf numFmtId="49" fontId="3" fillId="0" borderId="12" xfId="2" applyNumberFormat="1" applyFont="1" applyFill="1" applyBorder="1" applyAlignment="1">
      <alignment horizontal="left" vertical="top" wrapText="1"/>
    </xf>
    <xf numFmtId="49" fontId="4" fillId="0" borderId="7" xfId="2" applyNumberFormat="1" applyFont="1" applyFill="1" applyBorder="1" applyAlignment="1">
      <alignment horizontal="left" vertical="top" wrapText="1"/>
    </xf>
    <xf numFmtId="2" fontId="3" fillId="0" borderId="1" xfId="2" applyNumberFormat="1" applyFont="1" applyBorder="1" applyAlignment="1">
      <alignment horizontal="center"/>
    </xf>
    <xf numFmtId="164" fontId="4" fillId="3" borderId="13" xfId="0" applyNumberFormat="1" applyFont="1" applyFill="1" applyBorder="1"/>
    <xf numFmtId="165" fontId="3" fillId="0" borderId="1" xfId="3" applyNumberFormat="1" applyFont="1" applyFill="1" applyBorder="1" applyAlignment="1">
      <alignment horizontal="right" wrapText="1"/>
    </xf>
    <xf numFmtId="49" fontId="4" fillId="0" borderId="2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justify" vertical="top" wrapText="1"/>
    </xf>
    <xf numFmtId="49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justify" vertical="top" wrapText="1"/>
    </xf>
    <xf numFmtId="165" fontId="3" fillId="0" borderId="1" xfId="0" applyNumberFormat="1" applyFont="1" applyBorder="1"/>
    <xf numFmtId="0" fontId="4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right"/>
    </xf>
    <xf numFmtId="165" fontId="9" fillId="0" borderId="1" xfId="0" applyNumberFormat="1" applyFont="1" applyFill="1" applyBorder="1" applyAlignment="1">
      <alignment horizontal="right" wrapText="1"/>
    </xf>
    <xf numFmtId="165" fontId="4" fillId="0" borderId="1" xfId="0" applyNumberFormat="1" applyFont="1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6" xfId="0" applyFont="1" applyFill="1" applyBorder="1" applyAlignment="1">
      <alignment horizontal="right"/>
    </xf>
    <xf numFmtId="0" fontId="3" fillId="3" borderId="0" xfId="0" applyFont="1" applyFill="1" applyAlignment="1">
      <alignment horizontal="right" wrapText="1"/>
    </xf>
    <xf numFmtId="0" fontId="3" fillId="3" borderId="0" xfId="0" applyFont="1" applyFill="1" applyBorder="1" applyAlignment="1">
      <alignment horizontal="right"/>
    </xf>
    <xf numFmtId="0" fontId="4" fillId="3" borderId="16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13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2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_reports-dohod-NC" xfId="1"/>
    <cellStyle name="Обычный_З_15_Приложение 16 - Источники дефицита" xfId="2"/>
    <cellStyle name="Финансовый" xfId="3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32"/>
  <sheetViews>
    <sheetView view="pageBreakPreview" zoomScaleNormal="75" zoomScaleSheetLayoutView="100" workbookViewId="0">
      <selection activeCell="D20" sqref="D20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8" customWidth="1"/>
    <col min="5" max="5" width="14.85546875" style="8" customWidth="1"/>
    <col min="6" max="6" width="43.28515625" style="7" customWidth="1"/>
    <col min="7" max="16384" width="8.5703125" style="8"/>
  </cols>
  <sheetData>
    <row r="1" spans="1:5" x14ac:dyDescent="0.25">
      <c r="A1" s="98"/>
      <c r="B1" s="98"/>
      <c r="C1" s="93"/>
      <c r="D1" s="153" t="s">
        <v>131</v>
      </c>
      <c r="E1" s="153"/>
    </row>
    <row r="2" spans="1:5" ht="93.75" customHeight="1" x14ac:dyDescent="0.25">
      <c r="A2" s="98"/>
      <c r="B2" s="98"/>
      <c r="C2" s="155" t="s">
        <v>182</v>
      </c>
      <c r="D2" s="155"/>
      <c r="E2" s="155"/>
    </row>
    <row r="3" spans="1:5" ht="46.5" customHeight="1" x14ac:dyDescent="0.25">
      <c r="A3" s="152" t="s">
        <v>153</v>
      </c>
      <c r="B3" s="152"/>
      <c r="C3" s="152"/>
      <c r="D3" s="152"/>
      <c r="E3" s="152"/>
    </row>
    <row r="4" spans="1:5" x14ac:dyDescent="0.25">
      <c r="A4" s="98"/>
      <c r="B4" s="98"/>
      <c r="C4" s="154" t="s">
        <v>0</v>
      </c>
      <c r="D4" s="154"/>
      <c r="E4" s="154"/>
    </row>
    <row r="5" spans="1:5" ht="18.75" customHeight="1" x14ac:dyDescent="0.25">
      <c r="A5" s="148" t="s">
        <v>1</v>
      </c>
      <c r="B5" s="150" t="s">
        <v>2</v>
      </c>
      <c r="C5" s="147" t="s">
        <v>3</v>
      </c>
      <c r="D5" s="147"/>
      <c r="E5" s="147"/>
    </row>
    <row r="6" spans="1:5" ht="31.5" x14ac:dyDescent="0.25">
      <c r="A6" s="149"/>
      <c r="B6" s="151"/>
      <c r="C6" s="143" t="s">
        <v>183</v>
      </c>
      <c r="D6" s="143" t="s">
        <v>184</v>
      </c>
      <c r="E6" s="143" t="s">
        <v>185</v>
      </c>
    </row>
    <row r="7" spans="1:5" x14ac:dyDescent="0.25">
      <c r="A7" s="99">
        <v>1</v>
      </c>
      <c r="B7" s="99">
        <v>2</v>
      </c>
      <c r="C7" s="100">
        <v>3</v>
      </c>
      <c r="D7" s="100">
        <v>4</v>
      </c>
      <c r="E7" s="100">
        <v>5</v>
      </c>
    </row>
    <row r="8" spans="1:5" x14ac:dyDescent="0.25">
      <c r="A8" s="101"/>
      <c r="B8" s="61" t="s">
        <v>4</v>
      </c>
      <c r="C8" s="102">
        <f>SUM(C9+C20+C31)</f>
        <v>1489.8799999999999</v>
      </c>
      <c r="D8" s="102">
        <f>SUM(D9+D20+D31)</f>
        <v>1289.23</v>
      </c>
      <c r="E8" s="145">
        <f t="shared" ref="E8:E11" si="0">D8/C8*100</f>
        <v>86.532472413885685</v>
      </c>
    </row>
    <row r="9" spans="1:5" x14ac:dyDescent="0.25">
      <c r="A9" s="103" t="s">
        <v>69</v>
      </c>
      <c r="B9" s="61" t="s">
        <v>74</v>
      </c>
      <c r="C9" s="102">
        <f>SUM(C10+C13+C15+C17)</f>
        <v>469.3</v>
      </c>
      <c r="D9" s="102">
        <f>SUM(D10+D13+D15+D17)</f>
        <v>359.03</v>
      </c>
      <c r="E9" s="145">
        <f t="shared" si="0"/>
        <v>76.50330279139142</v>
      </c>
    </row>
    <row r="10" spans="1:5" x14ac:dyDescent="0.25">
      <c r="A10" s="103" t="s">
        <v>70</v>
      </c>
      <c r="B10" s="61" t="s">
        <v>5</v>
      </c>
      <c r="C10" s="102">
        <f t="shared" ref="C10:D11" si="1">SUM(C11)</f>
        <v>16.8</v>
      </c>
      <c r="D10" s="102">
        <f t="shared" si="1"/>
        <v>12.6</v>
      </c>
      <c r="E10" s="145">
        <f t="shared" si="0"/>
        <v>75</v>
      </c>
    </row>
    <row r="11" spans="1:5" x14ac:dyDescent="0.25">
      <c r="A11" s="103" t="s">
        <v>6</v>
      </c>
      <c r="B11" s="61" t="s">
        <v>7</v>
      </c>
      <c r="C11" s="135">
        <f t="shared" si="1"/>
        <v>16.8</v>
      </c>
      <c r="D11" s="135">
        <f t="shared" si="1"/>
        <v>12.6</v>
      </c>
      <c r="E11" s="145">
        <f t="shared" si="0"/>
        <v>75</v>
      </c>
    </row>
    <row r="12" spans="1:5" ht="63" x14ac:dyDescent="0.25">
      <c r="A12" s="104" t="s">
        <v>75</v>
      </c>
      <c r="B12" s="46" t="s">
        <v>76</v>
      </c>
      <c r="C12" s="126">
        <v>16.8</v>
      </c>
      <c r="D12" s="136">
        <v>12.6</v>
      </c>
      <c r="E12" s="127">
        <f>D12/C12*100</f>
        <v>75</v>
      </c>
    </row>
    <row r="13" spans="1:5" ht="17.25" customHeight="1" x14ac:dyDescent="0.25">
      <c r="A13" s="103" t="s">
        <v>71</v>
      </c>
      <c r="B13" s="61" t="s">
        <v>8</v>
      </c>
      <c r="C13" s="102">
        <f>SUM(C14)</f>
        <v>0.5</v>
      </c>
      <c r="D13" s="102">
        <f>SUM(D14)</f>
        <v>0.43</v>
      </c>
      <c r="E13" s="145">
        <f t="shared" ref="E13:E32" si="2">D13/C13*100</f>
        <v>86</v>
      </c>
    </row>
    <row r="14" spans="1:5" ht="24" customHeight="1" x14ac:dyDescent="0.25">
      <c r="A14" s="104" t="s">
        <v>77</v>
      </c>
      <c r="B14" s="46" t="s">
        <v>9</v>
      </c>
      <c r="C14" s="105">
        <v>0.5</v>
      </c>
      <c r="D14" s="105">
        <v>0.43</v>
      </c>
      <c r="E14" s="127">
        <f t="shared" si="2"/>
        <v>86</v>
      </c>
    </row>
    <row r="15" spans="1:5" x14ac:dyDescent="0.25">
      <c r="A15" s="103" t="s">
        <v>72</v>
      </c>
      <c r="B15" s="61" t="s">
        <v>78</v>
      </c>
      <c r="C15" s="102">
        <f>SUM(C16)</f>
        <v>54</v>
      </c>
      <c r="D15" s="102">
        <f>SUM(D16)</f>
        <v>44.8</v>
      </c>
      <c r="E15" s="145">
        <f t="shared" si="2"/>
        <v>82.962962962962962</v>
      </c>
    </row>
    <row r="16" spans="1:5" ht="33" customHeight="1" x14ac:dyDescent="0.25">
      <c r="A16" s="104" t="s">
        <v>79</v>
      </c>
      <c r="B16" s="106" t="s">
        <v>80</v>
      </c>
      <c r="C16" s="126">
        <v>54</v>
      </c>
      <c r="D16" s="127">
        <v>44.8</v>
      </c>
      <c r="E16" s="127">
        <f t="shared" si="2"/>
        <v>82.962962962962962</v>
      </c>
    </row>
    <row r="17" spans="1:6" x14ac:dyDescent="0.25">
      <c r="A17" s="103" t="s">
        <v>73</v>
      </c>
      <c r="B17" s="107" t="s">
        <v>10</v>
      </c>
      <c r="C17" s="102">
        <f>SUM(C18+C19)</f>
        <v>398</v>
      </c>
      <c r="D17" s="102">
        <f>SUM(D18+D19)</f>
        <v>301.2</v>
      </c>
      <c r="E17" s="145">
        <f t="shared" si="2"/>
        <v>75.678391959799001</v>
      </c>
    </row>
    <row r="18" spans="1:6" ht="31.5" x14ac:dyDescent="0.25">
      <c r="A18" s="104" t="s">
        <v>81</v>
      </c>
      <c r="B18" s="106" t="s">
        <v>82</v>
      </c>
      <c r="C18" s="126">
        <v>218</v>
      </c>
      <c r="D18" s="127">
        <v>189.5</v>
      </c>
      <c r="E18" s="127">
        <f t="shared" si="2"/>
        <v>86.926605504587144</v>
      </c>
    </row>
    <row r="19" spans="1:6" s="2" customFormat="1" ht="31.5" x14ac:dyDescent="0.25">
      <c r="A19" s="104" t="s">
        <v>83</v>
      </c>
      <c r="B19" s="106" t="s">
        <v>84</v>
      </c>
      <c r="C19" s="126">
        <v>180</v>
      </c>
      <c r="D19" s="127">
        <v>111.7</v>
      </c>
      <c r="E19" s="127">
        <f t="shared" si="2"/>
        <v>62.05555555555555</v>
      </c>
      <c r="F19" s="9"/>
    </row>
    <row r="20" spans="1:6" ht="38.450000000000003" customHeight="1" x14ac:dyDescent="0.25">
      <c r="A20" s="109" t="s">
        <v>85</v>
      </c>
      <c r="B20" s="110" t="s">
        <v>86</v>
      </c>
      <c r="C20" s="102">
        <f>SUM(C26+C29+C21+C24)</f>
        <v>1010.5799999999999</v>
      </c>
      <c r="D20" s="102">
        <f>SUM(D26+D29+D21+D24)</f>
        <v>920.2</v>
      </c>
      <c r="E20" s="145">
        <f t="shared" si="2"/>
        <v>91.056620950345362</v>
      </c>
    </row>
    <row r="21" spans="1:6" ht="17.25" customHeight="1" x14ac:dyDescent="0.25">
      <c r="A21" s="103" t="s">
        <v>150</v>
      </c>
      <c r="B21" s="110" t="s">
        <v>151</v>
      </c>
      <c r="C21" s="102">
        <f>C22+C23</f>
        <v>374</v>
      </c>
      <c r="D21" s="102">
        <f t="shared" ref="D21" si="3">D22+D23</f>
        <v>374</v>
      </c>
      <c r="E21" s="145">
        <f t="shared" si="2"/>
        <v>100</v>
      </c>
    </row>
    <row r="22" spans="1:6" ht="31.5" customHeight="1" x14ac:dyDescent="0.25">
      <c r="A22" s="104" t="s">
        <v>154</v>
      </c>
      <c r="B22" s="108" t="s">
        <v>132</v>
      </c>
      <c r="C22" s="126">
        <f>180.8+6.6</f>
        <v>187.4</v>
      </c>
      <c r="D22" s="127">
        <v>187.4</v>
      </c>
      <c r="E22" s="127">
        <f t="shared" si="2"/>
        <v>100</v>
      </c>
    </row>
    <row r="23" spans="1:6" ht="31.5" customHeight="1" x14ac:dyDescent="0.25">
      <c r="A23" s="104" t="s">
        <v>167</v>
      </c>
      <c r="B23" s="5" t="s">
        <v>166</v>
      </c>
      <c r="C23" s="126">
        <v>186.6</v>
      </c>
      <c r="D23" s="127">
        <v>186.6</v>
      </c>
      <c r="E23" s="127">
        <f t="shared" si="2"/>
        <v>100</v>
      </c>
    </row>
    <row r="24" spans="1:6" ht="31.5" customHeight="1" x14ac:dyDescent="0.25">
      <c r="A24" s="103" t="s">
        <v>161</v>
      </c>
      <c r="B24" s="111" t="s">
        <v>162</v>
      </c>
      <c r="C24" s="102">
        <f>C25</f>
        <v>140</v>
      </c>
      <c r="D24" s="102">
        <f t="shared" ref="D24" si="4">D25</f>
        <v>140</v>
      </c>
      <c r="E24" s="145">
        <f t="shared" si="2"/>
        <v>100</v>
      </c>
    </row>
    <row r="25" spans="1:6" ht="24" customHeight="1" x14ac:dyDescent="0.25">
      <c r="A25" s="104" t="s">
        <v>163</v>
      </c>
      <c r="B25" s="108" t="s">
        <v>30</v>
      </c>
      <c r="C25" s="105">
        <v>140</v>
      </c>
      <c r="D25" s="105">
        <v>140</v>
      </c>
      <c r="E25" s="127">
        <f t="shared" si="2"/>
        <v>100</v>
      </c>
    </row>
    <row r="26" spans="1:6" x14ac:dyDescent="0.25">
      <c r="A26" s="103" t="s">
        <v>87</v>
      </c>
      <c r="B26" s="111" t="s">
        <v>88</v>
      </c>
      <c r="C26" s="102">
        <f>SUM(C27+C28)</f>
        <v>86.899999999999991</v>
      </c>
      <c r="D26" s="102">
        <f>SUM(D27+D28)</f>
        <v>86.899999999999991</v>
      </c>
      <c r="E26" s="145">
        <f t="shared" si="2"/>
        <v>100</v>
      </c>
    </row>
    <row r="27" spans="1:6" ht="94.5" x14ac:dyDescent="0.25">
      <c r="A27" s="104" t="s">
        <v>155</v>
      </c>
      <c r="B27" s="108" t="s">
        <v>149</v>
      </c>
      <c r="C27" s="105">
        <v>0.1</v>
      </c>
      <c r="D27" s="105">
        <v>0.1</v>
      </c>
      <c r="E27" s="127">
        <f t="shared" si="2"/>
        <v>100</v>
      </c>
    </row>
    <row r="28" spans="1:6" ht="33" customHeight="1" x14ac:dyDescent="0.25">
      <c r="A28" s="104" t="s">
        <v>156</v>
      </c>
      <c r="B28" s="46" t="s">
        <v>89</v>
      </c>
      <c r="C28" s="105">
        <v>86.8</v>
      </c>
      <c r="D28" s="105">
        <v>86.8</v>
      </c>
      <c r="E28" s="127">
        <f t="shared" si="2"/>
        <v>100</v>
      </c>
    </row>
    <row r="29" spans="1:6" ht="21" customHeight="1" x14ac:dyDescent="0.25">
      <c r="A29" s="103" t="s">
        <v>90</v>
      </c>
      <c r="B29" s="61" t="s">
        <v>91</v>
      </c>
      <c r="C29" s="102">
        <f>SUM(C30)</f>
        <v>409.67999999999995</v>
      </c>
      <c r="D29" s="102">
        <f>SUM(D30)</f>
        <v>319.3</v>
      </c>
      <c r="E29" s="145">
        <f t="shared" si="2"/>
        <v>77.938879125170885</v>
      </c>
    </row>
    <row r="30" spans="1:6" ht="66" customHeight="1" x14ac:dyDescent="0.25">
      <c r="A30" s="104" t="s">
        <v>157</v>
      </c>
      <c r="B30" s="108" t="s">
        <v>92</v>
      </c>
      <c r="C30" s="126">
        <f>307.4+102.28</f>
        <v>409.67999999999995</v>
      </c>
      <c r="D30" s="127">
        <v>319.3</v>
      </c>
      <c r="E30" s="127">
        <f t="shared" si="2"/>
        <v>77.938879125170885</v>
      </c>
    </row>
    <row r="31" spans="1:6" x14ac:dyDescent="0.25">
      <c r="A31" s="137" t="s">
        <v>175</v>
      </c>
      <c r="B31" s="138" t="s">
        <v>176</v>
      </c>
      <c r="C31" s="146">
        <f>C32</f>
        <v>10</v>
      </c>
      <c r="D31" s="146">
        <f t="shared" ref="D31" si="5">D32</f>
        <v>10</v>
      </c>
      <c r="E31" s="145">
        <f t="shared" si="2"/>
        <v>100</v>
      </c>
    </row>
    <row r="32" spans="1:6" ht="31.5" x14ac:dyDescent="0.25">
      <c r="A32" s="139" t="s">
        <v>178</v>
      </c>
      <c r="B32" s="140" t="s">
        <v>177</v>
      </c>
      <c r="C32" s="141">
        <v>10</v>
      </c>
      <c r="D32" s="141">
        <v>10</v>
      </c>
      <c r="E32" s="127">
        <f t="shared" si="2"/>
        <v>100</v>
      </c>
    </row>
  </sheetData>
  <mergeCells count="7">
    <mergeCell ref="C5:E5"/>
    <mergeCell ref="A5:A6"/>
    <mergeCell ref="B5:B6"/>
    <mergeCell ref="A3:E3"/>
    <mergeCell ref="D1:E1"/>
    <mergeCell ref="C4:E4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96"/>
  <sheetViews>
    <sheetView view="pageBreakPreview" zoomScaleNormal="75" zoomScaleSheetLayoutView="100" workbookViewId="0">
      <selection activeCell="K80" sqref="K80:K82"/>
    </sheetView>
  </sheetViews>
  <sheetFormatPr defaultColWidth="8.5703125" defaultRowHeight="15.75" x14ac:dyDescent="0.2"/>
  <cols>
    <col min="1" max="1" width="73.5703125" style="10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5" style="1" customWidth="1"/>
    <col min="10" max="11" width="13.5703125" style="8" customWidth="1"/>
    <col min="12" max="12" width="61.85546875" style="11" customWidth="1"/>
    <col min="13" max="13" width="11" style="8" customWidth="1"/>
    <col min="14" max="16384" width="8.5703125" style="8"/>
  </cols>
  <sheetData>
    <row r="1" spans="1:12" x14ac:dyDescent="0.25">
      <c r="A1" s="112"/>
      <c r="B1" s="115"/>
      <c r="C1" s="114"/>
      <c r="D1" s="114"/>
      <c r="E1" s="114"/>
      <c r="F1" s="114"/>
      <c r="G1" s="114"/>
      <c r="H1" s="115"/>
      <c r="I1" s="156" t="s">
        <v>186</v>
      </c>
      <c r="J1" s="156"/>
      <c r="K1" s="156"/>
    </row>
    <row r="2" spans="1:12" ht="94.5" customHeight="1" x14ac:dyDescent="0.25">
      <c r="A2" s="112"/>
      <c r="B2" s="115"/>
      <c r="C2" s="115"/>
      <c r="D2" s="115"/>
      <c r="E2" s="115"/>
      <c r="F2" s="115"/>
      <c r="G2" s="115"/>
      <c r="H2" s="115"/>
      <c r="I2" s="155" t="s">
        <v>182</v>
      </c>
      <c r="J2" s="155"/>
      <c r="K2" s="155"/>
    </row>
    <row r="3" spans="1:12" ht="89.25" customHeight="1" x14ac:dyDescent="0.2">
      <c r="A3" s="157" t="s">
        <v>187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</row>
    <row r="4" spans="1:12" ht="21" customHeight="1" x14ac:dyDescent="0.2">
      <c r="A4" s="158" t="s">
        <v>11</v>
      </c>
      <c r="B4" s="158" t="s">
        <v>12</v>
      </c>
      <c r="C4" s="158" t="s">
        <v>13</v>
      </c>
      <c r="D4" s="158" t="s">
        <v>14</v>
      </c>
      <c r="E4" s="158"/>
      <c r="F4" s="158"/>
      <c r="G4" s="158"/>
      <c r="H4" s="158" t="s">
        <v>15</v>
      </c>
      <c r="I4" s="147" t="s">
        <v>36</v>
      </c>
      <c r="J4" s="147"/>
      <c r="K4" s="147"/>
    </row>
    <row r="5" spans="1:12" ht="37.5" customHeight="1" x14ac:dyDescent="0.2">
      <c r="A5" s="158"/>
      <c r="B5" s="158"/>
      <c r="C5" s="158"/>
      <c r="D5" s="158"/>
      <c r="E5" s="158"/>
      <c r="F5" s="158"/>
      <c r="G5" s="158"/>
      <c r="H5" s="158"/>
      <c r="I5" s="143" t="s">
        <v>183</v>
      </c>
      <c r="J5" s="143" t="s">
        <v>184</v>
      </c>
      <c r="K5" s="143" t="s">
        <v>185</v>
      </c>
    </row>
    <row r="6" spans="1:12" ht="14.25" customHeight="1" x14ac:dyDescent="0.2">
      <c r="A6" s="68">
        <v>1</v>
      </c>
      <c r="B6" s="68">
        <v>2</v>
      </c>
      <c r="C6" s="68">
        <v>3</v>
      </c>
      <c r="D6" s="68">
        <v>4</v>
      </c>
      <c r="E6" s="68">
        <v>5</v>
      </c>
      <c r="F6" s="68">
        <v>6</v>
      </c>
      <c r="G6" s="68">
        <v>7</v>
      </c>
      <c r="H6" s="68">
        <v>8</v>
      </c>
      <c r="I6" s="67">
        <v>9</v>
      </c>
      <c r="J6" s="67">
        <v>10</v>
      </c>
      <c r="K6" s="67">
        <v>11</v>
      </c>
    </row>
    <row r="7" spans="1:12" ht="18" customHeight="1" x14ac:dyDescent="0.25">
      <c r="A7" s="69" t="s">
        <v>24</v>
      </c>
      <c r="B7" s="70"/>
      <c r="C7" s="70"/>
      <c r="D7" s="70"/>
      <c r="E7" s="70"/>
      <c r="F7" s="70"/>
      <c r="G7" s="70"/>
      <c r="H7" s="70"/>
      <c r="I7" s="71">
        <f>I8+I51+I60+I67+I83+I90</f>
        <v>1489.912</v>
      </c>
      <c r="J7" s="71">
        <f>J8+J51+J60+J67+J83+J90</f>
        <v>1276.5</v>
      </c>
      <c r="K7" s="74">
        <f t="shared" ref="K7:K13" si="0">J7/I7*100</f>
        <v>85.676201010529468</v>
      </c>
    </row>
    <row r="8" spans="1:12" ht="18" customHeight="1" x14ac:dyDescent="0.25">
      <c r="A8" s="72" t="s">
        <v>16</v>
      </c>
      <c r="B8" s="47" t="s">
        <v>17</v>
      </c>
      <c r="C8" s="47"/>
      <c r="D8" s="50"/>
      <c r="E8" s="50"/>
      <c r="F8" s="50"/>
      <c r="G8" s="50"/>
      <c r="H8" s="73"/>
      <c r="I8" s="74">
        <f>I9+I18+I39+I45</f>
        <v>837.03200000000004</v>
      </c>
      <c r="J8" s="74">
        <f t="shared" ref="J8" si="1">J9+J18+J39+J45</f>
        <v>739.2</v>
      </c>
      <c r="K8" s="74">
        <f t="shared" si="0"/>
        <v>88.312035860038804</v>
      </c>
    </row>
    <row r="9" spans="1:12" s="13" customFormat="1" ht="31.5" x14ac:dyDescent="0.25">
      <c r="A9" s="61" t="s">
        <v>37</v>
      </c>
      <c r="B9" s="50" t="s">
        <v>17</v>
      </c>
      <c r="C9" s="50" t="s">
        <v>31</v>
      </c>
      <c r="D9" s="50"/>
      <c r="E9" s="50"/>
      <c r="F9" s="50"/>
      <c r="G9" s="50"/>
      <c r="H9" s="56"/>
      <c r="I9" s="74">
        <f t="shared" ref="I9:J13" si="2">I10</f>
        <v>343.74</v>
      </c>
      <c r="J9" s="74">
        <f t="shared" si="2"/>
        <v>319.20000000000005</v>
      </c>
      <c r="K9" s="74">
        <f t="shared" si="0"/>
        <v>92.86088322569384</v>
      </c>
      <c r="L9" s="12"/>
    </row>
    <row r="10" spans="1:12" s="15" customFormat="1" x14ac:dyDescent="0.25">
      <c r="A10" s="54" t="s">
        <v>135</v>
      </c>
      <c r="B10" s="3" t="s">
        <v>17</v>
      </c>
      <c r="C10" s="3" t="s">
        <v>31</v>
      </c>
      <c r="D10" s="3" t="s">
        <v>38</v>
      </c>
      <c r="E10" s="3"/>
      <c r="F10" s="3"/>
      <c r="G10" s="3"/>
      <c r="H10" s="44"/>
      <c r="I10" s="75">
        <f t="shared" si="2"/>
        <v>343.74</v>
      </c>
      <c r="J10" s="75">
        <f t="shared" si="2"/>
        <v>319.20000000000005</v>
      </c>
      <c r="K10" s="75">
        <f t="shared" si="0"/>
        <v>92.86088322569384</v>
      </c>
      <c r="L10" s="14"/>
    </row>
    <row r="11" spans="1:12" s="15" customFormat="1" x14ac:dyDescent="0.25">
      <c r="A11" s="46" t="s">
        <v>133</v>
      </c>
      <c r="B11" s="3" t="s">
        <v>17</v>
      </c>
      <c r="C11" s="3" t="s">
        <v>31</v>
      </c>
      <c r="D11" s="3">
        <v>65</v>
      </c>
      <c r="E11" s="3">
        <v>1</v>
      </c>
      <c r="F11" s="50"/>
      <c r="G11" s="50"/>
      <c r="H11" s="56"/>
      <c r="I11" s="75">
        <f>I12+I15</f>
        <v>343.74</v>
      </c>
      <c r="J11" s="75">
        <f t="shared" ref="J11" si="3">J12+J15</f>
        <v>319.20000000000005</v>
      </c>
      <c r="K11" s="75">
        <f t="shared" si="0"/>
        <v>92.86088322569384</v>
      </c>
      <c r="L11" s="14"/>
    </row>
    <row r="12" spans="1:12" s="15" customFormat="1" x14ac:dyDescent="0.25">
      <c r="A12" s="76" t="s">
        <v>113</v>
      </c>
      <c r="B12" s="43" t="s">
        <v>17</v>
      </c>
      <c r="C12" s="43" t="s">
        <v>31</v>
      </c>
      <c r="D12" s="43" t="s">
        <v>38</v>
      </c>
      <c r="E12" s="43" t="s">
        <v>25</v>
      </c>
      <c r="F12" s="43" t="s">
        <v>39</v>
      </c>
      <c r="G12" s="43" t="s">
        <v>40</v>
      </c>
      <c r="H12" s="56"/>
      <c r="I12" s="75">
        <f t="shared" si="2"/>
        <v>277.94</v>
      </c>
      <c r="J12" s="75">
        <f t="shared" si="2"/>
        <v>256.60000000000002</v>
      </c>
      <c r="K12" s="75">
        <f t="shared" si="0"/>
        <v>92.322083903000646</v>
      </c>
      <c r="L12" s="14"/>
    </row>
    <row r="13" spans="1:12" s="15" customFormat="1" ht="63" x14ac:dyDescent="0.25">
      <c r="A13" s="76" t="s">
        <v>104</v>
      </c>
      <c r="B13" s="43" t="s">
        <v>17</v>
      </c>
      <c r="C13" s="43" t="s">
        <v>31</v>
      </c>
      <c r="D13" s="43" t="s">
        <v>38</v>
      </c>
      <c r="E13" s="43" t="s">
        <v>25</v>
      </c>
      <c r="F13" s="43" t="s">
        <v>39</v>
      </c>
      <c r="G13" s="43" t="s">
        <v>40</v>
      </c>
      <c r="H13" s="44" t="s">
        <v>106</v>
      </c>
      <c r="I13" s="75">
        <f t="shared" si="2"/>
        <v>277.94</v>
      </c>
      <c r="J13" s="75">
        <f t="shared" si="2"/>
        <v>256.60000000000002</v>
      </c>
      <c r="K13" s="75">
        <f t="shared" si="0"/>
        <v>92.322083903000646</v>
      </c>
      <c r="L13" s="14"/>
    </row>
    <row r="14" spans="1:12" ht="36" customHeight="1" x14ac:dyDescent="0.25">
      <c r="A14" s="76" t="s">
        <v>105</v>
      </c>
      <c r="B14" s="43" t="s">
        <v>17</v>
      </c>
      <c r="C14" s="43" t="s">
        <v>31</v>
      </c>
      <c r="D14" s="43" t="s">
        <v>38</v>
      </c>
      <c r="E14" s="43" t="s">
        <v>25</v>
      </c>
      <c r="F14" s="43" t="s">
        <v>39</v>
      </c>
      <c r="G14" s="43" t="s">
        <v>40</v>
      </c>
      <c r="H14" s="44" t="s">
        <v>107</v>
      </c>
      <c r="I14" s="75">
        <f>'Прил 3'!J15</f>
        <v>277.94</v>
      </c>
      <c r="J14" s="75">
        <f>'Прил 3'!K15</f>
        <v>256.60000000000002</v>
      </c>
      <c r="K14" s="75">
        <f>J14/I14*100</f>
        <v>92.322083903000646</v>
      </c>
    </row>
    <row r="15" spans="1:12" ht="47.25" customHeight="1" x14ac:dyDescent="0.25">
      <c r="A15" s="46" t="s">
        <v>164</v>
      </c>
      <c r="B15" s="43" t="s">
        <v>17</v>
      </c>
      <c r="C15" s="43" t="s">
        <v>31</v>
      </c>
      <c r="D15" s="43" t="s">
        <v>38</v>
      </c>
      <c r="E15" s="43" t="s">
        <v>25</v>
      </c>
      <c r="F15" s="43" t="s">
        <v>39</v>
      </c>
      <c r="G15" s="43" t="s">
        <v>165</v>
      </c>
      <c r="H15" s="44"/>
      <c r="I15" s="75">
        <f>I16</f>
        <v>65.8</v>
      </c>
      <c r="J15" s="75">
        <f t="shared" ref="J15:J16" si="4">J16</f>
        <v>62.6</v>
      </c>
      <c r="K15" s="75">
        <f t="shared" ref="K15:K78" si="5">J15/I15*100</f>
        <v>95.136778115501528</v>
      </c>
    </row>
    <row r="16" spans="1:12" ht="36" customHeight="1" x14ac:dyDescent="0.25">
      <c r="A16" s="76" t="s">
        <v>104</v>
      </c>
      <c r="B16" s="43" t="s">
        <v>17</v>
      </c>
      <c r="C16" s="43" t="s">
        <v>31</v>
      </c>
      <c r="D16" s="43" t="s">
        <v>38</v>
      </c>
      <c r="E16" s="43" t="s">
        <v>25</v>
      </c>
      <c r="F16" s="43" t="s">
        <v>39</v>
      </c>
      <c r="G16" s="43" t="s">
        <v>165</v>
      </c>
      <c r="H16" s="44" t="s">
        <v>106</v>
      </c>
      <c r="I16" s="75">
        <f>I17</f>
        <v>65.8</v>
      </c>
      <c r="J16" s="75">
        <f t="shared" si="4"/>
        <v>62.6</v>
      </c>
      <c r="K16" s="75">
        <f t="shared" si="5"/>
        <v>95.136778115501528</v>
      </c>
    </row>
    <row r="17" spans="1:12" ht="36" customHeight="1" x14ac:dyDescent="0.25">
      <c r="A17" s="76" t="s">
        <v>105</v>
      </c>
      <c r="B17" s="43" t="s">
        <v>17</v>
      </c>
      <c r="C17" s="43" t="s">
        <v>31</v>
      </c>
      <c r="D17" s="43" t="s">
        <v>38</v>
      </c>
      <c r="E17" s="43" t="s">
        <v>25</v>
      </c>
      <c r="F17" s="43" t="s">
        <v>39</v>
      </c>
      <c r="G17" s="43" t="s">
        <v>165</v>
      </c>
      <c r="H17" s="44" t="s">
        <v>107</v>
      </c>
      <c r="I17" s="75">
        <f>'Прил 3'!J18</f>
        <v>65.8</v>
      </c>
      <c r="J17" s="75">
        <f>'Прил 3'!K18</f>
        <v>62.6</v>
      </c>
      <c r="K17" s="75">
        <f t="shared" si="5"/>
        <v>95.136778115501528</v>
      </c>
    </row>
    <row r="18" spans="1:12" ht="47.25" x14ac:dyDescent="0.25">
      <c r="A18" s="49" t="s">
        <v>67</v>
      </c>
      <c r="B18" s="50" t="s">
        <v>17</v>
      </c>
      <c r="C18" s="50" t="s">
        <v>18</v>
      </c>
      <c r="D18" s="50"/>
      <c r="E18" s="50"/>
      <c r="F18" s="50"/>
      <c r="G18" s="50"/>
      <c r="H18" s="56"/>
      <c r="I18" s="74">
        <f>I19+I34</f>
        <v>489.29200000000003</v>
      </c>
      <c r="J18" s="74">
        <f>J19+J34</f>
        <v>417</v>
      </c>
      <c r="K18" s="74">
        <f t="shared" si="5"/>
        <v>85.225182508604263</v>
      </c>
    </row>
    <row r="19" spans="1:12" x14ac:dyDescent="0.25">
      <c r="A19" s="54" t="s">
        <v>135</v>
      </c>
      <c r="B19" s="3" t="s">
        <v>17</v>
      </c>
      <c r="C19" s="3" t="s">
        <v>18</v>
      </c>
      <c r="D19" s="3" t="s">
        <v>38</v>
      </c>
      <c r="E19" s="3"/>
      <c r="F19" s="3"/>
      <c r="G19" s="3"/>
      <c r="H19" s="44"/>
      <c r="I19" s="75">
        <f>I20</f>
        <v>489.19200000000001</v>
      </c>
      <c r="J19" s="75">
        <f>J20</f>
        <v>416.9</v>
      </c>
      <c r="K19" s="75">
        <f t="shared" si="5"/>
        <v>85.22216225939917</v>
      </c>
      <c r="L19" s="14"/>
    </row>
    <row r="20" spans="1:12" ht="31.5" x14ac:dyDescent="0.25">
      <c r="A20" s="54" t="s">
        <v>136</v>
      </c>
      <c r="B20" s="43" t="s">
        <v>17</v>
      </c>
      <c r="C20" s="43" t="s">
        <v>18</v>
      </c>
      <c r="D20" s="43" t="s">
        <v>38</v>
      </c>
      <c r="E20" s="43" t="s">
        <v>26</v>
      </c>
      <c r="F20" s="50"/>
      <c r="G20" s="50"/>
      <c r="H20" s="56"/>
      <c r="I20" s="75">
        <f>I21+I24+I29</f>
        <v>489.19200000000001</v>
      </c>
      <c r="J20" s="75">
        <f t="shared" ref="J20" si="6">J21+J24+J29</f>
        <v>416.9</v>
      </c>
      <c r="K20" s="75">
        <f t="shared" si="5"/>
        <v>85.22216225939917</v>
      </c>
      <c r="L20" s="14"/>
    </row>
    <row r="21" spans="1:12" ht="33" customHeight="1" x14ac:dyDescent="0.25">
      <c r="A21" s="76" t="s">
        <v>41</v>
      </c>
      <c r="B21" s="43" t="s">
        <v>17</v>
      </c>
      <c r="C21" s="43" t="s">
        <v>18</v>
      </c>
      <c r="D21" s="43" t="s">
        <v>38</v>
      </c>
      <c r="E21" s="43" t="s">
        <v>26</v>
      </c>
      <c r="F21" s="43" t="s">
        <v>39</v>
      </c>
      <c r="G21" s="43" t="s">
        <v>42</v>
      </c>
      <c r="H21" s="56"/>
      <c r="I21" s="75">
        <f t="shared" ref="I21:J22" si="7">I22</f>
        <v>294.62</v>
      </c>
      <c r="J21" s="75">
        <f t="shared" si="7"/>
        <v>285.5</v>
      </c>
      <c r="K21" s="75">
        <f t="shared" si="5"/>
        <v>96.904487135971763</v>
      </c>
    </row>
    <row r="22" spans="1:12" ht="63" x14ac:dyDescent="0.25">
      <c r="A22" s="76" t="s">
        <v>104</v>
      </c>
      <c r="B22" s="43" t="s">
        <v>17</v>
      </c>
      <c r="C22" s="43" t="s">
        <v>18</v>
      </c>
      <c r="D22" s="43" t="s">
        <v>38</v>
      </c>
      <c r="E22" s="43" t="s">
        <v>26</v>
      </c>
      <c r="F22" s="43" t="s">
        <v>39</v>
      </c>
      <c r="G22" s="43" t="s">
        <v>42</v>
      </c>
      <c r="H22" s="44" t="s">
        <v>106</v>
      </c>
      <c r="I22" s="75">
        <f t="shared" si="7"/>
        <v>294.62</v>
      </c>
      <c r="J22" s="75">
        <f t="shared" si="7"/>
        <v>285.5</v>
      </c>
      <c r="K22" s="75">
        <f t="shared" si="5"/>
        <v>96.904487135971763</v>
      </c>
    </row>
    <row r="23" spans="1:12" ht="31.5" x14ac:dyDescent="0.25">
      <c r="A23" s="76" t="s">
        <v>105</v>
      </c>
      <c r="B23" s="43" t="s">
        <v>17</v>
      </c>
      <c r="C23" s="43" t="s">
        <v>18</v>
      </c>
      <c r="D23" s="43" t="s">
        <v>38</v>
      </c>
      <c r="E23" s="43" t="s">
        <v>26</v>
      </c>
      <c r="F23" s="43" t="s">
        <v>39</v>
      </c>
      <c r="G23" s="43" t="s">
        <v>42</v>
      </c>
      <c r="H23" s="44" t="s">
        <v>107</v>
      </c>
      <c r="I23" s="75">
        <f>'Прил 3'!J24</f>
        <v>294.62</v>
      </c>
      <c r="J23" s="75">
        <f>'Прил 3'!K24</f>
        <v>285.5</v>
      </c>
      <c r="K23" s="75">
        <f t="shared" si="5"/>
        <v>96.904487135971763</v>
      </c>
    </row>
    <row r="24" spans="1:12" s="1" customFormat="1" x14ac:dyDescent="0.25">
      <c r="A24" s="46" t="s">
        <v>43</v>
      </c>
      <c r="B24" s="43" t="s">
        <v>17</v>
      </c>
      <c r="C24" s="43" t="s">
        <v>18</v>
      </c>
      <c r="D24" s="43" t="s">
        <v>38</v>
      </c>
      <c r="E24" s="43" t="s">
        <v>26</v>
      </c>
      <c r="F24" s="43" t="s">
        <v>39</v>
      </c>
      <c r="G24" s="43" t="s">
        <v>44</v>
      </c>
      <c r="H24" s="44"/>
      <c r="I24" s="75">
        <f>I25+I27</f>
        <v>120.372</v>
      </c>
      <c r="J24" s="75">
        <f>J25+J27</f>
        <v>71.900000000000006</v>
      </c>
      <c r="K24" s="75">
        <f t="shared" si="5"/>
        <v>59.731499019705581</v>
      </c>
      <c r="L24" s="16"/>
    </row>
    <row r="25" spans="1:12" s="4" customFormat="1" ht="31.5" x14ac:dyDescent="0.25">
      <c r="A25" s="46" t="s">
        <v>100</v>
      </c>
      <c r="B25" s="43" t="s">
        <v>17</v>
      </c>
      <c r="C25" s="43" t="s">
        <v>18</v>
      </c>
      <c r="D25" s="43" t="s">
        <v>38</v>
      </c>
      <c r="E25" s="43" t="s">
        <v>26</v>
      </c>
      <c r="F25" s="43" t="s">
        <v>39</v>
      </c>
      <c r="G25" s="43" t="s">
        <v>44</v>
      </c>
      <c r="H25" s="44" t="s">
        <v>102</v>
      </c>
      <c r="I25" s="20">
        <f t="shared" ref="I25:J25" si="8">I26</f>
        <v>90.372</v>
      </c>
      <c r="J25" s="20">
        <f t="shared" si="8"/>
        <v>62.6</v>
      </c>
      <c r="K25" s="75">
        <f t="shared" si="5"/>
        <v>69.269242685787631</v>
      </c>
      <c r="L25" s="11"/>
    </row>
    <row r="26" spans="1:12" s="4" customFormat="1" ht="31.5" x14ac:dyDescent="0.25">
      <c r="A26" s="46" t="s">
        <v>101</v>
      </c>
      <c r="B26" s="43" t="s">
        <v>17</v>
      </c>
      <c r="C26" s="43" t="s">
        <v>18</v>
      </c>
      <c r="D26" s="43" t="s">
        <v>38</v>
      </c>
      <c r="E26" s="43" t="s">
        <v>26</v>
      </c>
      <c r="F26" s="43" t="s">
        <v>39</v>
      </c>
      <c r="G26" s="43" t="s">
        <v>44</v>
      </c>
      <c r="H26" s="3" t="s">
        <v>103</v>
      </c>
      <c r="I26" s="77">
        <f>'Прил 3'!J27</f>
        <v>90.372</v>
      </c>
      <c r="J26" s="77">
        <f>'Прил 3'!K27</f>
        <v>62.6</v>
      </c>
      <c r="K26" s="75">
        <f t="shared" si="5"/>
        <v>69.269242685787631</v>
      </c>
      <c r="L26" s="11"/>
    </row>
    <row r="27" spans="1:12" s="4" customFormat="1" x14ac:dyDescent="0.25">
      <c r="A27" s="45" t="s">
        <v>108</v>
      </c>
      <c r="B27" s="3" t="s">
        <v>17</v>
      </c>
      <c r="C27" s="3" t="s">
        <v>18</v>
      </c>
      <c r="D27" s="43" t="s">
        <v>111</v>
      </c>
      <c r="E27" s="43" t="s">
        <v>26</v>
      </c>
      <c r="F27" s="43" t="s">
        <v>39</v>
      </c>
      <c r="G27" s="43" t="s">
        <v>44</v>
      </c>
      <c r="H27" s="78" t="s">
        <v>109</v>
      </c>
      <c r="I27" s="77">
        <f>I28</f>
        <v>30</v>
      </c>
      <c r="J27" s="77">
        <f>J28</f>
        <v>9.3000000000000007</v>
      </c>
      <c r="K27" s="75">
        <f t="shared" si="5"/>
        <v>31</v>
      </c>
      <c r="L27" s="11" t="s">
        <v>27</v>
      </c>
    </row>
    <row r="28" spans="1:12" s="4" customFormat="1" x14ac:dyDescent="0.25">
      <c r="A28" s="45" t="s">
        <v>110</v>
      </c>
      <c r="B28" s="3" t="s">
        <v>17</v>
      </c>
      <c r="C28" s="3" t="s">
        <v>18</v>
      </c>
      <c r="D28" s="3">
        <v>66</v>
      </c>
      <c r="E28" s="43" t="s">
        <v>26</v>
      </c>
      <c r="F28" s="43" t="s">
        <v>39</v>
      </c>
      <c r="G28" s="43" t="s">
        <v>44</v>
      </c>
      <c r="H28" s="78" t="s">
        <v>112</v>
      </c>
      <c r="I28" s="77">
        <f>'Прил 3'!J29</f>
        <v>30</v>
      </c>
      <c r="J28" s="77">
        <f>'Прил 3'!K29</f>
        <v>9.3000000000000007</v>
      </c>
      <c r="K28" s="75">
        <f t="shared" si="5"/>
        <v>31</v>
      </c>
      <c r="L28" s="11"/>
    </row>
    <row r="29" spans="1:12" s="4" customFormat="1" ht="47.25" x14ac:dyDescent="0.25">
      <c r="A29" s="46" t="s">
        <v>164</v>
      </c>
      <c r="B29" s="3" t="s">
        <v>17</v>
      </c>
      <c r="C29" s="3" t="s">
        <v>18</v>
      </c>
      <c r="D29" s="44" t="s">
        <v>38</v>
      </c>
      <c r="E29" s="43" t="s">
        <v>26</v>
      </c>
      <c r="F29" s="43" t="s">
        <v>39</v>
      </c>
      <c r="G29" s="43" t="s">
        <v>165</v>
      </c>
      <c r="H29" s="79"/>
      <c r="I29" s="77">
        <f>I30+I32</f>
        <v>74.199999999999989</v>
      </c>
      <c r="J29" s="77">
        <f>J30+J32</f>
        <v>59.5</v>
      </c>
      <c r="K29" s="75">
        <f t="shared" si="5"/>
        <v>80.188679245283041</v>
      </c>
      <c r="L29" s="11"/>
    </row>
    <row r="30" spans="1:12" s="4" customFormat="1" ht="63" x14ac:dyDescent="0.25">
      <c r="A30" s="76" t="s">
        <v>104</v>
      </c>
      <c r="B30" s="3" t="s">
        <v>17</v>
      </c>
      <c r="C30" s="3" t="s">
        <v>18</v>
      </c>
      <c r="D30" s="44" t="s">
        <v>38</v>
      </c>
      <c r="E30" s="43" t="s">
        <v>26</v>
      </c>
      <c r="F30" s="43" t="s">
        <v>39</v>
      </c>
      <c r="G30" s="43" t="s">
        <v>165</v>
      </c>
      <c r="H30" s="79" t="s">
        <v>106</v>
      </c>
      <c r="I30" s="77">
        <f>I31</f>
        <v>71.599999999999994</v>
      </c>
      <c r="J30" s="77">
        <f t="shared" ref="J30" si="9">J31</f>
        <v>56.9</v>
      </c>
      <c r="K30" s="75">
        <f t="shared" si="5"/>
        <v>79.469273743016771</v>
      </c>
      <c r="L30" s="11"/>
    </row>
    <row r="31" spans="1:12" s="4" customFormat="1" ht="31.5" x14ac:dyDescent="0.25">
      <c r="A31" s="76" t="s">
        <v>105</v>
      </c>
      <c r="B31" s="3" t="s">
        <v>17</v>
      </c>
      <c r="C31" s="3" t="s">
        <v>18</v>
      </c>
      <c r="D31" s="44" t="s">
        <v>38</v>
      </c>
      <c r="E31" s="43" t="s">
        <v>26</v>
      </c>
      <c r="F31" s="43" t="s">
        <v>39</v>
      </c>
      <c r="G31" s="43" t="s">
        <v>165</v>
      </c>
      <c r="H31" s="79" t="s">
        <v>107</v>
      </c>
      <c r="I31" s="77">
        <f>'Прил 3'!J32</f>
        <v>71.599999999999994</v>
      </c>
      <c r="J31" s="77">
        <f>'Прил 3'!K32</f>
        <v>56.9</v>
      </c>
      <c r="K31" s="75">
        <f t="shared" si="5"/>
        <v>79.469273743016771</v>
      </c>
      <c r="L31" s="11"/>
    </row>
    <row r="32" spans="1:12" s="4" customFormat="1" ht="31.5" x14ac:dyDescent="0.25">
      <c r="A32" s="46" t="s">
        <v>100</v>
      </c>
      <c r="B32" s="3" t="s">
        <v>17</v>
      </c>
      <c r="C32" s="3" t="s">
        <v>18</v>
      </c>
      <c r="D32" s="44" t="s">
        <v>38</v>
      </c>
      <c r="E32" s="43" t="s">
        <v>26</v>
      </c>
      <c r="F32" s="43" t="s">
        <v>39</v>
      </c>
      <c r="G32" s="43" t="s">
        <v>165</v>
      </c>
      <c r="H32" s="79" t="s">
        <v>102</v>
      </c>
      <c r="I32" s="77">
        <f>I33</f>
        <v>2.6</v>
      </c>
      <c r="J32" s="77">
        <f t="shared" ref="J32" si="10">J33</f>
        <v>2.6</v>
      </c>
      <c r="K32" s="75">
        <f t="shared" si="5"/>
        <v>100</v>
      </c>
      <c r="L32" s="11"/>
    </row>
    <row r="33" spans="1:12" s="4" customFormat="1" ht="31.5" x14ac:dyDescent="0.25">
      <c r="A33" s="46" t="s">
        <v>101</v>
      </c>
      <c r="B33" s="3" t="s">
        <v>17</v>
      </c>
      <c r="C33" s="3" t="s">
        <v>18</v>
      </c>
      <c r="D33" s="44" t="s">
        <v>38</v>
      </c>
      <c r="E33" s="43" t="s">
        <v>26</v>
      </c>
      <c r="F33" s="43" t="s">
        <v>39</v>
      </c>
      <c r="G33" s="43" t="s">
        <v>165</v>
      </c>
      <c r="H33" s="79" t="s">
        <v>103</v>
      </c>
      <c r="I33" s="77">
        <f>'Прил 3'!J34</f>
        <v>2.6</v>
      </c>
      <c r="J33" s="77">
        <f>'Прил 3'!K34</f>
        <v>2.6</v>
      </c>
      <c r="K33" s="75">
        <f t="shared" si="5"/>
        <v>100</v>
      </c>
      <c r="L33" s="11"/>
    </row>
    <row r="34" spans="1:12" s="2" customFormat="1" ht="47.25" x14ac:dyDescent="0.25">
      <c r="A34" s="54" t="s">
        <v>158</v>
      </c>
      <c r="B34" s="3" t="s">
        <v>17</v>
      </c>
      <c r="C34" s="3" t="s">
        <v>18</v>
      </c>
      <c r="D34" s="44">
        <v>89</v>
      </c>
      <c r="E34" s="43"/>
      <c r="F34" s="43"/>
      <c r="G34" s="43"/>
      <c r="H34" s="79"/>
      <c r="I34" s="77">
        <f>I35</f>
        <v>0.1</v>
      </c>
      <c r="J34" s="77">
        <f t="shared" ref="J34:J37" si="11">J35</f>
        <v>0.1</v>
      </c>
      <c r="K34" s="75">
        <f t="shared" si="5"/>
        <v>100</v>
      </c>
      <c r="L34" s="16"/>
    </row>
    <row r="35" spans="1:12" s="2" customFormat="1" ht="63" x14ac:dyDescent="0.25">
      <c r="A35" s="54" t="s">
        <v>159</v>
      </c>
      <c r="B35" s="3" t="s">
        <v>17</v>
      </c>
      <c r="C35" s="3" t="s">
        <v>18</v>
      </c>
      <c r="D35" s="44">
        <v>89</v>
      </c>
      <c r="E35" s="43" t="s">
        <v>25</v>
      </c>
      <c r="F35" s="43"/>
      <c r="G35" s="43"/>
      <c r="H35" s="79"/>
      <c r="I35" s="20">
        <f>I36</f>
        <v>0.1</v>
      </c>
      <c r="J35" s="20">
        <f t="shared" si="11"/>
        <v>0.1</v>
      </c>
      <c r="K35" s="75">
        <f t="shared" si="5"/>
        <v>100</v>
      </c>
      <c r="L35" s="16"/>
    </row>
    <row r="36" spans="1:12" ht="94.5" x14ac:dyDescent="0.25">
      <c r="A36" s="80" t="s">
        <v>134</v>
      </c>
      <c r="B36" s="3" t="s">
        <v>17</v>
      </c>
      <c r="C36" s="3" t="s">
        <v>18</v>
      </c>
      <c r="D36" s="44">
        <v>89</v>
      </c>
      <c r="E36" s="43" t="s">
        <v>25</v>
      </c>
      <c r="F36" s="43" t="s">
        <v>39</v>
      </c>
      <c r="G36" s="43" t="s">
        <v>45</v>
      </c>
      <c r="H36" s="79"/>
      <c r="I36" s="20">
        <f>I37</f>
        <v>0.1</v>
      </c>
      <c r="J36" s="20">
        <f t="shared" si="11"/>
        <v>0.1</v>
      </c>
      <c r="K36" s="75">
        <f t="shared" si="5"/>
        <v>100</v>
      </c>
    </row>
    <row r="37" spans="1:12" ht="31.5" x14ac:dyDescent="0.25">
      <c r="A37" s="46" t="s">
        <v>100</v>
      </c>
      <c r="B37" s="3" t="s">
        <v>17</v>
      </c>
      <c r="C37" s="3" t="s">
        <v>18</v>
      </c>
      <c r="D37" s="44" t="s">
        <v>50</v>
      </c>
      <c r="E37" s="3" t="s">
        <v>25</v>
      </c>
      <c r="F37" s="43" t="s">
        <v>39</v>
      </c>
      <c r="G37" s="43" t="s">
        <v>45</v>
      </c>
      <c r="H37" s="79" t="s">
        <v>102</v>
      </c>
      <c r="I37" s="20">
        <f>I38</f>
        <v>0.1</v>
      </c>
      <c r="J37" s="20">
        <f t="shared" si="11"/>
        <v>0.1</v>
      </c>
      <c r="K37" s="75">
        <f t="shared" si="5"/>
        <v>100</v>
      </c>
    </row>
    <row r="38" spans="1:12" ht="31.5" x14ac:dyDescent="0.25">
      <c r="A38" s="46" t="s">
        <v>101</v>
      </c>
      <c r="B38" s="3" t="s">
        <v>17</v>
      </c>
      <c r="C38" s="3" t="s">
        <v>18</v>
      </c>
      <c r="D38" s="44" t="s">
        <v>50</v>
      </c>
      <c r="E38" s="43" t="s">
        <v>25</v>
      </c>
      <c r="F38" s="43" t="s">
        <v>39</v>
      </c>
      <c r="G38" s="43" t="s">
        <v>45</v>
      </c>
      <c r="H38" s="79" t="s">
        <v>103</v>
      </c>
      <c r="I38" s="20">
        <f>'Прил 3'!J39</f>
        <v>0.1</v>
      </c>
      <c r="J38" s="20">
        <f>'Прил 3'!K39</f>
        <v>0.1</v>
      </c>
      <c r="K38" s="75">
        <f t="shared" si="5"/>
        <v>100</v>
      </c>
    </row>
    <row r="39" spans="1:12" x14ac:dyDescent="0.25">
      <c r="A39" s="61" t="s">
        <v>46</v>
      </c>
      <c r="B39" s="64" t="s">
        <v>17</v>
      </c>
      <c r="C39" s="64" t="s">
        <v>47</v>
      </c>
      <c r="D39" s="64"/>
      <c r="E39" s="51"/>
      <c r="F39" s="51"/>
      <c r="G39" s="65"/>
      <c r="H39" s="65"/>
      <c r="I39" s="81">
        <f>I40</f>
        <v>1</v>
      </c>
      <c r="J39" s="81">
        <f t="shared" ref="J39:J43" si="12">J40</f>
        <v>0</v>
      </c>
      <c r="K39" s="74">
        <f t="shared" si="5"/>
        <v>0</v>
      </c>
    </row>
    <row r="40" spans="1:12" ht="47.25" x14ac:dyDescent="0.25">
      <c r="A40" s="54" t="s">
        <v>158</v>
      </c>
      <c r="B40" s="43" t="s">
        <v>17</v>
      </c>
      <c r="C40" s="43" t="s">
        <v>47</v>
      </c>
      <c r="D40" s="44">
        <v>89</v>
      </c>
      <c r="E40" s="43"/>
      <c r="F40" s="43"/>
      <c r="G40" s="66"/>
      <c r="H40" s="66"/>
      <c r="I40" s="20">
        <f>I41</f>
        <v>1</v>
      </c>
      <c r="J40" s="20">
        <f t="shared" si="12"/>
        <v>0</v>
      </c>
      <c r="K40" s="75">
        <f t="shared" si="5"/>
        <v>0</v>
      </c>
      <c r="L40" s="16"/>
    </row>
    <row r="41" spans="1:12" s="4" customFormat="1" ht="63" x14ac:dyDescent="0.25">
      <c r="A41" s="54" t="s">
        <v>159</v>
      </c>
      <c r="B41" s="43" t="s">
        <v>17</v>
      </c>
      <c r="C41" s="43" t="s">
        <v>47</v>
      </c>
      <c r="D41" s="44">
        <v>89</v>
      </c>
      <c r="E41" s="43" t="s">
        <v>25</v>
      </c>
      <c r="F41" s="43"/>
      <c r="G41" s="66"/>
      <c r="H41" s="66"/>
      <c r="I41" s="20">
        <f>I42</f>
        <v>1</v>
      </c>
      <c r="J41" s="20">
        <f t="shared" si="12"/>
        <v>0</v>
      </c>
      <c r="K41" s="75">
        <f t="shared" si="5"/>
        <v>0</v>
      </c>
      <c r="L41" s="16"/>
    </row>
    <row r="42" spans="1:12" s="4" customFormat="1" ht="47.25" x14ac:dyDescent="0.25">
      <c r="A42" s="46" t="s">
        <v>160</v>
      </c>
      <c r="B42" s="43" t="s">
        <v>17</v>
      </c>
      <c r="C42" s="43" t="s">
        <v>47</v>
      </c>
      <c r="D42" s="44">
        <v>89</v>
      </c>
      <c r="E42" s="43" t="s">
        <v>25</v>
      </c>
      <c r="F42" s="43" t="s">
        <v>39</v>
      </c>
      <c r="G42" s="43" t="s">
        <v>48</v>
      </c>
      <c r="H42" s="66"/>
      <c r="I42" s="20">
        <f>I43</f>
        <v>1</v>
      </c>
      <c r="J42" s="20">
        <f t="shared" si="12"/>
        <v>0</v>
      </c>
      <c r="K42" s="75">
        <f t="shared" si="5"/>
        <v>0</v>
      </c>
      <c r="L42" s="11"/>
    </row>
    <row r="43" spans="1:12" s="17" customFormat="1" x14ac:dyDescent="0.25">
      <c r="A43" s="45" t="s">
        <v>108</v>
      </c>
      <c r="B43" s="43" t="s">
        <v>17</v>
      </c>
      <c r="C43" s="43" t="s">
        <v>47</v>
      </c>
      <c r="D43" s="44">
        <v>89</v>
      </c>
      <c r="E43" s="43" t="s">
        <v>25</v>
      </c>
      <c r="F43" s="43" t="s">
        <v>39</v>
      </c>
      <c r="G43" s="43" t="s">
        <v>48</v>
      </c>
      <c r="H43" s="66" t="s">
        <v>109</v>
      </c>
      <c r="I43" s="20">
        <f>I44</f>
        <v>1</v>
      </c>
      <c r="J43" s="20">
        <f t="shared" si="12"/>
        <v>0</v>
      </c>
      <c r="K43" s="75">
        <f t="shared" si="5"/>
        <v>0</v>
      </c>
      <c r="L43" s="11"/>
    </row>
    <row r="44" spans="1:12" s="4" customFormat="1" x14ac:dyDescent="0.25">
      <c r="A44" s="46" t="s">
        <v>49</v>
      </c>
      <c r="B44" s="43" t="s">
        <v>17</v>
      </c>
      <c r="C44" s="43" t="s">
        <v>47</v>
      </c>
      <c r="D44" s="43" t="s">
        <v>50</v>
      </c>
      <c r="E44" s="43" t="s">
        <v>25</v>
      </c>
      <c r="F44" s="43" t="s">
        <v>39</v>
      </c>
      <c r="G44" s="43" t="s">
        <v>48</v>
      </c>
      <c r="H44" s="66" t="s">
        <v>51</v>
      </c>
      <c r="I44" s="20">
        <f>'Прил 3'!J45</f>
        <v>1</v>
      </c>
      <c r="J44" s="20">
        <f>'Прил 3'!K45</f>
        <v>0</v>
      </c>
      <c r="K44" s="75">
        <f t="shared" si="5"/>
        <v>0</v>
      </c>
      <c r="L44" s="11"/>
    </row>
    <row r="45" spans="1:12" s="4" customFormat="1" x14ac:dyDescent="0.25">
      <c r="A45" s="46" t="s">
        <v>179</v>
      </c>
      <c r="B45" s="142" t="s">
        <v>17</v>
      </c>
      <c r="C45" s="64" t="s">
        <v>35</v>
      </c>
      <c r="D45" s="66"/>
      <c r="E45" s="43"/>
      <c r="F45" s="43"/>
      <c r="G45" s="43"/>
      <c r="H45" s="60"/>
      <c r="I45" s="81">
        <f>I46</f>
        <v>3</v>
      </c>
      <c r="J45" s="81">
        <f t="shared" ref="J45:J49" si="13">J46</f>
        <v>3</v>
      </c>
      <c r="K45" s="74">
        <f t="shared" si="5"/>
        <v>100</v>
      </c>
      <c r="L45" s="11"/>
    </row>
    <row r="46" spans="1:12" s="4" customFormat="1" ht="47.25" x14ac:dyDescent="0.25">
      <c r="A46" s="87" t="s">
        <v>158</v>
      </c>
      <c r="B46" s="43" t="s">
        <v>17</v>
      </c>
      <c r="C46" s="43" t="s">
        <v>35</v>
      </c>
      <c r="D46" s="44">
        <v>89</v>
      </c>
      <c r="E46" s="43"/>
      <c r="F46" s="43"/>
      <c r="G46" s="43"/>
      <c r="H46" s="60"/>
      <c r="I46" s="20">
        <f>I47</f>
        <v>3</v>
      </c>
      <c r="J46" s="20">
        <f t="shared" si="13"/>
        <v>3</v>
      </c>
      <c r="K46" s="75">
        <f t="shared" si="5"/>
        <v>100</v>
      </c>
      <c r="L46" s="11"/>
    </row>
    <row r="47" spans="1:12" s="4" customFormat="1" ht="51" customHeight="1" x14ac:dyDescent="0.25">
      <c r="A47" s="88" t="s">
        <v>159</v>
      </c>
      <c r="B47" s="43" t="s">
        <v>17</v>
      </c>
      <c r="C47" s="43" t="s">
        <v>35</v>
      </c>
      <c r="D47" s="44">
        <v>89</v>
      </c>
      <c r="E47" s="43" t="s">
        <v>25</v>
      </c>
      <c r="F47" s="43"/>
      <c r="G47" s="43"/>
      <c r="H47" s="60"/>
      <c r="I47" s="20">
        <f>I48</f>
        <v>3</v>
      </c>
      <c r="J47" s="20">
        <f t="shared" si="13"/>
        <v>3</v>
      </c>
      <c r="K47" s="75">
        <f t="shared" si="5"/>
        <v>100</v>
      </c>
      <c r="L47" s="11"/>
    </row>
    <row r="48" spans="1:12" s="4" customFormat="1" ht="31.5" x14ac:dyDescent="0.25">
      <c r="A48" s="46" t="s">
        <v>180</v>
      </c>
      <c r="B48" s="43" t="s">
        <v>17</v>
      </c>
      <c r="C48" s="43" t="s">
        <v>35</v>
      </c>
      <c r="D48" s="66" t="s">
        <v>50</v>
      </c>
      <c r="E48" s="43" t="s">
        <v>25</v>
      </c>
      <c r="F48" s="43" t="s">
        <v>39</v>
      </c>
      <c r="G48" s="43" t="s">
        <v>181</v>
      </c>
      <c r="H48" s="60"/>
      <c r="I48" s="20">
        <f>I49</f>
        <v>3</v>
      </c>
      <c r="J48" s="20">
        <f t="shared" si="13"/>
        <v>3</v>
      </c>
      <c r="K48" s="75">
        <f t="shared" si="5"/>
        <v>100</v>
      </c>
      <c r="L48" s="11"/>
    </row>
    <row r="49" spans="1:12" s="4" customFormat="1" ht="31.5" x14ac:dyDescent="0.25">
      <c r="A49" s="46" t="s">
        <v>100</v>
      </c>
      <c r="B49" s="3" t="s">
        <v>17</v>
      </c>
      <c r="C49" s="3" t="s">
        <v>35</v>
      </c>
      <c r="D49" s="44" t="s">
        <v>50</v>
      </c>
      <c r="E49" s="43" t="s">
        <v>25</v>
      </c>
      <c r="F49" s="43" t="s">
        <v>39</v>
      </c>
      <c r="G49" s="43" t="s">
        <v>181</v>
      </c>
      <c r="H49" s="79" t="s">
        <v>102</v>
      </c>
      <c r="I49" s="20">
        <f>I50</f>
        <v>3</v>
      </c>
      <c r="J49" s="20">
        <f t="shared" si="13"/>
        <v>3</v>
      </c>
      <c r="K49" s="75">
        <f t="shared" si="5"/>
        <v>100</v>
      </c>
      <c r="L49" s="11"/>
    </row>
    <row r="50" spans="1:12" s="4" customFormat="1" ht="31.5" x14ac:dyDescent="0.25">
      <c r="A50" s="46" t="s">
        <v>101</v>
      </c>
      <c r="B50" s="3" t="s">
        <v>17</v>
      </c>
      <c r="C50" s="3" t="s">
        <v>35</v>
      </c>
      <c r="D50" s="44" t="s">
        <v>50</v>
      </c>
      <c r="E50" s="43" t="s">
        <v>25</v>
      </c>
      <c r="F50" s="43" t="s">
        <v>39</v>
      </c>
      <c r="G50" s="43" t="s">
        <v>181</v>
      </c>
      <c r="H50" s="79" t="s">
        <v>103</v>
      </c>
      <c r="I50" s="20">
        <f>'Прил 3'!J51</f>
        <v>3</v>
      </c>
      <c r="J50" s="20">
        <f>'Прил 3'!K51</f>
        <v>3</v>
      </c>
      <c r="K50" s="75">
        <f t="shared" si="5"/>
        <v>100</v>
      </c>
      <c r="L50" s="11"/>
    </row>
    <row r="51" spans="1:12" x14ac:dyDescent="0.25">
      <c r="A51" s="61" t="s">
        <v>52</v>
      </c>
      <c r="B51" s="64" t="s">
        <v>31</v>
      </c>
      <c r="C51" s="64"/>
      <c r="D51" s="65"/>
      <c r="E51" s="64"/>
      <c r="F51" s="64"/>
      <c r="G51" s="64"/>
      <c r="H51" s="63"/>
      <c r="I51" s="53">
        <f>I52</f>
        <v>86.800000000000011</v>
      </c>
      <c r="J51" s="53">
        <f t="shared" ref="J51:J54" si="14">J52</f>
        <v>86.800000000000011</v>
      </c>
      <c r="K51" s="75">
        <f t="shared" si="5"/>
        <v>100</v>
      </c>
    </row>
    <row r="52" spans="1:12" x14ac:dyDescent="0.25">
      <c r="A52" s="49" t="s">
        <v>53</v>
      </c>
      <c r="B52" s="83" t="s">
        <v>31</v>
      </c>
      <c r="C52" s="83" t="s">
        <v>32</v>
      </c>
      <c r="D52" s="56"/>
      <c r="E52" s="50"/>
      <c r="F52" s="50"/>
      <c r="G52" s="50"/>
      <c r="H52" s="57"/>
      <c r="I52" s="53">
        <f>I53</f>
        <v>86.800000000000011</v>
      </c>
      <c r="J52" s="53">
        <f t="shared" si="14"/>
        <v>86.800000000000011</v>
      </c>
      <c r="K52" s="75">
        <f t="shared" si="5"/>
        <v>100</v>
      </c>
    </row>
    <row r="53" spans="1:12" ht="47.25" x14ac:dyDescent="0.25">
      <c r="A53" s="54" t="s">
        <v>158</v>
      </c>
      <c r="B53" s="78" t="s">
        <v>31</v>
      </c>
      <c r="C53" s="78" t="s">
        <v>32</v>
      </c>
      <c r="D53" s="3">
        <v>89</v>
      </c>
      <c r="E53" s="3"/>
      <c r="F53" s="3"/>
      <c r="G53" s="3"/>
      <c r="H53" s="42"/>
      <c r="I53" s="22">
        <f>I54</f>
        <v>86.800000000000011</v>
      </c>
      <c r="J53" s="22">
        <f t="shared" si="14"/>
        <v>86.800000000000011</v>
      </c>
      <c r="K53" s="75">
        <f t="shared" si="5"/>
        <v>100</v>
      </c>
      <c r="L53" s="16"/>
    </row>
    <row r="54" spans="1:12" ht="63" x14ac:dyDescent="0.25">
      <c r="A54" s="54" t="s">
        <v>159</v>
      </c>
      <c r="B54" s="78" t="s">
        <v>31</v>
      </c>
      <c r="C54" s="78" t="s">
        <v>32</v>
      </c>
      <c r="D54" s="3">
        <v>89</v>
      </c>
      <c r="E54" s="3">
        <v>1</v>
      </c>
      <c r="F54" s="3"/>
      <c r="G54" s="3"/>
      <c r="H54" s="42"/>
      <c r="I54" s="22">
        <f>I55</f>
        <v>86.800000000000011</v>
      </c>
      <c r="J54" s="22">
        <f t="shared" si="14"/>
        <v>86.800000000000011</v>
      </c>
      <c r="K54" s="75">
        <f t="shared" si="5"/>
        <v>100</v>
      </c>
      <c r="L54" s="16"/>
    </row>
    <row r="55" spans="1:12" ht="47.25" x14ac:dyDescent="0.25">
      <c r="A55" s="84" t="s">
        <v>168</v>
      </c>
      <c r="B55" s="78" t="s">
        <v>31</v>
      </c>
      <c r="C55" s="78" t="s">
        <v>32</v>
      </c>
      <c r="D55" s="85">
        <v>89</v>
      </c>
      <c r="E55" s="3">
        <v>1</v>
      </c>
      <c r="F55" s="3" t="s">
        <v>39</v>
      </c>
      <c r="G55" s="3">
        <v>51180</v>
      </c>
      <c r="H55" s="42"/>
      <c r="I55" s="22">
        <f>I56+I58</f>
        <v>86.800000000000011</v>
      </c>
      <c r="J55" s="22">
        <f>J56+J58</f>
        <v>86.800000000000011</v>
      </c>
      <c r="K55" s="75">
        <f t="shared" si="5"/>
        <v>100</v>
      </c>
    </row>
    <row r="56" spans="1:12" ht="63" x14ac:dyDescent="0.25">
      <c r="A56" s="76" t="s">
        <v>104</v>
      </c>
      <c r="B56" s="78" t="s">
        <v>31</v>
      </c>
      <c r="C56" s="78" t="s">
        <v>32</v>
      </c>
      <c r="D56" s="85">
        <v>89</v>
      </c>
      <c r="E56" s="3">
        <v>1</v>
      </c>
      <c r="F56" s="3" t="s">
        <v>39</v>
      </c>
      <c r="G56" s="3" t="s">
        <v>54</v>
      </c>
      <c r="H56" s="42" t="s">
        <v>106</v>
      </c>
      <c r="I56" s="22">
        <f>I57</f>
        <v>82.9</v>
      </c>
      <c r="J56" s="22">
        <f>J57</f>
        <v>82.9</v>
      </c>
      <c r="K56" s="75">
        <f t="shared" si="5"/>
        <v>100</v>
      </c>
    </row>
    <row r="57" spans="1:12" ht="31.5" x14ac:dyDescent="0.25">
      <c r="A57" s="76" t="s">
        <v>105</v>
      </c>
      <c r="B57" s="78" t="s">
        <v>31</v>
      </c>
      <c r="C57" s="78" t="s">
        <v>32</v>
      </c>
      <c r="D57" s="85">
        <v>89</v>
      </c>
      <c r="E57" s="3">
        <v>1</v>
      </c>
      <c r="F57" s="3" t="s">
        <v>39</v>
      </c>
      <c r="G57" s="3" t="s">
        <v>54</v>
      </c>
      <c r="H57" s="42" t="s">
        <v>107</v>
      </c>
      <c r="I57" s="22">
        <f>'Прил 3'!J58</f>
        <v>82.9</v>
      </c>
      <c r="J57" s="22">
        <f>'Прил 3'!K58</f>
        <v>82.9</v>
      </c>
      <c r="K57" s="75">
        <f t="shared" si="5"/>
        <v>100</v>
      </c>
    </row>
    <row r="58" spans="1:12" ht="31.5" x14ac:dyDescent="0.25">
      <c r="A58" s="46" t="s">
        <v>100</v>
      </c>
      <c r="B58" s="78" t="s">
        <v>31</v>
      </c>
      <c r="C58" s="78" t="s">
        <v>32</v>
      </c>
      <c r="D58" s="85">
        <v>89</v>
      </c>
      <c r="E58" s="3">
        <v>1</v>
      </c>
      <c r="F58" s="3" t="s">
        <v>39</v>
      </c>
      <c r="G58" s="3">
        <v>51180</v>
      </c>
      <c r="H58" s="42" t="s">
        <v>102</v>
      </c>
      <c r="I58" s="22">
        <f t="shared" ref="I58:J58" si="15">I59</f>
        <v>3.9</v>
      </c>
      <c r="J58" s="22">
        <f t="shared" si="15"/>
        <v>3.9</v>
      </c>
      <c r="K58" s="75">
        <f t="shared" si="5"/>
        <v>100</v>
      </c>
    </row>
    <row r="59" spans="1:12" ht="31.5" x14ac:dyDescent="0.25">
      <c r="A59" s="46" t="s">
        <v>101</v>
      </c>
      <c r="B59" s="78" t="s">
        <v>31</v>
      </c>
      <c r="C59" s="78" t="s">
        <v>32</v>
      </c>
      <c r="D59" s="85">
        <v>89</v>
      </c>
      <c r="E59" s="3">
        <v>1</v>
      </c>
      <c r="F59" s="3" t="s">
        <v>39</v>
      </c>
      <c r="G59" s="3">
        <v>51180</v>
      </c>
      <c r="H59" s="42" t="s">
        <v>103</v>
      </c>
      <c r="I59" s="22">
        <f>'Прил 3'!J60</f>
        <v>3.9</v>
      </c>
      <c r="J59" s="22">
        <f>'Прил 3'!K60</f>
        <v>3.9</v>
      </c>
      <c r="K59" s="75">
        <f t="shared" si="5"/>
        <v>100</v>
      </c>
    </row>
    <row r="60" spans="1:12" x14ac:dyDescent="0.25">
      <c r="A60" s="49" t="s">
        <v>55</v>
      </c>
      <c r="B60" s="83" t="s">
        <v>18</v>
      </c>
      <c r="C60" s="83"/>
      <c r="D60" s="50"/>
      <c r="E60" s="50"/>
      <c r="F60" s="50"/>
      <c r="G60" s="50"/>
      <c r="H60" s="50"/>
      <c r="I60" s="53">
        <f t="shared" ref="I60:J65" si="16">I61</f>
        <v>307.39999999999998</v>
      </c>
      <c r="J60" s="53">
        <f t="shared" si="16"/>
        <v>217</v>
      </c>
      <c r="K60" s="75">
        <f t="shared" si="5"/>
        <v>70.592062459336375</v>
      </c>
    </row>
    <row r="61" spans="1:12" x14ac:dyDescent="0.25">
      <c r="A61" s="49" t="s">
        <v>56</v>
      </c>
      <c r="B61" s="50" t="s">
        <v>18</v>
      </c>
      <c r="C61" s="50" t="s">
        <v>33</v>
      </c>
      <c r="D61" s="86"/>
      <c r="E61" s="86"/>
      <c r="F61" s="86"/>
      <c r="G61" s="86"/>
      <c r="H61" s="50"/>
      <c r="I61" s="53">
        <f t="shared" si="16"/>
        <v>307.39999999999998</v>
      </c>
      <c r="J61" s="53">
        <f t="shared" si="16"/>
        <v>217</v>
      </c>
      <c r="K61" s="75">
        <f t="shared" si="5"/>
        <v>70.592062459336375</v>
      </c>
    </row>
    <row r="62" spans="1:12" ht="47.25" x14ac:dyDescent="0.25">
      <c r="A62" s="54" t="s">
        <v>158</v>
      </c>
      <c r="B62" s="43" t="s">
        <v>18</v>
      </c>
      <c r="C62" s="43" t="s">
        <v>33</v>
      </c>
      <c r="D62" s="43" t="s">
        <v>50</v>
      </c>
      <c r="E62" s="43"/>
      <c r="F62" s="43"/>
      <c r="G62" s="43"/>
      <c r="H62" s="3"/>
      <c r="I62" s="22">
        <f>I63</f>
        <v>307.39999999999998</v>
      </c>
      <c r="J62" s="22">
        <f>J63</f>
        <v>217</v>
      </c>
      <c r="K62" s="75">
        <f t="shared" si="5"/>
        <v>70.592062459336375</v>
      </c>
      <c r="L62" s="18"/>
    </row>
    <row r="63" spans="1:12" ht="63" x14ac:dyDescent="0.25">
      <c r="A63" s="54" t="s">
        <v>159</v>
      </c>
      <c r="B63" s="43" t="s">
        <v>18</v>
      </c>
      <c r="C63" s="43" t="s">
        <v>33</v>
      </c>
      <c r="D63" s="43" t="s">
        <v>50</v>
      </c>
      <c r="E63" s="43" t="s">
        <v>25</v>
      </c>
      <c r="F63" s="43"/>
      <c r="G63" s="43"/>
      <c r="H63" s="3"/>
      <c r="I63" s="22">
        <f>I64</f>
        <v>307.39999999999998</v>
      </c>
      <c r="J63" s="22">
        <f>J64</f>
        <v>217</v>
      </c>
      <c r="K63" s="75">
        <f t="shared" si="5"/>
        <v>70.592062459336375</v>
      </c>
      <c r="L63" s="18"/>
    </row>
    <row r="64" spans="1:12" ht="179.25" customHeight="1" x14ac:dyDescent="0.25">
      <c r="A64" s="128" t="s">
        <v>170</v>
      </c>
      <c r="B64" s="43" t="s">
        <v>18</v>
      </c>
      <c r="C64" s="43" t="s">
        <v>33</v>
      </c>
      <c r="D64" s="43" t="s">
        <v>50</v>
      </c>
      <c r="E64" s="43" t="s">
        <v>25</v>
      </c>
      <c r="F64" s="43" t="s">
        <v>39</v>
      </c>
      <c r="G64" s="43" t="s">
        <v>57</v>
      </c>
      <c r="H64" s="3"/>
      <c r="I64" s="22">
        <f t="shared" si="16"/>
        <v>307.39999999999998</v>
      </c>
      <c r="J64" s="22">
        <f t="shared" si="16"/>
        <v>217</v>
      </c>
      <c r="K64" s="75">
        <f t="shared" si="5"/>
        <v>70.592062459336375</v>
      </c>
      <c r="L64" s="18"/>
    </row>
    <row r="65" spans="1:12" ht="31.5" x14ac:dyDescent="0.25">
      <c r="A65" s="46" t="s">
        <v>100</v>
      </c>
      <c r="B65" s="43" t="s">
        <v>18</v>
      </c>
      <c r="C65" s="43" t="s">
        <v>33</v>
      </c>
      <c r="D65" s="43" t="s">
        <v>50</v>
      </c>
      <c r="E65" s="43" t="s">
        <v>25</v>
      </c>
      <c r="F65" s="43" t="s">
        <v>39</v>
      </c>
      <c r="G65" s="43" t="s">
        <v>57</v>
      </c>
      <c r="H65" s="3" t="s">
        <v>102</v>
      </c>
      <c r="I65" s="22">
        <f t="shared" si="16"/>
        <v>307.39999999999998</v>
      </c>
      <c r="J65" s="22">
        <f t="shared" si="16"/>
        <v>217</v>
      </c>
      <c r="K65" s="75">
        <f t="shared" si="5"/>
        <v>70.592062459336375</v>
      </c>
    </row>
    <row r="66" spans="1:12" ht="31.5" x14ac:dyDescent="0.25">
      <c r="A66" s="46" t="s">
        <v>101</v>
      </c>
      <c r="B66" s="43" t="s">
        <v>18</v>
      </c>
      <c r="C66" s="43" t="s">
        <v>33</v>
      </c>
      <c r="D66" s="43" t="s">
        <v>50</v>
      </c>
      <c r="E66" s="43" t="s">
        <v>25</v>
      </c>
      <c r="F66" s="43" t="s">
        <v>39</v>
      </c>
      <c r="G66" s="43" t="s">
        <v>57</v>
      </c>
      <c r="H66" s="3" t="s">
        <v>103</v>
      </c>
      <c r="I66" s="22">
        <f>'Прил 3'!J67</f>
        <v>307.39999999999998</v>
      </c>
      <c r="J66" s="22">
        <f>'Прил 3'!K67</f>
        <v>217</v>
      </c>
      <c r="K66" s="75">
        <f t="shared" si="5"/>
        <v>70.592062459336375</v>
      </c>
    </row>
    <row r="67" spans="1:12" x14ac:dyDescent="0.25">
      <c r="A67" s="49" t="s">
        <v>21</v>
      </c>
      <c r="B67" s="50" t="s">
        <v>20</v>
      </c>
      <c r="C67" s="50"/>
      <c r="D67" s="50"/>
      <c r="E67" s="50"/>
      <c r="F67" s="50"/>
      <c r="G67" s="21"/>
      <c r="H67" s="21"/>
      <c r="I67" s="53">
        <f>I68+I74</f>
        <v>188.38</v>
      </c>
      <c r="J67" s="53">
        <f t="shared" ref="J67" si="17">J68+J74</f>
        <v>171.3</v>
      </c>
      <c r="K67" s="74">
        <f t="shared" si="5"/>
        <v>90.933220087058089</v>
      </c>
    </row>
    <row r="68" spans="1:12" x14ac:dyDescent="0.25">
      <c r="A68" s="49" t="s">
        <v>58</v>
      </c>
      <c r="B68" s="50" t="s">
        <v>20</v>
      </c>
      <c r="C68" s="50" t="s">
        <v>31</v>
      </c>
      <c r="D68" s="50"/>
      <c r="E68" s="50"/>
      <c r="F68" s="50"/>
      <c r="G68" s="52"/>
      <c r="H68" s="52"/>
      <c r="I68" s="53">
        <f>I69</f>
        <v>102.28</v>
      </c>
      <c r="J68" s="53">
        <f t="shared" ref="J68:J70" si="18">J69</f>
        <v>102.3</v>
      </c>
      <c r="K68" s="74">
        <f t="shared" si="5"/>
        <v>100.01955416503714</v>
      </c>
    </row>
    <row r="69" spans="1:12" ht="47.25" x14ac:dyDescent="0.25">
      <c r="A69" s="54" t="s">
        <v>158</v>
      </c>
      <c r="B69" s="3" t="s">
        <v>20</v>
      </c>
      <c r="C69" s="3" t="s">
        <v>31</v>
      </c>
      <c r="D69" s="3" t="s">
        <v>50</v>
      </c>
      <c r="E69" s="50"/>
      <c r="F69" s="50"/>
      <c r="G69" s="52"/>
      <c r="H69" s="52"/>
      <c r="I69" s="22">
        <f>I70</f>
        <v>102.28</v>
      </c>
      <c r="J69" s="22">
        <f t="shared" si="18"/>
        <v>102.3</v>
      </c>
      <c r="K69" s="75">
        <f t="shared" si="5"/>
        <v>100.01955416503714</v>
      </c>
      <c r="L69" s="16"/>
    </row>
    <row r="70" spans="1:12" ht="63" x14ac:dyDescent="0.25">
      <c r="A70" s="54" t="s">
        <v>159</v>
      </c>
      <c r="B70" s="3" t="s">
        <v>20</v>
      </c>
      <c r="C70" s="3" t="s">
        <v>31</v>
      </c>
      <c r="D70" s="3" t="s">
        <v>50</v>
      </c>
      <c r="E70" s="3" t="s">
        <v>25</v>
      </c>
      <c r="F70" s="3"/>
      <c r="G70" s="21"/>
      <c r="H70" s="21"/>
      <c r="I70" s="22">
        <f>I71</f>
        <v>102.28</v>
      </c>
      <c r="J70" s="22">
        <f t="shared" si="18"/>
        <v>102.3</v>
      </c>
      <c r="K70" s="75">
        <f t="shared" si="5"/>
        <v>100.01955416503714</v>
      </c>
      <c r="L70" s="16"/>
    </row>
    <row r="71" spans="1:12" ht="51" customHeight="1" x14ac:dyDescent="0.25">
      <c r="A71" s="82" t="s">
        <v>169</v>
      </c>
      <c r="B71" s="3" t="s">
        <v>20</v>
      </c>
      <c r="C71" s="3" t="s">
        <v>31</v>
      </c>
      <c r="D71" s="3">
        <v>89</v>
      </c>
      <c r="E71" s="3">
        <v>1</v>
      </c>
      <c r="F71" s="3" t="s">
        <v>39</v>
      </c>
      <c r="G71" s="3" t="s">
        <v>59</v>
      </c>
      <c r="H71" s="42"/>
      <c r="I71" s="22">
        <f>I72</f>
        <v>102.28</v>
      </c>
      <c r="J71" s="22">
        <f t="shared" ref="J71:J72" si="19">J72</f>
        <v>102.3</v>
      </c>
      <c r="K71" s="75">
        <f t="shared" si="5"/>
        <v>100.01955416503714</v>
      </c>
      <c r="L71" s="18"/>
    </row>
    <row r="72" spans="1:12" ht="31.5" x14ac:dyDescent="0.25">
      <c r="A72" s="46" t="s">
        <v>100</v>
      </c>
      <c r="B72" s="3" t="s">
        <v>20</v>
      </c>
      <c r="C72" s="3" t="s">
        <v>31</v>
      </c>
      <c r="D72" s="3">
        <v>89</v>
      </c>
      <c r="E72" s="3">
        <v>1</v>
      </c>
      <c r="F72" s="3" t="s">
        <v>39</v>
      </c>
      <c r="G72" s="3" t="s">
        <v>59</v>
      </c>
      <c r="H72" s="42" t="s">
        <v>102</v>
      </c>
      <c r="I72" s="22">
        <f>I73</f>
        <v>102.28</v>
      </c>
      <c r="J72" s="22">
        <f t="shared" si="19"/>
        <v>102.3</v>
      </c>
      <c r="K72" s="75">
        <f t="shared" si="5"/>
        <v>100.01955416503714</v>
      </c>
    </row>
    <row r="73" spans="1:12" ht="31.5" x14ac:dyDescent="0.25">
      <c r="A73" s="46" t="s">
        <v>101</v>
      </c>
      <c r="B73" s="3" t="s">
        <v>20</v>
      </c>
      <c r="C73" s="3" t="s">
        <v>31</v>
      </c>
      <c r="D73" s="3">
        <v>89</v>
      </c>
      <c r="E73" s="3">
        <v>1</v>
      </c>
      <c r="F73" s="3" t="s">
        <v>39</v>
      </c>
      <c r="G73" s="3" t="s">
        <v>59</v>
      </c>
      <c r="H73" s="42" t="s">
        <v>103</v>
      </c>
      <c r="I73" s="22">
        <f>'Прил 3'!J74</f>
        <v>102.28</v>
      </c>
      <c r="J73" s="22">
        <f>'Прил 3'!K74</f>
        <v>102.3</v>
      </c>
      <c r="K73" s="75">
        <f t="shared" si="5"/>
        <v>100.01955416503714</v>
      </c>
    </row>
    <row r="74" spans="1:12" x14ac:dyDescent="0.25">
      <c r="A74" s="49" t="s">
        <v>60</v>
      </c>
      <c r="B74" s="50" t="s">
        <v>20</v>
      </c>
      <c r="C74" s="50" t="s">
        <v>32</v>
      </c>
      <c r="D74" s="50"/>
      <c r="E74" s="50"/>
      <c r="F74" s="51"/>
      <c r="G74" s="52"/>
      <c r="H74" s="52"/>
      <c r="I74" s="53">
        <f>I75</f>
        <v>86.1</v>
      </c>
      <c r="J74" s="53">
        <f t="shared" ref="J74" si="20">J75</f>
        <v>69</v>
      </c>
      <c r="K74" s="75">
        <f t="shared" si="5"/>
        <v>80.139372822299663</v>
      </c>
    </row>
    <row r="75" spans="1:12" ht="47.25" x14ac:dyDescent="0.25">
      <c r="A75" s="54" t="s">
        <v>158</v>
      </c>
      <c r="B75" s="3" t="s">
        <v>20</v>
      </c>
      <c r="C75" s="3" t="s">
        <v>32</v>
      </c>
      <c r="D75" s="3" t="s">
        <v>50</v>
      </c>
      <c r="E75" s="3"/>
      <c r="F75" s="55"/>
      <c r="G75" s="21"/>
      <c r="H75" s="21"/>
      <c r="I75" s="22">
        <f>I76</f>
        <v>86.1</v>
      </c>
      <c r="J75" s="22">
        <f t="shared" ref="J75" si="21">J76</f>
        <v>69</v>
      </c>
      <c r="K75" s="75">
        <f t="shared" si="5"/>
        <v>80.139372822299663</v>
      </c>
    </row>
    <row r="76" spans="1:12" ht="63" x14ac:dyDescent="0.25">
      <c r="A76" s="54" t="s">
        <v>159</v>
      </c>
      <c r="B76" s="3" t="s">
        <v>20</v>
      </c>
      <c r="C76" s="3" t="s">
        <v>32</v>
      </c>
      <c r="D76" s="3" t="s">
        <v>50</v>
      </c>
      <c r="E76" s="48">
        <v>1</v>
      </c>
      <c r="F76" s="55"/>
      <c r="G76" s="21"/>
      <c r="H76" s="21"/>
      <c r="I76" s="22">
        <f>I77+I80</f>
        <v>86.1</v>
      </c>
      <c r="J76" s="22">
        <f t="shared" ref="J76" si="22">J77+J80</f>
        <v>69</v>
      </c>
      <c r="K76" s="75">
        <f t="shared" si="5"/>
        <v>80.139372822299663</v>
      </c>
    </row>
    <row r="77" spans="1:12" x14ac:dyDescent="0.25">
      <c r="A77" s="46" t="s">
        <v>61</v>
      </c>
      <c r="B77" s="3" t="s">
        <v>20</v>
      </c>
      <c r="C77" s="3" t="s">
        <v>32</v>
      </c>
      <c r="D77" s="3" t="s">
        <v>50</v>
      </c>
      <c r="E77" s="48">
        <v>1</v>
      </c>
      <c r="F77" s="43" t="s">
        <v>39</v>
      </c>
      <c r="G77" s="48">
        <v>43010</v>
      </c>
      <c r="H77" s="21"/>
      <c r="I77" s="22">
        <f>I78</f>
        <v>86.1</v>
      </c>
      <c r="J77" s="22">
        <f t="shared" ref="J77:J78" si="23">J78</f>
        <v>69</v>
      </c>
      <c r="K77" s="75">
        <f t="shared" si="5"/>
        <v>80.139372822299663</v>
      </c>
    </row>
    <row r="78" spans="1:12" ht="31.5" x14ac:dyDescent="0.25">
      <c r="A78" s="46" t="s">
        <v>100</v>
      </c>
      <c r="B78" s="3" t="s">
        <v>20</v>
      </c>
      <c r="C78" s="3" t="s">
        <v>32</v>
      </c>
      <c r="D78" s="3" t="s">
        <v>50</v>
      </c>
      <c r="E78" s="48">
        <v>1</v>
      </c>
      <c r="F78" s="43" t="s">
        <v>39</v>
      </c>
      <c r="G78" s="48">
        <v>43010</v>
      </c>
      <c r="H78" s="48">
        <v>200</v>
      </c>
      <c r="I78" s="22">
        <f>I79</f>
        <v>86.1</v>
      </c>
      <c r="J78" s="22">
        <f t="shared" si="23"/>
        <v>69</v>
      </c>
      <c r="K78" s="75">
        <f t="shared" si="5"/>
        <v>80.139372822299663</v>
      </c>
    </row>
    <row r="79" spans="1:12" ht="31.5" x14ac:dyDescent="0.25">
      <c r="A79" s="46" t="s">
        <v>101</v>
      </c>
      <c r="B79" s="3" t="s">
        <v>20</v>
      </c>
      <c r="C79" s="3" t="s">
        <v>32</v>
      </c>
      <c r="D79" s="3" t="s">
        <v>50</v>
      </c>
      <c r="E79" s="48">
        <v>1</v>
      </c>
      <c r="F79" s="43" t="s">
        <v>39</v>
      </c>
      <c r="G79" s="48">
        <v>43010</v>
      </c>
      <c r="H79" s="48">
        <v>240</v>
      </c>
      <c r="I79" s="22">
        <f>'Прил 3'!J80</f>
        <v>86.1</v>
      </c>
      <c r="J79" s="22">
        <f>'Прил 3'!K80</f>
        <v>69</v>
      </c>
      <c r="K79" s="75">
        <f t="shared" ref="K79:K96" si="24">J79/I79*100</f>
        <v>80.139372822299663</v>
      </c>
    </row>
    <row r="80" spans="1:12" x14ac:dyDescent="0.25">
      <c r="A80" s="46" t="s">
        <v>137</v>
      </c>
      <c r="B80" s="3" t="s">
        <v>20</v>
      </c>
      <c r="C80" s="3" t="s">
        <v>32</v>
      </c>
      <c r="D80" s="3" t="s">
        <v>50</v>
      </c>
      <c r="E80" s="48">
        <v>1</v>
      </c>
      <c r="F80" s="43" t="s">
        <v>39</v>
      </c>
      <c r="G80" s="48">
        <v>43040</v>
      </c>
      <c r="H80" s="21"/>
      <c r="I80" s="22">
        <f>I81</f>
        <v>0</v>
      </c>
      <c r="J80" s="22">
        <f t="shared" ref="J80:J81" si="25">J81</f>
        <v>0</v>
      </c>
      <c r="K80" s="75"/>
    </row>
    <row r="81" spans="1:12" ht="31.5" x14ac:dyDescent="0.25">
      <c r="A81" s="46" t="s">
        <v>100</v>
      </c>
      <c r="B81" s="3" t="s">
        <v>20</v>
      </c>
      <c r="C81" s="3" t="s">
        <v>32</v>
      </c>
      <c r="D81" s="3" t="s">
        <v>50</v>
      </c>
      <c r="E81" s="48">
        <v>1</v>
      </c>
      <c r="F81" s="43" t="s">
        <v>39</v>
      </c>
      <c r="G81" s="48">
        <v>43040</v>
      </c>
      <c r="H81" s="48">
        <v>200</v>
      </c>
      <c r="I81" s="22">
        <f>I82</f>
        <v>0</v>
      </c>
      <c r="J81" s="22">
        <f t="shared" si="25"/>
        <v>0</v>
      </c>
      <c r="K81" s="75"/>
    </row>
    <row r="82" spans="1:12" ht="31.5" x14ac:dyDescent="0.25">
      <c r="A82" s="46" t="s">
        <v>101</v>
      </c>
      <c r="B82" s="3" t="s">
        <v>20</v>
      </c>
      <c r="C82" s="3" t="s">
        <v>32</v>
      </c>
      <c r="D82" s="3" t="s">
        <v>50</v>
      </c>
      <c r="E82" s="48">
        <v>1</v>
      </c>
      <c r="F82" s="43" t="s">
        <v>39</v>
      </c>
      <c r="G82" s="48">
        <v>43040</v>
      </c>
      <c r="H82" s="48">
        <v>240</v>
      </c>
      <c r="I82" s="22">
        <f>'Прил 3'!J83</f>
        <v>0</v>
      </c>
      <c r="J82" s="22">
        <f>'Прил 3'!K83</f>
        <v>0</v>
      </c>
      <c r="K82" s="75"/>
    </row>
    <row r="83" spans="1:12" x14ac:dyDescent="0.25">
      <c r="A83" s="49" t="s">
        <v>62</v>
      </c>
      <c r="B83" s="50" t="s">
        <v>34</v>
      </c>
      <c r="C83" s="50"/>
      <c r="D83" s="56"/>
      <c r="E83" s="50"/>
      <c r="F83" s="50"/>
      <c r="G83" s="50"/>
      <c r="H83" s="57"/>
      <c r="I83" s="53">
        <f t="shared" ref="I83:J88" si="26">I84</f>
        <v>68.8</v>
      </c>
      <c r="J83" s="53">
        <f t="shared" si="26"/>
        <v>62.2</v>
      </c>
      <c r="K83" s="75">
        <f t="shared" si="24"/>
        <v>90.406976744186053</v>
      </c>
    </row>
    <row r="84" spans="1:12" x14ac:dyDescent="0.25">
      <c r="A84" s="58" t="s">
        <v>28</v>
      </c>
      <c r="B84" s="50" t="s">
        <v>34</v>
      </c>
      <c r="C84" s="50" t="s">
        <v>17</v>
      </c>
      <c r="D84" s="57"/>
      <c r="E84" s="50"/>
      <c r="F84" s="50"/>
      <c r="G84" s="50"/>
      <c r="H84" s="57"/>
      <c r="I84" s="53">
        <f>I85</f>
        <v>68.8</v>
      </c>
      <c r="J84" s="53">
        <f t="shared" si="26"/>
        <v>62.2</v>
      </c>
      <c r="K84" s="75">
        <f t="shared" si="24"/>
        <v>90.406976744186053</v>
      </c>
    </row>
    <row r="85" spans="1:12" ht="47.25" x14ac:dyDescent="0.25">
      <c r="A85" s="54" t="s">
        <v>158</v>
      </c>
      <c r="B85" s="3" t="s">
        <v>34</v>
      </c>
      <c r="C85" s="3" t="s">
        <v>17</v>
      </c>
      <c r="D85" s="3">
        <v>89</v>
      </c>
      <c r="E85" s="3"/>
      <c r="F85" s="3"/>
      <c r="G85" s="3"/>
      <c r="H85" s="42"/>
      <c r="I85" s="22">
        <f>I86</f>
        <v>68.8</v>
      </c>
      <c r="J85" s="22">
        <f t="shared" si="26"/>
        <v>62.2</v>
      </c>
      <c r="K85" s="75">
        <f t="shared" si="24"/>
        <v>90.406976744186053</v>
      </c>
      <c r="L85" s="16"/>
    </row>
    <row r="86" spans="1:12" ht="63" x14ac:dyDescent="0.25">
      <c r="A86" s="54" t="s">
        <v>159</v>
      </c>
      <c r="B86" s="3" t="s">
        <v>34</v>
      </c>
      <c r="C86" s="3" t="s">
        <v>17</v>
      </c>
      <c r="D86" s="3">
        <v>89</v>
      </c>
      <c r="E86" s="3">
        <v>1</v>
      </c>
      <c r="F86" s="3"/>
      <c r="G86" s="3"/>
      <c r="H86" s="42"/>
      <c r="I86" s="22">
        <f>I87</f>
        <v>68.8</v>
      </c>
      <c r="J86" s="22">
        <f t="shared" si="26"/>
        <v>62.2</v>
      </c>
      <c r="K86" s="75">
        <f t="shared" si="24"/>
        <v>90.406976744186053</v>
      </c>
      <c r="L86" s="16"/>
    </row>
    <row r="87" spans="1:12" x14ac:dyDescent="0.25">
      <c r="A87" s="54" t="s">
        <v>95</v>
      </c>
      <c r="B87" s="59" t="s">
        <v>34</v>
      </c>
      <c r="C87" s="59" t="s">
        <v>17</v>
      </c>
      <c r="D87" s="60">
        <v>89</v>
      </c>
      <c r="E87" s="43">
        <v>1</v>
      </c>
      <c r="F87" s="43" t="s">
        <v>39</v>
      </c>
      <c r="G87" s="43" t="s">
        <v>63</v>
      </c>
      <c r="H87" s="60"/>
      <c r="I87" s="22">
        <f t="shared" si="26"/>
        <v>68.8</v>
      </c>
      <c r="J87" s="22">
        <f t="shared" si="26"/>
        <v>62.2</v>
      </c>
      <c r="K87" s="75">
        <f t="shared" si="24"/>
        <v>90.406976744186053</v>
      </c>
    </row>
    <row r="88" spans="1:12" x14ac:dyDescent="0.25">
      <c r="A88" s="54" t="s">
        <v>96</v>
      </c>
      <c r="B88" s="59" t="s">
        <v>34</v>
      </c>
      <c r="C88" s="59" t="s">
        <v>17</v>
      </c>
      <c r="D88" s="60">
        <v>89</v>
      </c>
      <c r="E88" s="43">
        <v>1</v>
      </c>
      <c r="F88" s="43" t="s">
        <v>39</v>
      </c>
      <c r="G88" s="43" t="s">
        <v>63</v>
      </c>
      <c r="H88" s="60" t="s">
        <v>98</v>
      </c>
      <c r="I88" s="22">
        <f t="shared" si="26"/>
        <v>68.8</v>
      </c>
      <c r="J88" s="22">
        <f t="shared" si="26"/>
        <v>62.2</v>
      </c>
      <c r="K88" s="75">
        <f t="shared" si="24"/>
        <v>90.406976744186053</v>
      </c>
    </row>
    <row r="89" spans="1:12" x14ac:dyDescent="0.25">
      <c r="A89" s="54" t="s">
        <v>97</v>
      </c>
      <c r="B89" s="59" t="s">
        <v>34</v>
      </c>
      <c r="C89" s="59" t="s">
        <v>17</v>
      </c>
      <c r="D89" s="60">
        <v>89</v>
      </c>
      <c r="E89" s="43">
        <v>1</v>
      </c>
      <c r="F89" s="43" t="s">
        <v>39</v>
      </c>
      <c r="G89" s="43" t="s">
        <v>63</v>
      </c>
      <c r="H89" s="60" t="s">
        <v>99</v>
      </c>
      <c r="I89" s="22">
        <f>'Прил 3'!J90</f>
        <v>68.8</v>
      </c>
      <c r="J89" s="22">
        <f>'Прил 3'!K90</f>
        <v>62.2</v>
      </c>
      <c r="K89" s="75">
        <f t="shared" si="24"/>
        <v>90.406976744186053</v>
      </c>
    </row>
    <row r="90" spans="1:12" x14ac:dyDescent="0.25">
      <c r="A90" s="61" t="s">
        <v>19</v>
      </c>
      <c r="B90" s="62" t="s">
        <v>35</v>
      </c>
      <c r="C90" s="62"/>
      <c r="D90" s="63"/>
      <c r="E90" s="64"/>
      <c r="F90" s="64"/>
      <c r="G90" s="64"/>
      <c r="H90" s="63"/>
      <c r="I90" s="53">
        <f t="shared" ref="I90:J95" si="27">I91</f>
        <v>1.5</v>
      </c>
      <c r="J90" s="53">
        <f t="shared" si="27"/>
        <v>0</v>
      </c>
      <c r="K90" s="75">
        <f t="shared" si="24"/>
        <v>0</v>
      </c>
    </row>
    <row r="91" spans="1:12" ht="31.5" x14ac:dyDescent="0.25">
      <c r="A91" s="61" t="s">
        <v>64</v>
      </c>
      <c r="B91" s="64">
        <v>13</v>
      </c>
      <c r="C91" s="64" t="s">
        <v>17</v>
      </c>
      <c r="D91" s="65"/>
      <c r="E91" s="64"/>
      <c r="F91" s="64"/>
      <c r="G91" s="64"/>
      <c r="H91" s="63"/>
      <c r="I91" s="53">
        <f t="shared" si="27"/>
        <v>1.5</v>
      </c>
      <c r="J91" s="53">
        <f t="shared" si="27"/>
        <v>0</v>
      </c>
      <c r="K91" s="75">
        <f t="shared" si="24"/>
        <v>0</v>
      </c>
    </row>
    <row r="92" spans="1:12" ht="47.25" x14ac:dyDescent="0.25">
      <c r="A92" s="54" t="s">
        <v>158</v>
      </c>
      <c r="B92" s="43" t="s">
        <v>35</v>
      </c>
      <c r="C92" s="43" t="s">
        <v>17</v>
      </c>
      <c r="D92" s="3">
        <v>89</v>
      </c>
      <c r="E92" s="3">
        <v>0</v>
      </c>
      <c r="F92" s="43"/>
      <c r="G92" s="43"/>
      <c r="H92" s="60"/>
      <c r="I92" s="22">
        <f t="shared" si="27"/>
        <v>1.5</v>
      </c>
      <c r="J92" s="22">
        <f t="shared" si="27"/>
        <v>0</v>
      </c>
      <c r="K92" s="75">
        <f t="shared" si="24"/>
        <v>0</v>
      </c>
    </row>
    <row r="93" spans="1:12" ht="63" x14ac:dyDescent="0.25">
      <c r="A93" s="54" t="s">
        <v>159</v>
      </c>
      <c r="B93" s="43" t="s">
        <v>35</v>
      </c>
      <c r="C93" s="43" t="s">
        <v>17</v>
      </c>
      <c r="D93" s="3">
        <v>89</v>
      </c>
      <c r="E93" s="3">
        <v>1</v>
      </c>
      <c r="F93" s="43"/>
      <c r="G93" s="43"/>
      <c r="H93" s="60"/>
      <c r="I93" s="22">
        <f t="shared" si="27"/>
        <v>1.5</v>
      </c>
      <c r="J93" s="22">
        <f t="shared" si="27"/>
        <v>0</v>
      </c>
      <c r="K93" s="75">
        <f t="shared" si="24"/>
        <v>0</v>
      </c>
    </row>
    <row r="94" spans="1:12" x14ac:dyDescent="0.25">
      <c r="A94" s="46" t="s">
        <v>65</v>
      </c>
      <c r="B94" s="43">
        <v>13</v>
      </c>
      <c r="C94" s="43" t="s">
        <v>17</v>
      </c>
      <c r="D94" s="66">
        <v>89</v>
      </c>
      <c r="E94" s="43">
        <v>1</v>
      </c>
      <c r="F94" s="43" t="s">
        <v>39</v>
      </c>
      <c r="G94" s="43">
        <v>41240</v>
      </c>
      <c r="H94" s="60"/>
      <c r="I94" s="22">
        <f t="shared" si="27"/>
        <v>1.5</v>
      </c>
      <c r="J94" s="22">
        <f t="shared" si="27"/>
        <v>0</v>
      </c>
      <c r="K94" s="75">
        <f t="shared" si="24"/>
        <v>0</v>
      </c>
    </row>
    <row r="95" spans="1:12" x14ac:dyDescent="0.25">
      <c r="A95" s="46" t="s">
        <v>93</v>
      </c>
      <c r="B95" s="43">
        <v>13</v>
      </c>
      <c r="C95" s="43" t="s">
        <v>17</v>
      </c>
      <c r="D95" s="66">
        <v>89</v>
      </c>
      <c r="E95" s="43">
        <v>1</v>
      </c>
      <c r="F95" s="43" t="s">
        <v>39</v>
      </c>
      <c r="G95" s="43" t="s">
        <v>68</v>
      </c>
      <c r="H95" s="60" t="s">
        <v>94</v>
      </c>
      <c r="I95" s="22">
        <f t="shared" si="27"/>
        <v>1.5</v>
      </c>
      <c r="J95" s="22">
        <f t="shared" si="27"/>
        <v>0</v>
      </c>
      <c r="K95" s="75">
        <f t="shared" si="24"/>
        <v>0</v>
      </c>
    </row>
    <row r="96" spans="1:12" x14ac:dyDescent="0.25">
      <c r="A96" s="45" t="s">
        <v>66</v>
      </c>
      <c r="B96" s="43">
        <v>13</v>
      </c>
      <c r="C96" s="43" t="s">
        <v>17</v>
      </c>
      <c r="D96" s="66">
        <v>89</v>
      </c>
      <c r="E96" s="43">
        <v>1</v>
      </c>
      <c r="F96" s="43" t="s">
        <v>39</v>
      </c>
      <c r="G96" s="43">
        <v>41240</v>
      </c>
      <c r="H96" s="60">
        <v>730</v>
      </c>
      <c r="I96" s="22">
        <f>'Прил 3'!J97</f>
        <v>1.5</v>
      </c>
      <c r="J96" s="22">
        <f>'Прил 3'!K97</f>
        <v>0</v>
      </c>
      <c r="K96" s="75">
        <f t="shared" si="24"/>
        <v>0</v>
      </c>
    </row>
  </sheetData>
  <autoFilter ref="A6:K96"/>
  <mergeCells count="9">
    <mergeCell ref="I1:K1"/>
    <mergeCell ref="A3:K3"/>
    <mergeCell ref="A4:A5"/>
    <mergeCell ref="B4:B5"/>
    <mergeCell ref="C4:C5"/>
    <mergeCell ref="D4:G5"/>
    <mergeCell ref="H4:H5"/>
    <mergeCell ref="I4:K4"/>
    <mergeCell ref="I2:K2"/>
  </mergeCells>
  <conditionalFormatting sqref="B41">
    <cfRule type="expression" dxfId="76" priority="47" stopIfTrue="1">
      <formula>$F41=""</formula>
    </cfRule>
    <cfRule type="expression" dxfId="75" priority="48" stopIfTrue="1">
      <formula>#REF!&lt;&gt;""</formula>
    </cfRule>
    <cfRule type="expression" dxfId="74" priority="49" stopIfTrue="1">
      <formula>AND($G41="",$F41&lt;&gt;"")</formula>
    </cfRule>
  </conditionalFormatting>
  <conditionalFormatting sqref="B58">
    <cfRule type="expression" dxfId="73" priority="44" stopIfTrue="1">
      <formula>$F58=""</formula>
    </cfRule>
    <cfRule type="expression" dxfId="72" priority="46" stopIfTrue="1">
      <formula>AND($G58="",$F58&lt;&gt;"")</formula>
    </cfRule>
  </conditionalFormatting>
  <conditionalFormatting sqref="A39">
    <cfRule type="expression" dxfId="71" priority="41" stopIfTrue="1">
      <formula>$F39=""</formula>
    </cfRule>
    <cfRule type="expression" dxfId="70" priority="42" stopIfTrue="1">
      <formula>#REF!&lt;&gt;""</formula>
    </cfRule>
    <cfRule type="expression" dxfId="69" priority="43" stopIfTrue="1">
      <formula>AND($G39="",$F39&lt;&gt;"")</formula>
    </cfRule>
  </conditionalFormatting>
  <conditionalFormatting sqref="A77 A80">
    <cfRule type="expression" dxfId="68" priority="35" stopIfTrue="1">
      <formula>$F77=""</formula>
    </cfRule>
    <cfRule type="expression" dxfId="67" priority="37" stopIfTrue="1">
      <formula>AND($G77="",$F77&lt;&gt;"")</formula>
    </cfRule>
  </conditionalFormatting>
  <conditionalFormatting sqref="A80">
    <cfRule type="expression" dxfId="66" priority="32" stopIfTrue="1">
      <formula>$F80=""</formula>
    </cfRule>
    <cfRule type="expression" dxfId="65" priority="34" stopIfTrue="1">
      <formula>AND($G80="",$F80&lt;&gt;"")</formula>
    </cfRule>
  </conditionalFormatting>
  <conditionalFormatting sqref="A39">
    <cfRule type="expression" dxfId="64" priority="29" stopIfTrue="1">
      <formula>$F39=""</formula>
    </cfRule>
    <cfRule type="expression" dxfId="63" priority="30" stopIfTrue="1">
      <formula>#REF!&lt;&gt;""</formula>
    </cfRule>
    <cfRule type="expression" dxfId="62" priority="31" stopIfTrue="1">
      <formula>AND($G39="",$F39&lt;&gt;"")</formula>
    </cfRule>
  </conditionalFormatting>
  <conditionalFormatting sqref="A36">
    <cfRule type="expression" dxfId="61" priority="26" stopIfTrue="1">
      <formula>$F36=""</formula>
    </cfRule>
    <cfRule type="expression" dxfId="60" priority="27" stopIfTrue="1">
      <formula>#REF!&lt;&gt;""</formula>
    </cfRule>
    <cfRule type="expression" dxfId="59" priority="28" stopIfTrue="1">
      <formula>AND($G36="",$F36&lt;&gt;"")</formula>
    </cfRule>
  </conditionalFormatting>
  <conditionalFormatting sqref="F39 E74:E75">
    <cfRule type="expression" dxfId="58" priority="24" stopIfTrue="1">
      <formula>$C39=""</formula>
    </cfRule>
    <cfRule type="expression" dxfId="57" priority="25" stopIfTrue="1">
      <formula>$D39&lt;&gt;""</formula>
    </cfRule>
  </conditionalFormatting>
  <conditionalFormatting sqref="E39">
    <cfRule type="expression" dxfId="56" priority="22" stopIfTrue="1">
      <formula>$C39=""</formula>
    </cfRule>
    <cfRule type="expression" dxfId="55" priority="23" stopIfTrue="1">
      <formula>$D39&lt;&gt;""</formula>
    </cfRule>
  </conditionalFormatting>
  <conditionalFormatting sqref="F74:F76">
    <cfRule type="expression" dxfId="54" priority="15" stopIfTrue="1">
      <formula>$C74=""</formula>
    </cfRule>
    <cfRule type="expression" dxfId="53" priority="16" stopIfTrue="1">
      <formula>$D74&lt;&gt;""</formula>
    </cfRule>
  </conditionalFormatting>
  <conditionalFormatting sqref="F74:F76">
    <cfRule type="expression" dxfId="52" priority="11" stopIfTrue="1">
      <formula>$C74=""</formula>
    </cfRule>
    <cfRule type="expression" dxfId="51" priority="12" stopIfTrue="1">
      <formula>$D74&lt;&gt;""</formula>
    </cfRule>
  </conditionalFormatting>
  <conditionalFormatting sqref="F39">
    <cfRule type="expression" dxfId="50" priority="9" stopIfTrue="1">
      <formula>$C39=""</formula>
    </cfRule>
    <cfRule type="expression" dxfId="49" priority="10" stopIfTrue="1">
      <formula>$D39&lt;&gt;""</formula>
    </cfRule>
  </conditionalFormatting>
  <conditionalFormatting sqref="E39">
    <cfRule type="expression" dxfId="48" priority="7" stopIfTrue="1">
      <formula>$C39=""</formula>
    </cfRule>
    <cfRule type="expression" dxfId="47" priority="8" stopIfTrue="1">
      <formula>$D39&lt;&gt;""</formula>
    </cfRule>
  </conditionalFormatting>
  <conditionalFormatting sqref="A45">
    <cfRule type="expression" dxfId="46" priority="4" stopIfTrue="1">
      <formula>$F45=""</formula>
    </cfRule>
    <cfRule type="expression" dxfId="45" priority="5" stopIfTrue="1">
      <formula>$H45&lt;&gt;""</formula>
    </cfRule>
    <cfRule type="expression" dxfId="44" priority="6" stopIfTrue="1">
      <formula>AND($G45="",$F45&lt;&gt;"")</formula>
    </cfRule>
  </conditionalFormatting>
  <conditionalFormatting sqref="B45">
    <cfRule type="expression" dxfId="43" priority="1" stopIfTrue="1">
      <formula>$F45=""</formula>
    </cfRule>
    <cfRule type="expression" dxfId="42" priority="2" stopIfTrue="1">
      <formula>#REF!&lt;&gt;""</formula>
    </cfRule>
    <cfRule type="expression" dxfId="41" priority="3" stopIfTrue="1">
      <formula>AND($G45="",$F45&lt;&gt;"")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B58</xm:sqref>
        </x14:conditionalFormatting>
        <x14:conditionalFormatting xmlns:xm="http://schemas.microsoft.com/office/excel/2006/main">
          <x14:cfRule type="expression" priority="5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51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97"/>
  <sheetViews>
    <sheetView tabSelected="1" view="pageBreakPreview" topLeftCell="A4" zoomScale="90" zoomScaleNormal="75" zoomScaleSheetLayoutView="90" workbookViewId="0">
      <selection activeCell="K16" sqref="K16"/>
    </sheetView>
  </sheetViews>
  <sheetFormatPr defaultColWidth="8.5703125" defaultRowHeight="15.75" x14ac:dyDescent="0.25"/>
  <cols>
    <col min="1" max="1" width="86.7109375" style="10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" customWidth="1"/>
    <col min="9" max="9" width="7.85546875" style="4" customWidth="1"/>
    <col min="10" max="10" width="16.85546875" style="19" customWidth="1"/>
    <col min="11" max="11" width="13.85546875" style="4" customWidth="1"/>
    <col min="12" max="12" width="15.85546875" style="4" customWidth="1"/>
    <col min="13" max="16384" width="8.5703125" style="4"/>
  </cols>
  <sheetData>
    <row r="1" spans="1:12" x14ac:dyDescent="0.25">
      <c r="A1" s="112"/>
      <c r="B1" s="113"/>
      <c r="C1" s="113"/>
      <c r="D1" s="113"/>
      <c r="E1" s="113"/>
      <c r="F1" s="113"/>
      <c r="G1" s="114"/>
      <c r="H1" s="156" t="s">
        <v>29</v>
      </c>
      <c r="I1" s="156"/>
      <c r="J1" s="156"/>
      <c r="K1" s="156"/>
      <c r="L1" s="156"/>
    </row>
    <row r="2" spans="1:12" ht="101.25" customHeight="1" x14ac:dyDescent="0.25">
      <c r="A2" s="112"/>
      <c r="B2" s="113"/>
      <c r="C2" s="113"/>
      <c r="D2" s="113"/>
      <c r="E2" s="113"/>
      <c r="F2" s="113"/>
      <c r="G2" s="114"/>
      <c r="H2" s="125"/>
      <c r="I2" s="125"/>
      <c r="J2" s="155" t="s">
        <v>182</v>
      </c>
      <c r="K2" s="155"/>
      <c r="L2" s="155"/>
    </row>
    <row r="3" spans="1:12" ht="36" customHeight="1" x14ac:dyDescent="0.25">
      <c r="A3" s="165" t="s">
        <v>188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 x14ac:dyDescent="0.25">
      <c r="A4" s="167" t="s">
        <v>11</v>
      </c>
      <c r="B4" s="169" t="s">
        <v>22</v>
      </c>
      <c r="C4" s="171" t="s">
        <v>12</v>
      </c>
      <c r="D4" s="171" t="s">
        <v>23</v>
      </c>
      <c r="E4" s="159" t="s">
        <v>14</v>
      </c>
      <c r="F4" s="160"/>
      <c r="G4" s="160"/>
      <c r="H4" s="161"/>
      <c r="I4" s="171" t="s">
        <v>15</v>
      </c>
      <c r="J4" s="166" t="s">
        <v>36</v>
      </c>
      <c r="K4" s="166"/>
      <c r="L4" s="166"/>
    </row>
    <row r="5" spans="1:12" ht="31.5" x14ac:dyDescent="0.25">
      <c r="A5" s="168"/>
      <c r="B5" s="170"/>
      <c r="C5" s="172"/>
      <c r="D5" s="172"/>
      <c r="E5" s="162"/>
      <c r="F5" s="163"/>
      <c r="G5" s="163"/>
      <c r="H5" s="164"/>
      <c r="I5" s="172"/>
      <c r="J5" s="143" t="s">
        <v>183</v>
      </c>
      <c r="K5" s="143" t="s">
        <v>184</v>
      </c>
      <c r="L5" s="143" t="s">
        <v>185</v>
      </c>
    </row>
    <row r="6" spans="1:12" x14ac:dyDescent="0.25">
      <c r="A6" s="89">
        <v>1</v>
      </c>
      <c r="B6" s="3">
        <v>2</v>
      </c>
      <c r="C6" s="3">
        <v>3</v>
      </c>
      <c r="D6" s="3">
        <v>4</v>
      </c>
      <c r="E6" s="3">
        <v>5</v>
      </c>
      <c r="F6" s="78">
        <v>6</v>
      </c>
      <c r="G6" s="3">
        <v>7</v>
      </c>
      <c r="H6" s="43">
        <v>8</v>
      </c>
      <c r="I6" s="43">
        <v>9</v>
      </c>
      <c r="J6" s="43">
        <v>10</v>
      </c>
      <c r="K6" s="43">
        <v>11</v>
      </c>
      <c r="L6" s="43">
        <v>12</v>
      </c>
    </row>
    <row r="7" spans="1:12" s="17" customFormat="1" x14ac:dyDescent="0.25">
      <c r="A7" s="72" t="s">
        <v>24</v>
      </c>
      <c r="B7" s="47"/>
      <c r="C7" s="47"/>
      <c r="D7" s="47"/>
      <c r="E7" s="47"/>
      <c r="F7" s="73"/>
      <c r="G7" s="90"/>
      <c r="H7" s="52"/>
      <c r="I7" s="52"/>
      <c r="J7" s="53">
        <f>J8</f>
        <v>1489.912</v>
      </c>
      <c r="K7" s="53">
        <f t="shared" ref="K7" si="0">K8</f>
        <v>1276.5</v>
      </c>
      <c r="L7" s="74">
        <f t="shared" ref="L7:L70" si="1">K7/J7*100</f>
        <v>85.676201010529468</v>
      </c>
    </row>
    <row r="8" spans="1:12" ht="31.5" x14ac:dyDescent="0.25">
      <c r="A8" s="72" t="s">
        <v>152</v>
      </c>
      <c r="B8" s="47">
        <v>911</v>
      </c>
      <c r="C8" s="91"/>
      <c r="D8" s="91"/>
      <c r="E8" s="3"/>
      <c r="F8" s="3"/>
      <c r="G8" s="3"/>
      <c r="H8" s="3"/>
      <c r="I8" s="92"/>
      <c r="J8" s="53">
        <f>J9+J52+J61+J68+J84+J91</f>
        <v>1489.912</v>
      </c>
      <c r="K8" s="53">
        <f>K9+K52+K61+K68+K84+K91</f>
        <v>1276.5</v>
      </c>
      <c r="L8" s="74">
        <f t="shared" si="1"/>
        <v>85.676201010529468</v>
      </c>
    </row>
    <row r="9" spans="1:12" x14ac:dyDescent="0.25">
      <c r="A9" s="72" t="s">
        <v>16</v>
      </c>
      <c r="B9" s="47">
        <v>911</v>
      </c>
      <c r="C9" s="47" t="s">
        <v>17</v>
      </c>
      <c r="D9" s="47"/>
      <c r="E9" s="50"/>
      <c r="F9" s="50"/>
      <c r="G9" s="50"/>
      <c r="H9" s="50"/>
      <c r="I9" s="73"/>
      <c r="J9" s="53">
        <f>J10+J19+J40+J46</f>
        <v>837.03200000000004</v>
      </c>
      <c r="K9" s="53">
        <f t="shared" ref="K9" si="2">K10+K19+K40+K46</f>
        <v>739.2</v>
      </c>
      <c r="L9" s="74">
        <f t="shared" si="1"/>
        <v>88.312035860038804</v>
      </c>
    </row>
    <row r="10" spans="1:12" ht="31.5" x14ac:dyDescent="0.25">
      <c r="A10" s="61" t="s">
        <v>37</v>
      </c>
      <c r="B10" s="47">
        <v>911</v>
      </c>
      <c r="C10" s="50" t="s">
        <v>17</v>
      </c>
      <c r="D10" s="50" t="s">
        <v>31</v>
      </c>
      <c r="E10" s="50"/>
      <c r="F10" s="50"/>
      <c r="G10" s="50"/>
      <c r="H10" s="50"/>
      <c r="I10" s="56"/>
      <c r="J10" s="74">
        <f>J11</f>
        <v>343.74</v>
      </c>
      <c r="K10" s="74">
        <f t="shared" ref="K10:K14" si="3">K11</f>
        <v>319.20000000000005</v>
      </c>
      <c r="L10" s="74">
        <f t="shared" si="1"/>
        <v>92.86088322569384</v>
      </c>
    </row>
    <row r="11" spans="1:12" x14ac:dyDescent="0.25">
      <c r="A11" s="54" t="s">
        <v>135</v>
      </c>
      <c r="B11" s="47">
        <v>911</v>
      </c>
      <c r="C11" s="3" t="s">
        <v>17</v>
      </c>
      <c r="D11" s="3" t="s">
        <v>31</v>
      </c>
      <c r="E11" s="3" t="s">
        <v>38</v>
      </c>
      <c r="F11" s="3"/>
      <c r="G11" s="3"/>
      <c r="H11" s="3"/>
      <c r="I11" s="44"/>
      <c r="J11" s="75">
        <f>J12</f>
        <v>343.74</v>
      </c>
      <c r="K11" s="75">
        <f t="shared" si="3"/>
        <v>319.20000000000005</v>
      </c>
      <c r="L11" s="75">
        <f t="shared" si="1"/>
        <v>92.86088322569384</v>
      </c>
    </row>
    <row r="12" spans="1:12" x14ac:dyDescent="0.25">
      <c r="A12" s="46" t="s">
        <v>133</v>
      </c>
      <c r="B12" s="47">
        <v>911</v>
      </c>
      <c r="C12" s="3" t="s">
        <v>17</v>
      </c>
      <c r="D12" s="3" t="s">
        <v>31</v>
      </c>
      <c r="E12" s="3">
        <v>65</v>
      </c>
      <c r="F12" s="3">
        <v>1</v>
      </c>
      <c r="G12" s="50"/>
      <c r="H12" s="50"/>
      <c r="I12" s="56"/>
      <c r="J12" s="75">
        <f>J13+J16</f>
        <v>343.74</v>
      </c>
      <c r="K12" s="75">
        <f t="shared" ref="K12" si="4">K13+K16</f>
        <v>319.20000000000005</v>
      </c>
      <c r="L12" s="75">
        <f t="shared" si="1"/>
        <v>92.86088322569384</v>
      </c>
    </row>
    <row r="13" spans="1:12" x14ac:dyDescent="0.25">
      <c r="A13" s="76" t="s">
        <v>113</v>
      </c>
      <c r="B13" s="47">
        <v>911</v>
      </c>
      <c r="C13" s="43" t="s">
        <v>17</v>
      </c>
      <c r="D13" s="43" t="s">
        <v>31</v>
      </c>
      <c r="E13" s="43" t="s">
        <v>38</v>
      </c>
      <c r="F13" s="43" t="s">
        <v>25</v>
      </c>
      <c r="G13" s="43" t="s">
        <v>39</v>
      </c>
      <c r="H13" s="43" t="s">
        <v>40</v>
      </c>
      <c r="I13" s="56"/>
      <c r="J13" s="75">
        <f>J14</f>
        <v>277.94</v>
      </c>
      <c r="K13" s="75">
        <f t="shared" si="3"/>
        <v>256.60000000000002</v>
      </c>
      <c r="L13" s="75">
        <f t="shared" si="1"/>
        <v>92.322083903000646</v>
      </c>
    </row>
    <row r="14" spans="1:12" ht="47.25" x14ac:dyDescent="0.25">
      <c r="A14" s="76" t="s">
        <v>104</v>
      </c>
      <c r="B14" s="47">
        <v>911</v>
      </c>
      <c r="C14" s="43" t="s">
        <v>17</v>
      </c>
      <c r="D14" s="43" t="s">
        <v>31</v>
      </c>
      <c r="E14" s="43" t="s">
        <v>38</v>
      </c>
      <c r="F14" s="43" t="s">
        <v>25</v>
      </c>
      <c r="G14" s="43" t="s">
        <v>39</v>
      </c>
      <c r="H14" s="43" t="s">
        <v>40</v>
      </c>
      <c r="I14" s="44" t="s">
        <v>106</v>
      </c>
      <c r="J14" s="75">
        <f>J15</f>
        <v>277.94</v>
      </c>
      <c r="K14" s="75">
        <f t="shared" si="3"/>
        <v>256.60000000000002</v>
      </c>
      <c r="L14" s="75">
        <f t="shared" si="1"/>
        <v>92.322083903000646</v>
      </c>
    </row>
    <row r="15" spans="1:12" ht="21" customHeight="1" x14ac:dyDescent="0.25">
      <c r="A15" s="76" t="s">
        <v>105</v>
      </c>
      <c r="B15" s="47">
        <v>911</v>
      </c>
      <c r="C15" s="43" t="s">
        <v>17</v>
      </c>
      <c r="D15" s="43" t="s">
        <v>31</v>
      </c>
      <c r="E15" s="43" t="s">
        <v>38</v>
      </c>
      <c r="F15" s="43" t="s">
        <v>25</v>
      </c>
      <c r="G15" s="43" t="s">
        <v>39</v>
      </c>
      <c r="H15" s="43" t="s">
        <v>40</v>
      </c>
      <c r="I15" s="44" t="s">
        <v>107</v>
      </c>
      <c r="J15" s="75">
        <f>258.04+19.9</f>
        <v>277.94</v>
      </c>
      <c r="K15" s="75">
        <v>256.60000000000002</v>
      </c>
      <c r="L15" s="75">
        <f>K15/J15*100</f>
        <v>92.322083903000646</v>
      </c>
    </row>
    <row r="16" spans="1:12" ht="42" customHeight="1" x14ac:dyDescent="0.25">
      <c r="A16" s="46" t="s">
        <v>164</v>
      </c>
      <c r="B16" s="47">
        <v>911</v>
      </c>
      <c r="C16" s="43" t="s">
        <v>17</v>
      </c>
      <c r="D16" s="43" t="s">
        <v>31</v>
      </c>
      <c r="E16" s="43" t="s">
        <v>38</v>
      </c>
      <c r="F16" s="43" t="s">
        <v>25</v>
      </c>
      <c r="G16" s="43" t="s">
        <v>39</v>
      </c>
      <c r="H16" s="43" t="s">
        <v>165</v>
      </c>
      <c r="I16" s="44"/>
      <c r="J16" s="75">
        <f>J17</f>
        <v>65.8</v>
      </c>
      <c r="K16" s="75">
        <f t="shared" ref="K16:K17" si="5">K17</f>
        <v>62.6</v>
      </c>
      <c r="L16" s="75">
        <f t="shared" si="1"/>
        <v>95.136778115501528</v>
      </c>
    </row>
    <row r="17" spans="1:12" ht="21" customHeight="1" x14ac:dyDescent="0.25">
      <c r="A17" s="76" t="s">
        <v>104</v>
      </c>
      <c r="B17" s="47">
        <v>911</v>
      </c>
      <c r="C17" s="43" t="s">
        <v>17</v>
      </c>
      <c r="D17" s="43" t="s">
        <v>31</v>
      </c>
      <c r="E17" s="43" t="s">
        <v>38</v>
      </c>
      <c r="F17" s="43" t="s">
        <v>25</v>
      </c>
      <c r="G17" s="43" t="s">
        <v>39</v>
      </c>
      <c r="H17" s="43" t="s">
        <v>165</v>
      </c>
      <c r="I17" s="44" t="s">
        <v>106</v>
      </c>
      <c r="J17" s="75">
        <f>J18</f>
        <v>65.8</v>
      </c>
      <c r="K17" s="75">
        <f t="shared" si="5"/>
        <v>62.6</v>
      </c>
      <c r="L17" s="75">
        <f t="shared" si="1"/>
        <v>95.136778115501528</v>
      </c>
    </row>
    <row r="18" spans="1:12" ht="21" customHeight="1" x14ac:dyDescent="0.25">
      <c r="A18" s="76" t="s">
        <v>105</v>
      </c>
      <c r="B18" s="47">
        <v>911</v>
      </c>
      <c r="C18" s="43" t="s">
        <v>17</v>
      </c>
      <c r="D18" s="43" t="s">
        <v>31</v>
      </c>
      <c r="E18" s="43" t="s">
        <v>38</v>
      </c>
      <c r="F18" s="43" t="s">
        <v>25</v>
      </c>
      <c r="G18" s="43" t="s">
        <v>39</v>
      </c>
      <c r="H18" s="43" t="s">
        <v>165</v>
      </c>
      <c r="I18" s="44" t="s">
        <v>107</v>
      </c>
      <c r="J18" s="75">
        <v>65.8</v>
      </c>
      <c r="K18" s="75">
        <v>62.6</v>
      </c>
      <c r="L18" s="74">
        <f t="shared" si="1"/>
        <v>95.136778115501528</v>
      </c>
    </row>
    <row r="19" spans="1:12" ht="47.25" x14ac:dyDescent="0.25">
      <c r="A19" s="49" t="s">
        <v>67</v>
      </c>
      <c r="B19" s="47">
        <v>911</v>
      </c>
      <c r="C19" s="50" t="s">
        <v>17</v>
      </c>
      <c r="D19" s="50" t="s">
        <v>18</v>
      </c>
      <c r="E19" s="50"/>
      <c r="F19" s="50"/>
      <c r="G19" s="50"/>
      <c r="H19" s="50"/>
      <c r="I19" s="56"/>
      <c r="J19" s="74">
        <f>J20+J35</f>
        <v>489.29200000000003</v>
      </c>
      <c r="K19" s="74">
        <f>K20+K35</f>
        <v>417</v>
      </c>
      <c r="L19" s="75">
        <f t="shared" si="1"/>
        <v>85.225182508604263</v>
      </c>
    </row>
    <row r="20" spans="1:12" x14ac:dyDescent="0.25">
      <c r="A20" s="54" t="s">
        <v>135</v>
      </c>
      <c r="B20" s="47">
        <v>911</v>
      </c>
      <c r="C20" s="3" t="s">
        <v>17</v>
      </c>
      <c r="D20" s="3" t="s">
        <v>18</v>
      </c>
      <c r="E20" s="3" t="s">
        <v>38</v>
      </c>
      <c r="F20" s="3"/>
      <c r="G20" s="3"/>
      <c r="H20" s="3"/>
      <c r="I20" s="44"/>
      <c r="J20" s="75">
        <f>J21</f>
        <v>489.19200000000001</v>
      </c>
      <c r="K20" s="75">
        <f>K21</f>
        <v>416.9</v>
      </c>
      <c r="L20" s="75">
        <f t="shared" si="1"/>
        <v>85.22216225939917</v>
      </c>
    </row>
    <row r="21" spans="1:12" ht="18.600000000000001" customHeight="1" x14ac:dyDescent="0.25">
      <c r="A21" s="54" t="s">
        <v>136</v>
      </c>
      <c r="B21" s="47">
        <v>911</v>
      </c>
      <c r="C21" s="43" t="s">
        <v>17</v>
      </c>
      <c r="D21" s="43" t="s">
        <v>18</v>
      </c>
      <c r="E21" s="43" t="s">
        <v>38</v>
      </c>
      <c r="F21" s="43" t="s">
        <v>26</v>
      </c>
      <c r="G21" s="50"/>
      <c r="H21" s="50"/>
      <c r="I21" s="56"/>
      <c r="J21" s="75">
        <f>J23+J25+J30</f>
        <v>489.19200000000001</v>
      </c>
      <c r="K21" s="75">
        <f t="shared" ref="K21" si="6">K23+K25+K30</f>
        <v>416.9</v>
      </c>
      <c r="L21" s="75">
        <f t="shared" si="1"/>
        <v>85.22216225939917</v>
      </c>
    </row>
    <row r="22" spans="1:12" x14ac:dyDescent="0.25">
      <c r="A22" s="76" t="s">
        <v>41</v>
      </c>
      <c r="B22" s="47">
        <v>911</v>
      </c>
      <c r="C22" s="43" t="s">
        <v>17</v>
      </c>
      <c r="D22" s="43" t="s">
        <v>18</v>
      </c>
      <c r="E22" s="43" t="s">
        <v>38</v>
      </c>
      <c r="F22" s="43" t="s">
        <v>26</v>
      </c>
      <c r="G22" s="43" t="s">
        <v>39</v>
      </c>
      <c r="H22" s="43" t="s">
        <v>42</v>
      </c>
      <c r="I22" s="56"/>
      <c r="J22" s="75">
        <f t="shared" ref="J22:K23" si="7">J23</f>
        <v>294.62</v>
      </c>
      <c r="K22" s="75">
        <f t="shared" si="7"/>
        <v>285.5</v>
      </c>
      <c r="L22" s="75">
        <f t="shared" si="1"/>
        <v>96.904487135971763</v>
      </c>
    </row>
    <row r="23" spans="1:12" ht="38.25" customHeight="1" x14ac:dyDescent="0.25">
      <c r="A23" s="76" t="s">
        <v>104</v>
      </c>
      <c r="B23" s="47">
        <v>911</v>
      </c>
      <c r="C23" s="43" t="s">
        <v>17</v>
      </c>
      <c r="D23" s="43" t="s">
        <v>18</v>
      </c>
      <c r="E23" s="43" t="s">
        <v>38</v>
      </c>
      <c r="F23" s="43" t="s">
        <v>26</v>
      </c>
      <c r="G23" s="43" t="s">
        <v>39</v>
      </c>
      <c r="H23" s="43" t="s">
        <v>42</v>
      </c>
      <c r="I23" s="44" t="s">
        <v>106</v>
      </c>
      <c r="J23" s="75">
        <f t="shared" si="7"/>
        <v>294.62</v>
      </c>
      <c r="K23" s="75">
        <f t="shared" si="7"/>
        <v>285.5</v>
      </c>
      <c r="L23" s="75">
        <f t="shared" si="1"/>
        <v>96.904487135971763</v>
      </c>
    </row>
    <row r="24" spans="1:12" x14ac:dyDescent="0.25">
      <c r="A24" s="76" t="s">
        <v>105</v>
      </c>
      <c r="B24" s="47">
        <v>911</v>
      </c>
      <c r="C24" s="43" t="s">
        <v>17</v>
      </c>
      <c r="D24" s="43" t="s">
        <v>18</v>
      </c>
      <c r="E24" s="43" t="s">
        <v>38</v>
      </c>
      <c r="F24" s="43" t="s">
        <v>26</v>
      </c>
      <c r="G24" s="43" t="s">
        <v>39</v>
      </c>
      <c r="H24" s="43" t="s">
        <v>42</v>
      </c>
      <c r="I24" s="44" t="s">
        <v>107</v>
      </c>
      <c r="J24" s="75">
        <f>274.72+19.9</f>
        <v>294.62</v>
      </c>
      <c r="K24" s="75">
        <v>285.5</v>
      </c>
      <c r="L24" s="75">
        <f t="shared" si="1"/>
        <v>96.904487135971763</v>
      </c>
    </row>
    <row r="25" spans="1:12" x14ac:dyDescent="0.25">
      <c r="A25" s="46" t="s">
        <v>43</v>
      </c>
      <c r="B25" s="47">
        <v>911</v>
      </c>
      <c r="C25" s="43" t="s">
        <v>17</v>
      </c>
      <c r="D25" s="43" t="s">
        <v>18</v>
      </c>
      <c r="E25" s="43" t="s">
        <v>38</v>
      </c>
      <c r="F25" s="43" t="s">
        <v>26</v>
      </c>
      <c r="G25" s="43" t="s">
        <v>39</v>
      </c>
      <c r="H25" s="43" t="s">
        <v>44</v>
      </c>
      <c r="I25" s="44"/>
      <c r="J25" s="75">
        <f>J26+J28</f>
        <v>120.372</v>
      </c>
      <c r="K25" s="75">
        <f>K26+K28</f>
        <v>71.900000000000006</v>
      </c>
      <c r="L25" s="75">
        <f t="shared" si="1"/>
        <v>59.731499019705581</v>
      </c>
    </row>
    <row r="26" spans="1:12" ht="31.5" x14ac:dyDescent="0.25">
      <c r="A26" s="46" t="s">
        <v>100</v>
      </c>
      <c r="B26" s="47">
        <v>911</v>
      </c>
      <c r="C26" s="43" t="s">
        <v>17</v>
      </c>
      <c r="D26" s="43" t="s">
        <v>18</v>
      </c>
      <c r="E26" s="43" t="s">
        <v>38</v>
      </c>
      <c r="F26" s="43" t="s">
        <v>26</v>
      </c>
      <c r="G26" s="43" t="s">
        <v>39</v>
      </c>
      <c r="H26" s="43" t="s">
        <v>44</v>
      </c>
      <c r="I26" s="44" t="s">
        <v>102</v>
      </c>
      <c r="J26" s="75">
        <f t="shared" ref="J26:K26" si="8">J27</f>
        <v>90.372</v>
      </c>
      <c r="K26" s="75">
        <f t="shared" si="8"/>
        <v>62.6</v>
      </c>
      <c r="L26" s="75">
        <f t="shared" si="1"/>
        <v>69.269242685787631</v>
      </c>
    </row>
    <row r="27" spans="1:12" ht="31.5" x14ac:dyDescent="0.25">
      <c r="A27" s="46" t="s">
        <v>101</v>
      </c>
      <c r="B27" s="47">
        <v>911</v>
      </c>
      <c r="C27" s="43" t="s">
        <v>17</v>
      </c>
      <c r="D27" s="43" t="s">
        <v>18</v>
      </c>
      <c r="E27" s="43" t="s">
        <v>38</v>
      </c>
      <c r="F27" s="43" t="s">
        <v>26</v>
      </c>
      <c r="G27" s="43" t="s">
        <v>39</v>
      </c>
      <c r="H27" s="43" t="s">
        <v>44</v>
      </c>
      <c r="I27" s="3" t="s">
        <v>103</v>
      </c>
      <c r="J27" s="75">
        <v>90.372</v>
      </c>
      <c r="K27" s="75">
        <v>62.6</v>
      </c>
      <c r="L27" s="75">
        <f t="shared" si="1"/>
        <v>69.269242685787631</v>
      </c>
    </row>
    <row r="28" spans="1:12" s="17" customFormat="1" x14ac:dyDescent="0.25">
      <c r="A28" s="45" t="s">
        <v>108</v>
      </c>
      <c r="B28" s="47">
        <v>911</v>
      </c>
      <c r="C28" s="3" t="s">
        <v>17</v>
      </c>
      <c r="D28" s="3" t="s">
        <v>18</v>
      </c>
      <c r="E28" s="43" t="s">
        <v>38</v>
      </c>
      <c r="F28" s="43" t="s">
        <v>26</v>
      </c>
      <c r="G28" s="43" t="s">
        <v>39</v>
      </c>
      <c r="H28" s="43" t="s">
        <v>44</v>
      </c>
      <c r="I28" s="78" t="s">
        <v>109</v>
      </c>
      <c r="J28" s="22">
        <f>J29</f>
        <v>30</v>
      </c>
      <c r="K28" s="22">
        <f>K29</f>
        <v>9.3000000000000007</v>
      </c>
      <c r="L28" s="75">
        <f t="shared" si="1"/>
        <v>31</v>
      </c>
    </row>
    <row r="29" spans="1:12" s="17" customFormat="1" x14ac:dyDescent="0.25">
      <c r="A29" s="45" t="s">
        <v>110</v>
      </c>
      <c r="B29" s="47">
        <v>911</v>
      </c>
      <c r="C29" s="3" t="s">
        <v>17</v>
      </c>
      <c r="D29" s="3" t="s">
        <v>18</v>
      </c>
      <c r="E29" s="3" t="s">
        <v>38</v>
      </c>
      <c r="F29" s="43" t="s">
        <v>26</v>
      </c>
      <c r="G29" s="43" t="s">
        <v>39</v>
      </c>
      <c r="H29" s="43" t="s">
        <v>44</v>
      </c>
      <c r="I29" s="78" t="s">
        <v>112</v>
      </c>
      <c r="J29" s="22">
        <v>30</v>
      </c>
      <c r="K29" s="22">
        <v>9.3000000000000007</v>
      </c>
      <c r="L29" s="75">
        <f t="shared" si="1"/>
        <v>31</v>
      </c>
    </row>
    <row r="30" spans="1:12" s="17" customFormat="1" ht="47.25" x14ac:dyDescent="0.25">
      <c r="A30" s="46" t="s">
        <v>164</v>
      </c>
      <c r="B30" s="47">
        <v>911</v>
      </c>
      <c r="C30" s="3" t="s">
        <v>17</v>
      </c>
      <c r="D30" s="3" t="s">
        <v>18</v>
      </c>
      <c r="E30" s="44" t="s">
        <v>38</v>
      </c>
      <c r="F30" s="43" t="s">
        <v>26</v>
      </c>
      <c r="G30" s="43" t="s">
        <v>39</v>
      </c>
      <c r="H30" s="43" t="s">
        <v>165</v>
      </c>
      <c r="I30" s="79"/>
      <c r="J30" s="22">
        <f>J31+J33</f>
        <v>74.199999999999989</v>
      </c>
      <c r="K30" s="22">
        <f>K31+K33</f>
        <v>59.5</v>
      </c>
      <c r="L30" s="75">
        <f t="shared" si="1"/>
        <v>80.188679245283041</v>
      </c>
    </row>
    <row r="31" spans="1:12" s="17" customFormat="1" ht="47.25" x14ac:dyDescent="0.25">
      <c r="A31" s="76" t="s">
        <v>104</v>
      </c>
      <c r="B31" s="47">
        <v>911</v>
      </c>
      <c r="C31" s="3" t="s">
        <v>17</v>
      </c>
      <c r="D31" s="3" t="s">
        <v>18</v>
      </c>
      <c r="E31" s="44" t="s">
        <v>38</v>
      </c>
      <c r="F31" s="43" t="s">
        <v>26</v>
      </c>
      <c r="G31" s="43" t="s">
        <v>39</v>
      </c>
      <c r="H31" s="43" t="s">
        <v>165</v>
      </c>
      <c r="I31" s="79" t="s">
        <v>106</v>
      </c>
      <c r="J31" s="22">
        <f>J32</f>
        <v>71.599999999999994</v>
      </c>
      <c r="K31" s="22">
        <f t="shared" ref="K31" si="9">K32</f>
        <v>56.9</v>
      </c>
      <c r="L31" s="75">
        <f t="shared" si="1"/>
        <v>79.469273743016771</v>
      </c>
    </row>
    <row r="32" spans="1:12" s="17" customFormat="1" x14ac:dyDescent="0.25">
      <c r="A32" s="76" t="s">
        <v>105</v>
      </c>
      <c r="B32" s="47">
        <v>911</v>
      </c>
      <c r="C32" s="3" t="s">
        <v>17</v>
      </c>
      <c r="D32" s="3" t="s">
        <v>18</v>
      </c>
      <c r="E32" s="44" t="s">
        <v>38</v>
      </c>
      <c r="F32" s="43" t="s">
        <v>26</v>
      </c>
      <c r="G32" s="43" t="s">
        <v>39</v>
      </c>
      <c r="H32" s="43" t="s">
        <v>165</v>
      </c>
      <c r="I32" s="79" t="s">
        <v>107</v>
      </c>
      <c r="J32" s="22">
        <v>71.599999999999994</v>
      </c>
      <c r="K32" s="22">
        <v>56.9</v>
      </c>
      <c r="L32" s="75">
        <f t="shared" si="1"/>
        <v>79.469273743016771</v>
      </c>
    </row>
    <row r="33" spans="1:12" s="17" customFormat="1" ht="31.5" x14ac:dyDescent="0.25">
      <c r="A33" s="46" t="s">
        <v>100</v>
      </c>
      <c r="B33" s="47">
        <v>911</v>
      </c>
      <c r="C33" s="3" t="s">
        <v>17</v>
      </c>
      <c r="D33" s="3" t="s">
        <v>18</v>
      </c>
      <c r="E33" s="44" t="s">
        <v>38</v>
      </c>
      <c r="F33" s="43" t="s">
        <v>26</v>
      </c>
      <c r="G33" s="43" t="s">
        <v>39</v>
      </c>
      <c r="H33" s="43" t="s">
        <v>165</v>
      </c>
      <c r="I33" s="79" t="s">
        <v>102</v>
      </c>
      <c r="J33" s="22">
        <f>J34</f>
        <v>2.6</v>
      </c>
      <c r="K33" s="22">
        <f t="shared" ref="K33" si="10">K34</f>
        <v>2.6</v>
      </c>
      <c r="L33" s="75">
        <f t="shared" si="1"/>
        <v>100</v>
      </c>
    </row>
    <row r="34" spans="1:12" s="17" customFormat="1" ht="31.5" x14ac:dyDescent="0.25">
      <c r="A34" s="46" t="s">
        <v>101</v>
      </c>
      <c r="B34" s="47">
        <v>911</v>
      </c>
      <c r="C34" s="3" t="s">
        <v>17</v>
      </c>
      <c r="D34" s="3" t="s">
        <v>18</v>
      </c>
      <c r="E34" s="44" t="s">
        <v>38</v>
      </c>
      <c r="F34" s="43" t="s">
        <v>26</v>
      </c>
      <c r="G34" s="43" t="s">
        <v>39</v>
      </c>
      <c r="H34" s="43" t="s">
        <v>165</v>
      </c>
      <c r="I34" s="79" t="s">
        <v>103</v>
      </c>
      <c r="J34" s="22">
        <v>2.6</v>
      </c>
      <c r="K34" s="22">
        <v>2.6</v>
      </c>
      <c r="L34" s="75">
        <f t="shared" si="1"/>
        <v>100</v>
      </c>
    </row>
    <row r="35" spans="1:12" s="9" customFormat="1" ht="47.25" x14ac:dyDescent="0.25">
      <c r="A35" s="54" t="s">
        <v>158</v>
      </c>
      <c r="B35" s="47">
        <v>911</v>
      </c>
      <c r="C35" s="3" t="s">
        <v>17</v>
      </c>
      <c r="D35" s="3" t="s">
        <v>18</v>
      </c>
      <c r="E35" s="44">
        <v>89</v>
      </c>
      <c r="F35" s="43"/>
      <c r="G35" s="43"/>
      <c r="H35" s="43"/>
      <c r="I35" s="79"/>
      <c r="J35" s="75">
        <f>J36</f>
        <v>0.1</v>
      </c>
      <c r="K35" s="75">
        <f t="shared" ref="K35:K38" si="11">K36</f>
        <v>0.1</v>
      </c>
      <c r="L35" s="75">
        <f t="shared" si="1"/>
        <v>100</v>
      </c>
    </row>
    <row r="36" spans="1:12" s="9" customFormat="1" ht="47.25" x14ac:dyDescent="0.25">
      <c r="A36" s="54" t="s">
        <v>159</v>
      </c>
      <c r="B36" s="47">
        <v>911</v>
      </c>
      <c r="C36" s="3" t="s">
        <v>17</v>
      </c>
      <c r="D36" s="3" t="s">
        <v>18</v>
      </c>
      <c r="E36" s="44">
        <v>89</v>
      </c>
      <c r="F36" s="43" t="s">
        <v>25</v>
      </c>
      <c r="G36" s="43"/>
      <c r="H36" s="43"/>
      <c r="I36" s="79"/>
      <c r="J36" s="75">
        <f>J37</f>
        <v>0.1</v>
      </c>
      <c r="K36" s="75">
        <f t="shared" si="11"/>
        <v>0.1</v>
      </c>
      <c r="L36" s="75">
        <f t="shared" si="1"/>
        <v>100</v>
      </c>
    </row>
    <row r="37" spans="1:12" s="9" customFormat="1" ht="70.5" customHeight="1" x14ac:dyDescent="0.25">
      <c r="A37" s="80" t="s">
        <v>134</v>
      </c>
      <c r="B37" s="47">
        <v>911</v>
      </c>
      <c r="C37" s="3" t="s">
        <v>17</v>
      </c>
      <c r="D37" s="3" t="s">
        <v>18</v>
      </c>
      <c r="E37" s="44">
        <v>89</v>
      </c>
      <c r="F37" s="43" t="s">
        <v>25</v>
      </c>
      <c r="G37" s="43" t="s">
        <v>39</v>
      </c>
      <c r="H37" s="43" t="s">
        <v>45</v>
      </c>
      <c r="I37" s="79"/>
      <c r="J37" s="75">
        <f>J38</f>
        <v>0.1</v>
      </c>
      <c r="K37" s="75">
        <f t="shared" si="11"/>
        <v>0.1</v>
      </c>
      <c r="L37" s="75">
        <f t="shared" si="1"/>
        <v>100</v>
      </c>
    </row>
    <row r="38" spans="1:12" s="9" customFormat="1" ht="18" customHeight="1" x14ac:dyDescent="0.25">
      <c r="A38" s="46" t="s">
        <v>100</v>
      </c>
      <c r="B38" s="47">
        <v>911</v>
      </c>
      <c r="C38" s="3" t="s">
        <v>17</v>
      </c>
      <c r="D38" s="3" t="s">
        <v>18</v>
      </c>
      <c r="E38" s="44" t="s">
        <v>50</v>
      </c>
      <c r="F38" s="43" t="s">
        <v>25</v>
      </c>
      <c r="G38" s="43" t="s">
        <v>39</v>
      </c>
      <c r="H38" s="43" t="s">
        <v>45</v>
      </c>
      <c r="I38" s="79" t="s">
        <v>102</v>
      </c>
      <c r="J38" s="75">
        <f>J39</f>
        <v>0.1</v>
      </c>
      <c r="K38" s="75">
        <f t="shared" si="11"/>
        <v>0.1</v>
      </c>
      <c r="L38" s="75">
        <f t="shared" si="1"/>
        <v>100</v>
      </c>
    </row>
    <row r="39" spans="1:12" s="9" customFormat="1" ht="35.25" customHeight="1" x14ac:dyDescent="0.25">
      <c r="A39" s="46" t="s">
        <v>101</v>
      </c>
      <c r="B39" s="47">
        <v>911</v>
      </c>
      <c r="C39" s="3" t="s">
        <v>17</v>
      </c>
      <c r="D39" s="3" t="s">
        <v>18</v>
      </c>
      <c r="E39" s="44" t="s">
        <v>50</v>
      </c>
      <c r="F39" s="43" t="s">
        <v>25</v>
      </c>
      <c r="G39" s="43" t="s">
        <v>39</v>
      </c>
      <c r="H39" s="43" t="s">
        <v>45</v>
      </c>
      <c r="I39" s="79" t="s">
        <v>103</v>
      </c>
      <c r="J39" s="75">
        <v>0.1</v>
      </c>
      <c r="K39" s="75">
        <v>0.1</v>
      </c>
      <c r="L39" s="75">
        <f t="shared" si="1"/>
        <v>100</v>
      </c>
    </row>
    <row r="40" spans="1:12" x14ac:dyDescent="0.25">
      <c r="A40" s="61" t="s">
        <v>46</v>
      </c>
      <c r="B40" s="47">
        <v>911</v>
      </c>
      <c r="C40" s="64" t="s">
        <v>17</v>
      </c>
      <c r="D40" s="64" t="s">
        <v>47</v>
      </c>
      <c r="E40" s="64"/>
      <c r="F40" s="51"/>
      <c r="G40" s="51"/>
      <c r="H40" s="65"/>
      <c r="I40" s="65"/>
      <c r="J40" s="74">
        <f>J41</f>
        <v>1</v>
      </c>
      <c r="K40" s="74">
        <f t="shared" ref="K40:K44" si="12">K41</f>
        <v>0</v>
      </c>
      <c r="L40" s="75">
        <f t="shared" si="1"/>
        <v>0</v>
      </c>
    </row>
    <row r="41" spans="1:12" ht="47.25" x14ac:dyDescent="0.25">
      <c r="A41" s="87" t="s">
        <v>158</v>
      </c>
      <c r="B41" s="47">
        <v>911</v>
      </c>
      <c r="C41" s="43" t="s">
        <v>17</v>
      </c>
      <c r="D41" s="43" t="s">
        <v>47</v>
      </c>
      <c r="E41" s="44">
        <v>89</v>
      </c>
      <c r="F41" s="43"/>
      <c r="G41" s="43"/>
      <c r="H41" s="66"/>
      <c r="I41" s="66"/>
      <c r="J41" s="75">
        <f>J42</f>
        <v>1</v>
      </c>
      <c r="K41" s="75">
        <f t="shared" si="12"/>
        <v>0</v>
      </c>
      <c r="L41" s="75">
        <f t="shared" si="1"/>
        <v>0</v>
      </c>
    </row>
    <row r="42" spans="1:12" ht="47.25" x14ac:dyDescent="0.25">
      <c r="A42" s="88" t="s">
        <v>159</v>
      </c>
      <c r="B42" s="47">
        <v>911</v>
      </c>
      <c r="C42" s="43" t="s">
        <v>17</v>
      </c>
      <c r="D42" s="43" t="s">
        <v>47</v>
      </c>
      <c r="E42" s="44">
        <v>89</v>
      </c>
      <c r="F42" s="43" t="s">
        <v>25</v>
      </c>
      <c r="G42" s="43"/>
      <c r="H42" s="66"/>
      <c r="I42" s="66"/>
      <c r="J42" s="75">
        <f>J43</f>
        <v>1</v>
      </c>
      <c r="K42" s="75">
        <f t="shared" si="12"/>
        <v>0</v>
      </c>
      <c r="L42" s="75">
        <f t="shared" si="1"/>
        <v>0</v>
      </c>
    </row>
    <row r="43" spans="1:12" ht="31.5" x14ac:dyDescent="0.25">
      <c r="A43" s="46" t="s">
        <v>160</v>
      </c>
      <c r="B43" s="47">
        <v>911</v>
      </c>
      <c r="C43" s="43" t="s">
        <v>17</v>
      </c>
      <c r="D43" s="43" t="s">
        <v>47</v>
      </c>
      <c r="E43" s="44">
        <v>89</v>
      </c>
      <c r="F43" s="43" t="s">
        <v>25</v>
      </c>
      <c r="G43" s="43" t="s">
        <v>39</v>
      </c>
      <c r="H43" s="43" t="s">
        <v>48</v>
      </c>
      <c r="I43" s="66"/>
      <c r="J43" s="75">
        <f>J44</f>
        <v>1</v>
      </c>
      <c r="K43" s="75">
        <f t="shared" si="12"/>
        <v>0</v>
      </c>
      <c r="L43" s="75">
        <f t="shared" si="1"/>
        <v>0</v>
      </c>
    </row>
    <row r="44" spans="1:12" x14ac:dyDescent="0.25">
      <c r="A44" s="45" t="s">
        <v>108</v>
      </c>
      <c r="B44" s="47">
        <v>911</v>
      </c>
      <c r="C44" s="43" t="s">
        <v>17</v>
      </c>
      <c r="D44" s="43" t="s">
        <v>47</v>
      </c>
      <c r="E44" s="44">
        <v>89</v>
      </c>
      <c r="F44" s="43" t="s">
        <v>25</v>
      </c>
      <c r="G44" s="43" t="s">
        <v>39</v>
      </c>
      <c r="H44" s="43" t="s">
        <v>48</v>
      </c>
      <c r="I44" s="66" t="s">
        <v>109</v>
      </c>
      <c r="J44" s="75">
        <f>J45</f>
        <v>1</v>
      </c>
      <c r="K44" s="75">
        <f t="shared" si="12"/>
        <v>0</v>
      </c>
      <c r="L44" s="75">
        <f t="shared" si="1"/>
        <v>0</v>
      </c>
    </row>
    <row r="45" spans="1:12" ht="17.25" customHeight="1" x14ac:dyDescent="0.25">
      <c r="A45" s="46" t="s">
        <v>49</v>
      </c>
      <c r="B45" s="47">
        <v>911</v>
      </c>
      <c r="C45" s="43" t="s">
        <v>17</v>
      </c>
      <c r="D45" s="43" t="s">
        <v>47</v>
      </c>
      <c r="E45" s="43" t="s">
        <v>50</v>
      </c>
      <c r="F45" s="43" t="s">
        <v>25</v>
      </c>
      <c r="G45" s="43" t="s">
        <v>39</v>
      </c>
      <c r="H45" s="43" t="s">
        <v>48</v>
      </c>
      <c r="I45" s="66" t="s">
        <v>51</v>
      </c>
      <c r="J45" s="75">
        <v>1</v>
      </c>
      <c r="K45" s="75">
        <v>0</v>
      </c>
      <c r="L45" s="75">
        <f t="shared" si="1"/>
        <v>0</v>
      </c>
    </row>
    <row r="46" spans="1:12" ht="17.25" customHeight="1" x14ac:dyDescent="0.25">
      <c r="A46" s="46" t="s">
        <v>179</v>
      </c>
      <c r="B46" s="47">
        <v>911</v>
      </c>
      <c r="C46" s="142" t="s">
        <v>17</v>
      </c>
      <c r="D46" s="64" t="s">
        <v>35</v>
      </c>
      <c r="E46" s="66"/>
      <c r="F46" s="43"/>
      <c r="G46" s="43"/>
      <c r="H46" s="43"/>
      <c r="I46" s="60"/>
      <c r="J46" s="75">
        <f>J47</f>
        <v>3</v>
      </c>
      <c r="K46" s="75">
        <f t="shared" ref="K46:K50" si="13">K47</f>
        <v>3</v>
      </c>
      <c r="L46" s="75">
        <f t="shared" si="1"/>
        <v>100</v>
      </c>
    </row>
    <row r="47" spans="1:12" ht="32.25" customHeight="1" x14ac:dyDescent="0.25">
      <c r="A47" s="87" t="s">
        <v>158</v>
      </c>
      <c r="B47" s="47">
        <v>911</v>
      </c>
      <c r="C47" s="43" t="s">
        <v>17</v>
      </c>
      <c r="D47" s="43" t="s">
        <v>35</v>
      </c>
      <c r="E47" s="44">
        <v>89</v>
      </c>
      <c r="F47" s="43"/>
      <c r="G47" s="43"/>
      <c r="H47" s="43"/>
      <c r="I47" s="60"/>
      <c r="J47" s="75">
        <f>J48</f>
        <v>3</v>
      </c>
      <c r="K47" s="75">
        <f t="shared" si="13"/>
        <v>3</v>
      </c>
      <c r="L47" s="75">
        <f t="shared" si="1"/>
        <v>100</v>
      </c>
    </row>
    <row r="48" spans="1:12" ht="49.5" customHeight="1" x14ac:dyDescent="0.25">
      <c r="A48" s="88" t="s">
        <v>159</v>
      </c>
      <c r="B48" s="47">
        <v>911</v>
      </c>
      <c r="C48" s="43" t="s">
        <v>17</v>
      </c>
      <c r="D48" s="43" t="s">
        <v>35</v>
      </c>
      <c r="E48" s="44">
        <v>89</v>
      </c>
      <c r="F48" s="43" t="s">
        <v>25</v>
      </c>
      <c r="G48" s="43"/>
      <c r="H48" s="43"/>
      <c r="I48" s="60"/>
      <c r="J48" s="75">
        <f>J49</f>
        <v>3</v>
      </c>
      <c r="K48" s="75">
        <f t="shared" si="13"/>
        <v>3</v>
      </c>
      <c r="L48" s="75">
        <f t="shared" si="1"/>
        <v>100</v>
      </c>
    </row>
    <row r="49" spans="1:12" ht="29.25" customHeight="1" x14ac:dyDescent="0.25">
      <c r="A49" s="46" t="s">
        <v>180</v>
      </c>
      <c r="B49" s="47">
        <v>911</v>
      </c>
      <c r="C49" s="43" t="s">
        <v>17</v>
      </c>
      <c r="D49" s="43" t="s">
        <v>35</v>
      </c>
      <c r="E49" s="66" t="s">
        <v>50</v>
      </c>
      <c r="F49" s="43" t="s">
        <v>25</v>
      </c>
      <c r="G49" s="43" t="s">
        <v>39</v>
      </c>
      <c r="H49" s="43" t="s">
        <v>181</v>
      </c>
      <c r="I49" s="60"/>
      <c r="J49" s="75">
        <f>J50</f>
        <v>3</v>
      </c>
      <c r="K49" s="75">
        <f t="shared" si="13"/>
        <v>3</v>
      </c>
      <c r="L49" s="75">
        <f t="shared" si="1"/>
        <v>100</v>
      </c>
    </row>
    <row r="50" spans="1:12" ht="29.25" customHeight="1" x14ac:dyDescent="0.25">
      <c r="A50" s="46" t="s">
        <v>100</v>
      </c>
      <c r="B50" s="47">
        <v>911</v>
      </c>
      <c r="C50" s="3" t="s">
        <v>17</v>
      </c>
      <c r="D50" s="3" t="s">
        <v>35</v>
      </c>
      <c r="E50" s="44" t="s">
        <v>50</v>
      </c>
      <c r="F50" s="43" t="s">
        <v>25</v>
      </c>
      <c r="G50" s="43" t="s">
        <v>39</v>
      </c>
      <c r="H50" s="43" t="s">
        <v>181</v>
      </c>
      <c r="I50" s="79" t="s">
        <v>102</v>
      </c>
      <c r="J50" s="75">
        <f>J51</f>
        <v>3</v>
      </c>
      <c r="K50" s="75">
        <f t="shared" si="13"/>
        <v>3</v>
      </c>
      <c r="L50" s="75">
        <f t="shared" si="1"/>
        <v>100</v>
      </c>
    </row>
    <row r="51" spans="1:12" ht="17.25" customHeight="1" x14ac:dyDescent="0.25">
      <c r="A51" s="46" t="s">
        <v>101</v>
      </c>
      <c r="B51" s="47">
        <v>911</v>
      </c>
      <c r="C51" s="3" t="s">
        <v>17</v>
      </c>
      <c r="D51" s="3" t="s">
        <v>35</v>
      </c>
      <c r="E51" s="44" t="s">
        <v>50</v>
      </c>
      <c r="F51" s="43" t="s">
        <v>25</v>
      </c>
      <c r="G51" s="43" t="s">
        <v>39</v>
      </c>
      <c r="H51" s="43" t="s">
        <v>181</v>
      </c>
      <c r="I51" s="79" t="s">
        <v>103</v>
      </c>
      <c r="J51" s="75">
        <v>3</v>
      </c>
      <c r="K51" s="75">
        <v>3</v>
      </c>
      <c r="L51" s="75">
        <f t="shared" si="1"/>
        <v>100</v>
      </c>
    </row>
    <row r="52" spans="1:12" x14ac:dyDescent="0.25">
      <c r="A52" s="61" t="s">
        <v>52</v>
      </c>
      <c r="B52" s="47">
        <v>911</v>
      </c>
      <c r="C52" s="64" t="s">
        <v>31</v>
      </c>
      <c r="D52" s="64"/>
      <c r="E52" s="65"/>
      <c r="F52" s="64"/>
      <c r="G52" s="64"/>
      <c r="H52" s="64"/>
      <c r="I52" s="63"/>
      <c r="J52" s="74">
        <f>J53</f>
        <v>86.800000000000011</v>
      </c>
      <c r="K52" s="74">
        <f>K53</f>
        <v>86.800000000000011</v>
      </c>
      <c r="L52" s="74">
        <f t="shared" si="1"/>
        <v>100</v>
      </c>
    </row>
    <row r="53" spans="1:12" x14ac:dyDescent="0.25">
      <c r="A53" s="49" t="s">
        <v>53</v>
      </c>
      <c r="B53" s="47">
        <v>911</v>
      </c>
      <c r="C53" s="83" t="s">
        <v>31</v>
      </c>
      <c r="D53" s="83" t="s">
        <v>32</v>
      </c>
      <c r="E53" s="56"/>
      <c r="F53" s="50"/>
      <c r="G53" s="50"/>
      <c r="H53" s="50"/>
      <c r="I53" s="57"/>
      <c r="J53" s="74">
        <f>J56</f>
        <v>86.800000000000011</v>
      </c>
      <c r="K53" s="74">
        <f>K56</f>
        <v>86.800000000000011</v>
      </c>
      <c r="L53" s="74">
        <f t="shared" si="1"/>
        <v>100</v>
      </c>
    </row>
    <row r="54" spans="1:12" ht="47.25" x14ac:dyDescent="0.25">
      <c r="A54" s="87" t="s">
        <v>158</v>
      </c>
      <c r="B54" s="47">
        <v>911</v>
      </c>
      <c r="C54" s="78" t="s">
        <v>31</v>
      </c>
      <c r="D54" s="78" t="s">
        <v>32</v>
      </c>
      <c r="E54" s="3">
        <v>89</v>
      </c>
      <c r="F54" s="3"/>
      <c r="G54" s="3"/>
      <c r="H54" s="3"/>
      <c r="I54" s="42"/>
      <c r="J54" s="75">
        <f t="shared" ref="J54:K55" si="14">J55</f>
        <v>86.800000000000011</v>
      </c>
      <c r="K54" s="75">
        <f t="shared" si="14"/>
        <v>86.800000000000011</v>
      </c>
      <c r="L54" s="75">
        <f t="shared" si="1"/>
        <v>100</v>
      </c>
    </row>
    <row r="55" spans="1:12" ht="47.25" x14ac:dyDescent="0.25">
      <c r="A55" s="88" t="s">
        <v>159</v>
      </c>
      <c r="B55" s="47">
        <v>911</v>
      </c>
      <c r="C55" s="78" t="s">
        <v>31</v>
      </c>
      <c r="D55" s="78" t="s">
        <v>32</v>
      </c>
      <c r="E55" s="3">
        <v>89</v>
      </c>
      <c r="F55" s="3">
        <v>1</v>
      </c>
      <c r="G55" s="3"/>
      <c r="H55" s="3"/>
      <c r="I55" s="42"/>
      <c r="J55" s="75">
        <f t="shared" si="14"/>
        <v>86.800000000000011</v>
      </c>
      <c r="K55" s="75">
        <f t="shared" si="14"/>
        <v>86.800000000000011</v>
      </c>
      <c r="L55" s="75">
        <f t="shared" si="1"/>
        <v>100</v>
      </c>
    </row>
    <row r="56" spans="1:12" ht="31.5" x14ac:dyDescent="0.25">
      <c r="A56" s="84" t="s">
        <v>168</v>
      </c>
      <c r="B56" s="47">
        <v>911</v>
      </c>
      <c r="C56" s="78" t="s">
        <v>31</v>
      </c>
      <c r="D56" s="78" t="s">
        <v>32</v>
      </c>
      <c r="E56" s="85">
        <v>89</v>
      </c>
      <c r="F56" s="3">
        <v>1</v>
      </c>
      <c r="G56" s="3" t="s">
        <v>39</v>
      </c>
      <c r="H56" s="3">
        <v>51180</v>
      </c>
      <c r="I56" s="42"/>
      <c r="J56" s="20">
        <f>J57+J59</f>
        <v>86.800000000000011</v>
      </c>
      <c r="K56" s="20">
        <f>K57+K59</f>
        <v>86.800000000000011</v>
      </c>
      <c r="L56" s="75">
        <f t="shared" si="1"/>
        <v>100</v>
      </c>
    </row>
    <row r="57" spans="1:12" ht="47.25" x14ac:dyDescent="0.25">
      <c r="A57" s="76" t="s">
        <v>104</v>
      </c>
      <c r="B57" s="47">
        <v>911</v>
      </c>
      <c r="C57" s="78" t="s">
        <v>31</v>
      </c>
      <c r="D57" s="78" t="s">
        <v>32</v>
      </c>
      <c r="E57" s="85">
        <v>89</v>
      </c>
      <c r="F57" s="3">
        <v>1</v>
      </c>
      <c r="G57" s="3" t="s">
        <v>39</v>
      </c>
      <c r="H57" s="3" t="s">
        <v>54</v>
      </c>
      <c r="I57" s="42" t="s">
        <v>106</v>
      </c>
      <c r="J57" s="20">
        <f>J58</f>
        <v>82.9</v>
      </c>
      <c r="K57" s="20">
        <f>K58</f>
        <v>82.9</v>
      </c>
      <c r="L57" s="75">
        <f t="shared" si="1"/>
        <v>100</v>
      </c>
    </row>
    <row r="58" spans="1:12" x14ac:dyDescent="0.25">
      <c r="A58" s="76" t="s">
        <v>105</v>
      </c>
      <c r="B58" s="47">
        <v>911</v>
      </c>
      <c r="C58" s="78" t="s">
        <v>31</v>
      </c>
      <c r="D58" s="78" t="s">
        <v>32</v>
      </c>
      <c r="E58" s="85">
        <v>89</v>
      </c>
      <c r="F58" s="3">
        <v>1</v>
      </c>
      <c r="G58" s="3" t="s">
        <v>39</v>
      </c>
      <c r="H58" s="3" t="s">
        <v>54</v>
      </c>
      <c r="I58" s="42" t="s">
        <v>107</v>
      </c>
      <c r="J58" s="20">
        <v>82.9</v>
      </c>
      <c r="K58" s="20">
        <v>82.9</v>
      </c>
      <c r="L58" s="75">
        <f t="shared" si="1"/>
        <v>100</v>
      </c>
    </row>
    <row r="59" spans="1:12" ht="18.75" customHeight="1" x14ac:dyDescent="0.25">
      <c r="A59" s="46" t="s">
        <v>100</v>
      </c>
      <c r="B59" s="47">
        <v>911</v>
      </c>
      <c r="C59" s="78" t="s">
        <v>31</v>
      </c>
      <c r="D59" s="78" t="s">
        <v>32</v>
      </c>
      <c r="E59" s="85">
        <v>89</v>
      </c>
      <c r="F59" s="3">
        <v>1</v>
      </c>
      <c r="G59" s="3" t="s">
        <v>39</v>
      </c>
      <c r="H59" s="3">
        <v>51180</v>
      </c>
      <c r="I59" s="42" t="s">
        <v>102</v>
      </c>
      <c r="J59" s="20">
        <f t="shared" ref="J59:K59" si="15">J60</f>
        <v>3.9</v>
      </c>
      <c r="K59" s="20">
        <f t="shared" si="15"/>
        <v>3.9</v>
      </c>
      <c r="L59" s="75">
        <f t="shared" si="1"/>
        <v>100</v>
      </c>
    </row>
    <row r="60" spans="1:12" ht="31.5" x14ac:dyDescent="0.25">
      <c r="A60" s="46" t="s">
        <v>101</v>
      </c>
      <c r="B60" s="47">
        <v>911</v>
      </c>
      <c r="C60" s="78" t="s">
        <v>31</v>
      </c>
      <c r="D60" s="78" t="s">
        <v>32</v>
      </c>
      <c r="E60" s="85">
        <v>89</v>
      </c>
      <c r="F60" s="3">
        <v>1</v>
      </c>
      <c r="G60" s="3" t="s">
        <v>39</v>
      </c>
      <c r="H60" s="3">
        <v>51180</v>
      </c>
      <c r="I60" s="42" t="s">
        <v>103</v>
      </c>
      <c r="J60" s="20">
        <v>3.9</v>
      </c>
      <c r="K60" s="20">
        <v>3.9</v>
      </c>
      <c r="L60" s="75">
        <f t="shared" si="1"/>
        <v>100</v>
      </c>
    </row>
    <row r="61" spans="1:12" x14ac:dyDescent="0.25">
      <c r="A61" s="49" t="s">
        <v>55</v>
      </c>
      <c r="B61" s="47">
        <v>911</v>
      </c>
      <c r="C61" s="83" t="s">
        <v>18</v>
      </c>
      <c r="D61" s="83"/>
      <c r="E61" s="50"/>
      <c r="F61" s="50"/>
      <c r="G61" s="50"/>
      <c r="H61" s="50"/>
      <c r="I61" s="50"/>
      <c r="J61" s="81">
        <f t="shared" ref="J61:K66" si="16">J62</f>
        <v>307.39999999999998</v>
      </c>
      <c r="K61" s="81">
        <f t="shared" si="16"/>
        <v>217</v>
      </c>
      <c r="L61" s="74">
        <f t="shared" si="1"/>
        <v>70.592062459336375</v>
      </c>
    </row>
    <row r="62" spans="1:12" x14ac:dyDescent="0.25">
      <c r="A62" s="49" t="s">
        <v>56</v>
      </c>
      <c r="B62" s="47">
        <v>911</v>
      </c>
      <c r="C62" s="50" t="s">
        <v>18</v>
      </c>
      <c r="D62" s="50" t="s">
        <v>33</v>
      </c>
      <c r="E62" s="86"/>
      <c r="F62" s="86"/>
      <c r="G62" s="86"/>
      <c r="H62" s="86"/>
      <c r="I62" s="50"/>
      <c r="J62" s="20">
        <f t="shared" si="16"/>
        <v>307.39999999999998</v>
      </c>
      <c r="K62" s="20">
        <f t="shared" si="16"/>
        <v>217</v>
      </c>
      <c r="L62" s="75">
        <f t="shared" si="1"/>
        <v>70.592062459336375</v>
      </c>
    </row>
    <row r="63" spans="1:12" ht="47.25" x14ac:dyDescent="0.25">
      <c r="A63" s="87" t="s">
        <v>158</v>
      </c>
      <c r="B63" s="47">
        <v>911</v>
      </c>
      <c r="C63" s="43" t="s">
        <v>18</v>
      </c>
      <c r="D63" s="43" t="s">
        <v>33</v>
      </c>
      <c r="E63" s="43" t="s">
        <v>50</v>
      </c>
      <c r="F63" s="43"/>
      <c r="G63" s="43"/>
      <c r="H63" s="43"/>
      <c r="I63" s="3"/>
      <c r="J63" s="20">
        <f>J64</f>
        <v>307.39999999999998</v>
      </c>
      <c r="K63" s="20">
        <f>K64</f>
        <v>217</v>
      </c>
      <c r="L63" s="75">
        <f t="shared" si="1"/>
        <v>70.592062459336375</v>
      </c>
    </row>
    <row r="64" spans="1:12" ht="47.25" x14ac:dyDescent="0.25">
      <c r="A64" s="88" t="s">
        <v>159</v>
      </c>
      <c r="B64" s="47">
        <v>911</v>
      </c>
      <c r="C64" s="43" t="s">
        <v>18</v>
      </c>
      <c r="D64" s="43" t="s">
        <v>33</v>
      </c>
      <c r="E64" s="43" t="s">
        <v>50</v>
      </c>
      <c r="F64" s="43" t="s">
        <v>25</v>
      </c>
      <c r="G64" s="43"/>
      <c r="H64" s="43"/>
      <c r="I64" s="3"/>
      <c r="J64" s="20">
        <f>J65</f>
        <v>307.39999999999998</v>
      </c>
      <c r="K64" s="20">
        <f>K65</f>
        <v>217</v>
      </c>
      <c r="L64" s="75">
        <f t="shared" si="1"/>
        <v>70.592062459336375</v>
      </c>
    </row>
    <row r="65" spans="1:13" ht="141.75" x14ac:dyDescent="0.25">
      <c r="A65" s="128" t="s">
        <v>170</v>
      </c>
      <c r="B65" s="47">
        <v>911</v>
      </c>
      <c r="C65" s="43" t="s">
        <v>18</v>
      </c>
      <c r="D65" s="43" t="s">
        <v>33</v>
      </c>
      <c r="E65" s="43" t="s">
        <v>50</v>
      </c>
      <c r="F65" s="43" t="s">
        <v>25</v>
      </c>
      <c r="G65" s="43" t="s">
        <v>39</v>
      </c>
      <c r="H65" s="43" t="s">
        <v>57</v>
      </c>
      <c r="I65" s="3"/>
      <c r="J65" s="20">
        <f t="shared" si="16"/>
        <v>307.39999999999998</v>
      </c>
      <c r="K65" s="20">
        <f t="shared" si="16"/>
        <v>217</v>
      </c>
      <c r="L65" s="75">
        <f t="shared" si="1"/>
        <v>70.592062459336375</v>
      </c>
    </row>
    <row r="66" spans="1:13" ht="18.75" customHeight="1" x14ac:dyDescent="0.25">
      <c r="A66" s="46" t="s">
        <v>100</v>
      </c>
      <c r="B66" s="47">
        <v>911</v>
      </c>
      <c r="C66" s="43" t="s">
        <v>18</v>
      </c>
      <c r="D66" s="43" t="s">
        <v>33</v>
      </c>
      <c r="E66" s="43" t="s">
        <v>50</v>
      </c>
      <c r="F66" s="43" t="s">
        <v>25</v>
      </c>
      <c r="G66" s="43" t="s">
        <v>39</v>
      </c>
      <c r="H66" s="43" t="s">
        <v>57</v>
      </c>
      <c r="I66" s="3" t="s">
        <v>102</v>
      </c>
      <c r="J66" s="20">
        <f t="shared" si="16"/>
        <v>307.39999999999998</v>
      </c>
      <c r="K66" s="20">
        <f t="shared" si="16"/>
        <v>217</v>
      </c>
      <c r="L66" s="75">
        <f t="shared" si="1"/>
        <v>70.592062459336375</v>
      </c>
    </row>
    <row r="67" spans="1:13" ht="33.75" customHeight="1" x14ac:dyDescent="0.25">
      <c r="A67" s="46" t="s">
        <v>101</v>
      </c>
      <c r="B67" s="47">
        <v>911</v>
      </c>
      <c r="C67" s="43" t="s">
        <v>18</v>
      </c>
      <c r="D67" s="43" t="s">
        <v>33</v>
      </c>
      <c r="E67" s="43" t="s">
        <v>50</v>
      </c>
      <c r="F67" s="43" t="s">
        <v>25</v>
      </c>
      <c r="G67" s="43" t="s">
        <v>39</v>
      </c>
      <c r="H67" s="43" t="s">
        <v>57</v>
      </c>
      <c r="I67" s="3" t="s">
        <v>103</v>
      </c>
      <c r="J67" s="20">
        <v>307.39999999999998</v>
      </c>
      <c r="K67" s="20">
        <v>217</v>
      </c>
      <c r="L67" s="75">
        <f t="shared" si="1"/>
        <v>70.592062459336375</v>
      </c>
    </row>
    <row r="68" spans="1:13" x14ac:dyDescent="0.25">
      <c r="A68" s="49" t="s">
        <v>21</v>
      </c>
      <c r="B68" s="47">
        <v>911</v>
      </c>
      <c r="C68" s="50" t="s">
        <v>20</v>
      </c>
      <c r="D68" s="50"/>
      <c r="E68" s="50"/>
      <c r="F68" s="50"/>
      <c r="G68" s="50"/>
      <c r="H68" s="21"/>
      <c r="I68" s="21"/>
      <c r="J68" s="53">
        <f>J69+J75</f>
        <v>188.38</v>
      </c>
      <c r="K68" s="53">
        <f>K69+K75</f>
        <v>171.3</v>
      </c>
      <c r="L68" s="75">
        <f t="shared" si="1"/>
        <v>90.933220087058089</v>
      </c>
    </row>
    <row r="69" spans="1:13" x14ac:dyDescent="0.25">
      <c r="A69" s="49" t="s">
        <v>58</v>
      </c>
      <c r="B69" s="47">
        <v>911</v>
      </c>
      <c r="C69" s="50" t="s">
        <v>20</v>
      </c>
      <c r="D69" s="50" t="s">
        <v>31</v>
      </c>
      <c r="E69" s="50"/>
      <c r="F69" s="50"/>
      <c r="G69" s="50"/>
      <c r="H69" s="52"/>
      <c r="I69" s="52"/>
      <c r="J69" s="53">
        <f>J70</f>
        <v>102.28</v>
      </c>
      <c r="K69" s="53">
        <f t="shared" ref="K69" si="17">K70</f>
        <v>102.3</v>
      </c>
      <c r="L69" s="75">
        <f t="shared" si="1"/>
        <v>100.01955416503714</v>
      </c>
    </row>
    <row r="70" spans="1:13" ht="47.25" x14ac:dyDescent="0.25">
      <c r="A70" s="87" t="s">
        <v>158</v>
      </c>
      <c r="B70" s="47">
        <v>911</v>
      </c>
      <c r="C70" s="3" t="s">
        <v>20</v>
      </c>
      <c r="D70" s="3" t="s">
        <v>31</v>
      </c>
      <c r="E70" s="3" t="s">
        <v>50</v>
      </c>
      <c r="F70" s="3"/>
      <c r="G70" s="3"/>
      <c r="H70" s="21"/>
      <c r="I70" s="21"/>
      <c r="J70" s="22">
        <f>J71</f>
        <v>102.28</v>
      </c>
      <c r="K70" s="22">
        <f t="shared" ref="K70" si="18">K71</f>
        <v>102.3</v>
      </c>
      <c r="L70" s="75">
        <f t="shared" si="1"/>
        <v>100.01955416503714</v>
      </c>
    </row>
    <row r="71" spans="1:13" ht="47.25" x14ac:dyDescent="0.25">
      <c r="A71" s="88" t="s">
        <v>159</v>
      </c>
      <c r="B71" s="47">
        <v>911</v>
      </c>
      <c r="C71" s="3" t="s">
        <v>20</v>
      </c>
      <c r="D71" s="3" t="s">
        <v>31</v>
      </c>
      <c r="E71" s="3" t="s">
        <v>50</v>
      </c>
      <c r="F71" s="3" t="s">
        <v>25</v>
      </c>
      <c r="G71" s="3"/>
      <c r="H71" s="21"/>
      <c r="I71" s="21"/>
      <c r="J71" s="22">
        <f>J72</f>
        <v>102.28</v>
      </c>
      <c r="K71" s="22">
        <f t="shared" ref="K71" si="19">K72</f>
        <v>102.3</v>
      </c>
      <c r="L71" s="75">
        <f t="shared" ref="L71:L97" si="20">K71/J71*100</f>
        <v>100.01955416503714</v>
      </c>
    </row>
    <row r="72" spans="1:13" ht="49.15" customHeight="1" x14ac:dyDescent="0.25">
      <c r="A72" s="82" t="s">
        <v>169</v>
      </c>
      <c r="B72" s="47">
        <v>911</v>
      </c>
      <c r="C72" s="3" t="s">
        <v>20</v>
      </c>
      <c r="D72" s="3" t="s">
        <v>31</v>
      </c>
      <c r="E72" s="3">
        <v>89</v>
      </c>
      <c r="F72" s="3">
        <v>1</v>
      </c>
      <c r="G72" s="3" t="s">
        <v>39</v>
      </c>
      <c r="H72" s="3" t="s">
        <v>59</v>
      </c>
      <c r="I72" s="42"/>
      <c r="J72" s="22">
        <f t="shared" ref="J72:K73" si="21">J73</f>
        <v>102.28</v>
      </c>
      <c r="K72" s="22">
        <f t="shared" si="21"/>
        <v>102.3</v>
      </c>
      <c r="L72" s="75">
        <f t="shared" si="20"/>
        <v>100.01955416503714</v>
      </c>
    </row>
    <row r="73" spans="1:13" ht="19.5" customHeight="1" x14ac:dyDescent="0.25">
      <c r="A73" s="46" t="s">
        <v>100</v>
      </c>
      <c r="B73" s="47">
        <v>911</v>
      </c>
      <c r="C73" s="3" t="s">
        <v>20</v>
      </c>
      <c r="D73" s="3" t="s">
        <v>31</v>
      </c>
      <c r="E73" s="3">
        <v>89</v>
      </c>
      <c r="F73" s="3">
        <v>1</v>
      </c>
      <c r="G73" s="3" t="s">
        <v>39</v>
      </c>
      <c r="H73" s="3" t="s">
        <v>59</v>
      </c>
      <c r="I73" s="42" t="s">
        <v>102</v>
      </c>
      <c r="J73" s="22">
        <f t="shared" si="21"/>
        <v>102.28</v>
      </c>
      <c r="K73" s="22">
        <f t="shared" si="21"/>
        <v>102.3</v>
      </c>
      <c r="L73" s="75">
        <f t="shared" si="20"/>
        <v>100.01955416503714</v>
      </c>
    </row>
    <row r="74" spans="1:13" ht="31.5" x14ac:dyDescent="0.25">
      <c r="A74" s="46" t="s">
        <v>101</v>
      </c>
      <c r="B74" s="47">
        <v>911</v>
      </c>
      <c r="C74" s="3" t="s">
        <v>20</v>
      </c>
      <c r="D74" s="3" t="s">
        <v>31</v>
      </c>
      <c r="E74" s="3">
        <v>89</v>
      </c>
      <c r="F74" s="3">
        <v>1</v>
      </c>
      <c r="G74" s="3" t="s">
        <v>39</v>
      </c>
      <c r="H74" s="3" t="s">
        <v>59</v>
      </c>
      <c r="I74" s="42" t="s">
        <v>103</v>
      </c>
      <c r="J74" s="22">
        <v>102.28</v>
      </c>
      <c r="K74" s="22">
        <v>102.3</v>
      </c>
      <c r="L74" s="75">
        <f t="shared" si="20"/>
        <v>100.01955416503714</v>
      </c>
      <c r="M74" s="4">
        <v>30</v>
      </c>
    </row>
    <row r="75" spans="1:13" x14ac:dyDescent="0.25">
      <c r="A75" s="49" t="s">
        <v>60</v>
      </c>
      <c r="B75" s="47">
        <v>911</v>
      </c>
      <c r="C75" s="50" t="s">
        <v>20</v>
      </c>
      <c r="D75" s="50" t="s">
        <v>32</v>
      </c>
      <c r="E75" s="50"/>
      <c r="F75" s="50"/>
      <c r="G75" s="51"/>
      <c r="H75" s="52"/>
      <c r="I75" s="52"/>
      <c r="J75" s="53">
        <f>J76</f>
        <v>86.1</v>
      </c>
      <c r="K75" s="53">
        <f>K76</f>
        <v>69</v>
      </c>
      <c r="L75" s="75">
        <f t="shared" si="20"/>
        <v>80.139372822299663</v>
      </c>
    </row>
    <row r="76" spans="1:13" ht="47.25" x14ac:dyDescent="0.25">
      <c r="A76" s="87" t="s">
        <v>158</v>
      </c>
      <c r="B76" s="47">
        <v>911</v>
      </c>
      <c r="C76" s="3" t="s">
        <v>20</v>
      </c>
      <c r="D76" s="3" t="s">
        <v>32</v>
      </c>
      <c r="E76" s="3" t="s">
        <v>50</v>
      </c>
      <c r="F76" s="3"/>
      <c r="G76" s="51"/>
      <c r="H76" s="21"/>
      <c r="I76" s="21"/>
      <c r="J76" s="22">
        <f>J77</f>
        <v>86.1</v>
      </c>
      <c r="K76" s="22">
        <f t="shared" ref="K76" si="22">K77</f>
        <v>69</v>
      </c>
      <c r="L76" s="75">
        <f t="shared" si="20"/>
        <v>80.139372822299663</v>
      </c>
    </row>
    <row r="77" spans="1:13" ht="47.25" x14ac:dyDescent="0.25">
      <c r="A77" s="88" t="s">
        <v>159</v>
      </c>
      <c r="B77" s="47">
        <v>911</v>
      </c>
      <c r="C77" s="3" t="s">
        <v>20</v>
      </c>
      <c r="D77" s="3" t="s">
        <v>32</v>
      </c>
      <c r="E77" s="3" t="s">
        <v>50</v>
      </c>
      <c r="F77" s="48">
        <v>1</v>
      </c>
      <c r="G77" s="51"/>
      <c r="H77" s="21"/>
      <c r="I77" s="21"/>
      <c r="J77" s="22">
        <f>J78+J81</f>
        <v>86.1</v>
      </c>
      <c r="K77" s="22">
        <f t="shared" ref="K77" si="23">K78+K81</f>
        <v>69</v>
      </c>
      <c r="L77" s="75">
        <f t="shared" si="20"/>
        <v>80.139372822299663</v>
      </c>
    </row>
    <row r="78" spans="1:13" x14ac:dyDescent="0.25">
      <c r="A78" s="46" t="s">
        <v>61</v>
      </c>
      <c r="B78" s="47">
        <v>911</v>
      </c>
      <c r="C78" s="3" t="s">
        <v>20</v>
      </c>
      <c r="D78" s="3" t="s">
        <v>32</v>
      </c>
      <c r="E78" s="3" t="s">
        <v>50</v>
      </c>
      <c r="F78" s="48">
        <v>1</v>
      </c>
      <c r="G78" s="43" t="s">
        <v>39</v>
      </c>
      <c r="H78" s="48">
        <v>43010</v>
      </c>
      <c r="I78" s="21"/>
      <c r="J78" s="22">
        <f>J79</f>
        <v>86.1</v>
      </c>
      <c r="K78" s="22">
        <f t="shared" ref="K78" si="24">K79</f>
        <v>69</v>
      </c>
      <c r="L78" s="75">
        <f t="shared" si="20"/>
        <v>80.139372822299663</v>
      </c>
    </row>
    <row r="79" spans="1:13" ht="17.25" customHeight="1" x14ac:dyDescent="0.25">
      <c r="A79" s="46" t="s">
        <v>100</v>
      </c>
      <c r="B79" s="47">
        <v>911</v>
      </c>
      <c r="C79" s="3" t="s">
        <v>20</v>
      </c>
      <c r="D79" s="3" t="s">
        <v>32</v>
      </c>
      <c r="E79" s="3" t="s">
        <v>50</v>
      </c>
      <c r="F79" s="48">
        <v>1</v>
      </c>
      <c r="G79" s="43" t="s">
        <v>39</v>
      </c>
      <c r="H79" s="48">
        <v>43010</v>
      </c>
      <c r="I79" s="48">
        <v>200</v>
      </c>
      <c r="J79" s="22">
        <f>J80</f>
        <v>86.1</v>
      </c>
      <c r="K79" s="22">
        <f>K80</f>
        <v>69</v>
      </c>
      <c r="L79" s="75">
        <f t="shared" si="20"/>
        <v>80.139372822299663</v>
      </c>
    </row>
    <row r="80" spans="1:13" ht="31.5" x14ac:dyDescent="0.25">
      <c r="A80" s="46" t="s">
        <v>101</v>
      </c>
      <c r="B80" s="47">
        <v>911</v>
      </c>
      <c r="C80" s="3" t="s">
        <v>20</v>
      </c>
      <c r="D80" s="3" t="s">
        <v>32</v>
      </c>
      <c r="E80" s="3" t="s">
        <v>50</v>
      </c>
      <c r="F80" s="48">
        <v>1</v>
      </c>
      <c r="G80" s="43" t="s">
        <v>39</v>
      </c>
      <c r="H80" s="48">
        <v>43010</v>
      </c>
      <c r="I80" s="48">
        <v>240</v>
      </c>
      <c r="J80" s="22">
        <v>86.1</v>
      </c>
      <c r="K80" s="22">
        <v>69</v>
      </c>
      <c r="L80" s="75">
        <f t="shared" si="20"/>
        <v>80.139372822299663</v>
      </c>
    </row>
    <row r="81" spans="1:12" ht="19.5" customHeight="1" x14ac:dyDescent="0.25">
      <c r="A81" s="46" t="s">
        <v>137</v>
      </c>
      <c r="B81" s="47">
        <v>911</v>
      </c>
      <c r="C81" s="3" t="s">
        <v>20</v>
      </c>
      <c r="D81" s="3" t="s">
        <v>32</v>
      </c>
      <c r="E81" s="3" t="s">
        <v>50</v>
      </c>
      <c r="F81" s="48">
        <v>1</v>
      </c>
      <c r="G81" s="43" t="s">
        <v>39</v>
      </c>
      <c r="H81" s="48">
        <v>43040</v>
      </c>
      <c r="I81" s="21"/>
      <c r="J81" s="22">
        <f>J82</f>
        <v>0</v>
      </c>
      <c r="K81" s="22">
        <f t="shared" ref="K81:K82" si="25">K82</f>
        <v>0</v>
      </c>
      <c r="L81" s="75"/>
    </row>
    <row r="82" spans="1:12" ht="16.5" customHeight="1" x14ac:dyDescent="0.25">
      <c r="A82" s="46" t="s">
        <v>100</v>
      </c>
      <c r="B82" s="47">
        <v>911</v>
      </c>
      <c r="C82" s="3" t="s">
        <v>20</v>
      </c>
      <c r="D82" s="3" t="s">
        <v>32</v>
      </c>
      <c r="E82" s="3" t="s">
        <v>50</v>
      </c>
      <c r="F82" s="48">
        <v>1</v>
      </c>
      <c r="G82" s="43" t="s">
        <v>39</v>
      </c>
      <c r="H82" s="48">
        <v>43040</v>
      </c>
      <c r="I82" s="48">
        <v>200</v>
      </c>
      <c r="J82" s="22">
        <f>J83</f>
        <v>0</v>
      </c>
      <c r="K82" s="22">
        <f t="shared" si="25"/>
        <v>0</v>
      </c>
      <c r="L82" s="75"/>
    </row>
    <row r="83" spans="1:12" ht="38.25" customHeight="1" x14ac:dyDescent="0.25">
      <c r="A83" s="46" t="s">
        <v>101</v>
      </c>
      <c r="B83" s="47">
        <v>911</v>
      </c>
      <c r="C83" s="3" t="s">
        <v>20</v>
      </c>
      <c r="D83" s="3" t="s">
        <v>32</v>
      </c>
      <c r="E83" s="3" t="s">
        <v>50</v>
      </c>
      <c r="F83" s="48">
        <v>1</v>
      </c>
      <c r="G83" s="43" t="s">
        <v>39</v>
      </c>
      <c r="H83" s="48">
        <v>43040</v>
      </c>
      <c r="I83" s="48">
        <v>240</v>
      </c>
      <c r="J83" s="22">
        <v>0</v>
      </c>
      <c r="K83" s="22">
        <v>0</v>
      </c>
      <c r="L83" s="75"/>
    </row>
    <row r="84" spans="1:12" x14ac:dyDescent="0.25">
      <c r="A84" s="49" t="s">
        <v>62</v>
      </c>
      <c r="B84" s="47">
        <v>911</v>
      </c>
      <c r="C84" s="50" t="s">
        <v>34</v>
      </c>
      <c r="D84" s="50"/>
      <c r="E84" s="56"/>
      <c r="F84" s="50"/>
      <c r="G84" s="50"/>
      <c r="H84" s="50"/>
      <c r="I84" s="57"/>
      <c r="J84" s="74">
        <f t="shared" ref="J84:K89" si="26">J85</f>
        <v>68.8</v>
      </c>
      <c r="K84" s="74">
        <f t="shared" si="26"/>
        <v>62.2</v>
      </c>
      <c r="L84" s="75">
        <f t="shared" si="20"/>
        <v>90.406976744186053</v>
      </c>
    </row>
    <row r="85" spans="1:12" x14ac:dyDescent="0.25">
      <c r="A85" s="58" t="s">
        <v>28</v>
      </c>
      <c r="B85" s="47">
        <v>911</v>
      </c>
      <c r="C85" s="50" t="s">
        <v>34</v>
      </c>
      <c r="D85" s="50" t="s">
        <v>17</v>
      </c>
      <c r="E85" s="57"/>
      <c r="F85" s="50"/>
      <c r="G85" s="50"/>
      <c r="H85" s="50"/>
      <c r="I85" s="57"/>
      <c r="J85" s="74">
        <f t="shared" si="26"/>
        <v>68.8</v>
      </c>
      <c r="K85" s="74">
        <f t="shared" si="26"/>
        <v>62.2</v>
      </c>
      <c r="L85" s="75">
        <f t="shared" si="20"/>
        <v>90.406976744186053</v>
      </c>
    </row>
    <row r="86" spans="1:12" ht="47.25" x14ac:dyDescent="0.25">
      <c r="A86" s="87" t="s">
        <v>158</v>
      </c>
      <c r="B86" s="47">
        <v>911</v>
      </c>
      <c r="C86" s="3" t="s">
        <v>34</v>
      </c>
      <c r="D86" s="3" t="s">
        <v>17</v>
      </c>
      <c r="E86" s="3">
        <v>89</v>
      </c>
      <c r="F86" s="3"/>
      <c r="G86" s="3"/>
      <c r="H86" s="3"/>
      <c r="I86" s="42"/>
      <c r="J86" s="75">
        <f t="shared" si="26"/>
        <v>68.8</v>
      </c>
      <c r="K86" s="75">
        <f t="shared" si="26"/>
        <v>62.2</v>
      </c>
      <c r="L86" s="75">
        <f t="shared" si="20"/>
        <v>90.406976744186053</v>
      </c>
    </row>
    <row r="87" spans="1:12" ht="47.25" x14ac:dyDescent="0.25">
      <c r="A87" s="88" t="s">
        <v>159</v>
      </c>
      <c r="B87" s="47">
        <v>911</v>
      </c>
      <c r="C87" s="3" t="s">
        <v>34</v>
      </c>
      <c r="D87" s="3" t="s">
        <v>17</v>
      </c>
      <c r="E87" s="3">
        <v>89</v>
      </c>
      <c r="F87" s="3">
        <v>1</v>
      </c>
      <c r="G87" s="3"/>
      <c r="H87" s="3"/>
      <c r="I87" s="42"/>
      <c r="J87" s="75">
        <f t="shared" si="26"/>
        <v>68.8</v>
      </c>
      <c r="K87" s="75">
        <f t="shared" si="26"/>
        <v>62.2</v>
      </c>
      <c r="L87" s="75">
        <f t="shared" si="20"/>
        <v>90.406976744186053</v>
      </c>
    </row>
    <row r="88" spans="1:12" x14ac:dyDescent="0.25">
      <c r="A88" s="54" t="s">
        <v>95</v>
      </c>
      <c r="B88" s="47">
        <v>911</v>
      </c>
      <c r="C88" s="59" t="s">
        <v>34</v>
      </c>
      <c r="D88" s="59" t="s">
        <v>17</v>
      </c>
      <c r="E88" s="60">
        <v>89</v>
      </c>
      <c r="F88" s="43">
        <v>1</v>
      </c>
      <c r="G88" s="43" t="s">
        <v>39</v>
      </c>
      <c r="H88" s="43" t="s">
        <v>63</v>
      </c>
      <c r="I88" s="60"/>
      <c r="J88" s="75">
        <f t="shared" si="26"/>
        <v>68.8</v>
      </c>
      <c r="K88" s="75">
        <f t="shared" si="26"/>
        <v>62.2</v>
      </c>
      <c r="L88" s="75">
        <f t="shared" si="20"/>
        <v>90.406976744186053</v>
      </c>
    </row>
    <row r="89" spans="1:12" x14ac:dyDescent="0.25">
      <c r="A89" s="54" t="s">
        <v>96</v>
      </c>
      <c r="B89" s="47">
        <v>911</v>
      </c>
      <c r="C89" s="59" t="s">
        <v>34</v>
      </c>
      <c r="D89" s="59" t="s">
        <v>17</v>
      </c>
      <c r="E89" s="60">
        <v>89</v>
      </c>
      <c r="F89" s="43">
        <v>1</v>
      </c>
      <c r="G89" s="43" t="s">
        <v>39</v>
      </c>
      <c r="H89" s="43" t="s">
        <v>63</v>
      </c>
      <c r="I89" s="60" t="s">
        <v>98</v>
      </c>
      <c r="J89" s="75">
        <f t="shared" si="26"/>
        <v>68.8</v>
      </c>
      <c r="K89" s="75">
        <f t="shared" si="26"/>
        <v>62.2</v>
      </c>
      <c r="L89" s="75">
        <f t="shared" si="20"/>
        <v>90.406976744186053</v>
      </c>
    </row>
    <row r="90" spans="1:12" x14ac:dyDescent="0.25">
      <c r="A90" s="54" t="s">
        <v>97</v>
      </c>
      <c r="B90" s="47">
        <v>911</v>
      </c>
      <c r="C90" s="59" t="s">
        <v>34</v>
      </c>
      <c r="D90" s="59" t="s">
        <v>17</v>
      </c>
      <c r="E90" s="60">
        <v>89</v>
      </c>
      <c r="F90" s="43">
        <v>1</v>
      </c>
      <c r="G90" s="43" t="s">
        <v>39</v>
      </c>
      <c r="H90" s="43" t="s">
        <v>63</v>
      </c>
      <c r="I90" s="60" t="s">
        <v>99</v>
      </c>
      <c r="J90" s="75">
        <v>68.8</v>
      </c>
      <c r="K90" s="75">
        <v>62.2</v>
      </c>
      <c r="L90" s="75">
        <f t="shared" si="20"/>
        <v>90.406976744186053</v>
      </c>
    </row>
    <row r="91" spans="1:12" x14ac:dyDescent="0.25">
      <c r="A91" s="61" t="s">
        <v>19</v>
      </c>
      <c r="B91" s="47">
        <v>911</v>
      </c>
      <c r="C91" s="62" t="s">
        <v>35</v>
      </c>
      <c r="D91" s="62"/>
      <c r="E91" s="63"/>
      <c r="F91" s="64"/>
      <c r="G91" s="64"/>
      <c r="H91" s="64"/>
      <c r="I91" s="63"/>
      <c r="J91" s="74">
        <f t="shared" ref="J91:K96" si="27">J92</f>
        <v>1.5</v>
      </c>
      <c r="K91" s="74">
        <f t="shared" si="27"/>
        <v>0</v>
      </c>
      <c r="L91" s="75">
        <f t="shared" si="20"/>
        <v>0</v>
      </c>
    </row>
    <row r="92" spans="1:12" x14ac:dyDescent="0.25">
      <c r="A92" s="61" t="s">
        <v>64</v>
      </c>
      <c r="B92" s="47">
        <v>911</v>
      </c>
      <c r="C92" s="64">
        <v>13</v>
      </c>
      <c r="D92" s="64" t="s">
        <v>17</v>
      </c>
      <c r="E92" s="65"/>
      <c r="F92" s="64"/>
      <c r="G92" s="64"/>
      <c r="H92" s="64"/>
      <c r="I92" s="63"/>
      <c r="J92" s="74">
        <f t="shared" si="27"/>
        <v>1.5</v>
      </c>
      <c r="K92" s="74">
        <f t="shared" si="27"/>
        <v>0</v>
      </c>
      <c r="L92" s="75">
        <f t="shared" si="20"/>
        <v>0</v>
      </c>
    </row>
    <row r="93" spans="1:12" ht="47.25" x14ac:dyDescent="0.25">
      <c r="A93" s="87" t="s">
        <v>158</v>
      </c>
      <c r="B93" s="47">
        <v>911</v>
      </c>
      <c r="C93" s="43" t="s">
        <v>35</v>
      </c>
      <c r="D93" s="43" t="s">
        <v>17</v>
      </c>
      <c r="E93" s="3">
        <v>89</v>
      </c>
      <c r="F93" s="3"/>
      <c r="G93" s="43"/>
      <c r="H93" s="43"/>
      <c r="I93" s="60"/>
      <c r="J93" s="75">
        <f t="shared" si="27"/>
        <v>1.5</v>
      </c>
      <c r="K93" s="75">
        <f t="shared" si="27"/>
        <v>0</v>
      </c>
      <c r="L93" s="75">
        <f t="shared" si="20"/>
        <v>0</v>
      </c>
    </row>
    <row r="94" spans="1:12" ht="47.25" x14ac:dyDescent="0.25">
      <c r="A94" s="88" t="s">
        <v>159</v>
      </c>
      <c r="B94" s="47">
        <v>911</v>
      </c>
      <c r="C94" s="43" t="s">
        <v>35</v>
      </c>
      <c r="D94" s="43" t="s">
        <v>17</v>
      </c>
      <c r="E94" s="3">
        <v>89</v>
      </c>
      <c r="F94" s="3">
        <v>1</v>
      </c>
      <c r="G94" s="43"/>
      <c r="H94" s="43"/>
      <c r="I94" s="60"/>
      <c r="J94" s="75">
        <f t="shared" si="27"/>
        <v>1.5</v>
      </c>
      <c r="K94" s="75">
        <f t="shared" si="27"/>
        <v>0</v>
      </c>
      <c r="L94" s="75">
        <f t="shared" si="20"/>
        <v>0</v>
      </c>
    </row>
    <row r="95" spans="1:12" x14ac:dyDescent="0.25">
      <c r="A95" s="46" t="s">
        <v>65</v>
      </c>
      <c r="B95" s="47">
        <v>911</v>
      </c>
      <c r="C95" s="43">
        <v>13</v>
      </c>
      <c r="D95" s="43" t="s">
        <v>17</v>
      </c>
      <c r="E95" s="66">
        <v>89</v>
      </c>
      <c r="F95" s="43">
        <v>1</v>
      </c>
      <c r="G95" s="43" t="s">
        <v>39</v>
      </c>
      <c r="H95" s="43">
        <v>41240</v>
      </c>
      <c r="I95" s="60"/>
      <c r="J95" s="77">
        <f t="shared" si="27"/>
        <v>1.5</v>
      </c>
      <c r="K95" s="77">
        <f t="shared" si="27"/>
        <v>0</v>
      </c>
      <c r="L95" s="75">
        <f t="shared" si="20"/>
        <v>0</v>
      </c>
    </row>
    <row r="96" spans="1:12" x14ac:dyDescent="0.25">
      <c r="A96" s="46" t="s">
        <v>93</v>
      </c>
      <c r="B96" s="47">
        <v>911</v>
      </c>
      <c r="C96" s="43">
        <v>13</v>
      </c>
      <c r="D96" s="43" t="s">
        <v>17</v>
      </c>
      <c r="E96" s="66">
        <v>89</v>
      </c>
      <c r="F96" s="43">
        <v>1</v>
      </c>
      <c r="G96" s="43" t="s">
        <v>39</v>
      </c>
      <c r="H96" s="43" t="s">
        <v>68</v>
      </c>
      <c r="I96" s="60" t="s">
        <v>94</v>
      </c>
      <c r="J96" s="77">
        <f t="shared" si="27"/>
        <v>1.5</v>
      </c>
      <c r="K96" s="77">
        <f t="shared" si="27"/>
        <v>0</v>
      </c>
      <c r="L96" s="75">
        <f t="shared" si="20"/>
        <v>0</v>
      </c>
    </row>
    <row r="97" spans="1:12" x14ac:dyDescent="0.25">
      <c r="A97" s="45" t="s">
        <v>66</v>
      </c>
      <c r="B97" s="47">
        <v>911</v>
      </c>
      <c r="C97" s="43">
        <v>13</v>
      </c>
      <c r="D97" s="43" t="s">
        <v>17</v>
      </c>
      <c r="E97" s="66">
        <v>89</v>
      </c>
      <c r="F97" s="43">
        <v>1</v>
      </c>
      <c r="G97" s="43" t="s">
        <v>39</v>
      </c>
      <c r="H97" s="43">
        <v>41240</v>
      </c>
      <c r="I97" s="60">
        <v>730</v>
      </c>
      <c r="J97" s="77">
        <v>1.5</v>
      </c>
      <c r="K97" s="77">
        <v>0</v>
      </c>
      <c r="L97" s="75">
        <f t="shared" si="20"/>
        <v>0</v>
      </c>
    </row>
  </sheetData>
  <autoFilter ref="A6:L97"/>
  <mergeCells count="10">
    <mergeCell ref="E4:H5"/>
    <mergeCell ref="H1:L1"/>
    <mergeCell ref="A3:L3"/>
    <mergeCell ref="J4:L4"/>
    <mergeCell ref="A4:A5"/>
    <mergeCell ref="B4:B5"/>
    <mergeCell ref="C4:C5"/>
    <mergeCell ref="D4:D5"/>
    <mergeCell ref="I4:I5"/>
    <mergeCell ref="J2:L2"/>
  </mergeCells>
  <phoneticPr fontId="6" type="noConversion"/>
  <conditionalFormatting sqref="G40">
    <cfRule type="expression" dxfId="37" priority="81" stopIfTrue="1">
      <formula>$C40=""</formula>
    </cfRule>
    <cfRule type="expression" dxfId="36" priority="82" stopIfTrue="1">
      <formula>$D40&lt;&gt;""</formula>
    </cfRule>
  </conditionalFormatting>
  <conditionalFormatting sqref="A40">
    <cfRule type="expression" dxfId="35" priority="78" stopIfTrue="1">
      <formula>$F40=""</formula>
    </cfRule>
    <cfRule type="expression" dxfId="34" priority="79" stopIfTrue="1">
      <formula>#REF!&lt;&gt;""</formula>
    </cfRule>
    <cfRule type="expression" dxfId="33" priority="80" stopIfTrue="1">
      <formula>AND($G40="",$F40&lt;&gt;"")</formula>
    </cfRule>
  </conditionalFormatting>
  <conditionalFormatting sqref="F40">
    <cfRule type="expression" dxfId="32" priority="76" stopIfTrue="1">
      <formula>$C40=""</formula>
    </cfRule>
    <cfRule type="expression" dxfId="31" priority="77" stopIfTrue="1">
      <formula>$D40&lt;&gt;""</formula>
    </cfRule>
  </conditionalFormatting>
  <conditionalFormatting sqref="F75:F76">
    <cfRule type="expression" dxfId="30" priority="63" stopIfTrue="1">
      <formula>$C75=""</formula>
    </cfRule>
    <cfRule type="expression" dxfId="29" priority="64" stopIfTrue="1">
      <formula>$D75&lt;&gt;""</formula>
    </cfRule>
  </conditionalFormatting>
  <conditionalFormatting sqref="G75:G77">
    <cfRule type="expression" dxfId="28" priority="61" stopIfTrue="1">
      <formula>$C75=""</formula>
    </cfRule>
    <cfRule type="expression" dxfId="27" priority="62" stopIfTrue="1">
      <formula>$D75&lt;&gt;""</formula>
    </cfRule>
  </conditionalFormatting>
  <conditionalFormatting sqref="A78 A81">
    <cfRule type="expression" dxfId="26" priority="58" stopIfTrue="1">
      <formula>$F78=""</formula>
    </cfRule>
    <cfRule type="expression" dxfId="25" priority="60" stopIfTrue="1">
      <formula>AND($G78="",$F78&lt;&gt;"")</formula>
    </cfRule>
  </conditionalFormatting>
  <conditionalFormatting sqref="A81">
    <cfRule type="expression" dxfId="24" priority="42" stopIfTrue="1">
      <formula>$F81=""</formula>
    </cfRule>
    <cfRule type="expression" dxfId="23" priority="44" stopIfTrue="1">
      <formula>AND($G81="",$F81&lt;&gt;"")</formula>
    </cfRule>
  </conditionalFormatting>
  <conditionalFormatting sqref="F75:F76">
    <cfRule type="expression" dxfId="22" priority="40" stopIfTrue="1">
      <formula>$C75=""</formula>
    </cfRule>
    <cfRule type="expression" dxfId="21" priority="41" stopIfTrue="1">
      <formula>$D75&lt;&gt;""</formula>
    </cfRule>
  </conditionalFormatting>
  <conditionalFormatting sqref="G75:G77">
    <cfRule type="expression" dxfId="20" priority="38" stopIfTrue="1">
      <formula>$C75=""</formula>
    </cfRule>
    <cfRule type="expression" dxfId="19" priority="39" stopIfTrue="1">
      <formula>$D75&lt;&gt;""</formula>
    </cfRule>
  </conditionalFormatting>
  <conditionalFormatting sqref="A40">
    <cfRule type="expression" dxfId="18" priority="35" stopIfTrue="1">
      <formula>$F40=""</formula>
    </cfRule>
    <cfRule type="expression" dxfId="17" priority="36" stopIfTrue="1">
      <formula>#REF!&lt;&gt;""</formula>
    </cfRule>
    <cfRule type="expression" dxfId="16" priority="37" stopIfTrue="1">
      <formula>AND($G40="",$F40&lt;&gt;"")</formula>
    </cfRule>
  </conditionalFormatting>
  <conditionalFormatting sqref="G40">
    <cfRule type="expression" dxfId="15" priority="33" stopIfTrue="1">
      <formula>$C40=""</formula>
    </cfRule>
    <cfRule type="expression" dxfId="14" priority="34" stopIfTrue="1">
      <formula>$D40&lt;&gt;""</formula>
    </cfRule>
  </conditionalFormatting>
  <conditionalFormatting sqref="F40">
    <cfRule type="expression" dxfId="13" priority="31" stopIfTrue="1">
      <formula>$C40=""</formula>
    </cfRule>
    <cfRule type="expression" dxfId="12" priority="32" stopIfTrue="1">
      <formula>$D40&lt;&gt;""</formula>
    </cfRule>
  </conditionalFormatting>
  <conditionalFormatting sqref="A37">
    <cfRule type="expression" dxfId="11" priority="7" stopIfTrue="1">
      <formula>$F37=""</formula>
    </cfRule>
    <cfRule type="expression" dxfId="10" priority="8" stopIfTrue="1">
      <formula>#REF!&lt;&gt;""</formula>
    </cfRule>
    <cfRule type="expression" dxfId="9" priority="9" stopIfTrue="1">
      <formula>AND($G37="",$F37&lt;&gt;"")</formula>
    </cfRule>
  </conditionalFormatting>
  <conditionalFormatting sqref="A46">
    <cfRule type="expression" dxfId="8" priority="4" stopIfTrue="1">
      <formula>$F46=""</formula>
    </cfRule>
    <cfRule type="expression" dxfId="7" priority="5" stopIfTrue="1">
      <formula>$H46&lt;&gt;""</formula>
    </cfRule>
    <cfRule type="expression" dxfId="6" priority="6" stopIfTrue="1">
      <formula>AND($G46="",$F46&lt;&gt;"")</formula>
    </cfRule>
  </conditionalFormatting>
  <conditionalFormatting sqref="C46">
    <cfRule type="expression" dxfId="5" priority="1" stopIfTrue="1">
      <formula>$F46=""</formula>
    </cfRule>
    <cfRule type="expression" dxfId="4" priority="2" stopIfTrue="1">
      <formula>#REF!&lt;&gt;""</formula>
    </cfRule>
    <cfRule type="expression" dxfId="3" priority="3" stopIfTrue="1">
      <formula>AND($G46="",$F46&lt;&gt;"")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A78 A81</xm:sqref>
        </x14:conditionalFormatting>
        <x14:conditionalFormatting xmlns:xm="http://schemas.microsoft.com/office/excel/2006/main">
          <x14:cfRule type="expression" priority="83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G27"/>
  <sheetViews>
    <sheetView view="pageBreakPreview" topLeftCell="A4" zoomScaleNormal="55" zoomScaleSheetLayoutView="100" workbookViewId="0">
      <selection activeCell="D19" sqref="D19"/>
    </sheetView>
  </sheetViews>
  <sheetFormatPr defaultColWidth="9.140625" defaultRowHeight="15.75" x14ac:dyDescent="0.25"/>
  <cols>
    <col min="1" max="1" width="29.140625" style="6" customWidth="1"/>
    <col min="2" max="2" width="71" style="40" customWidth="1"/>
    <col min="3" max="3" width="17" style="6" customWidth="1"/>
    <col min="4" max="4" width="19" style="6" customWidth="1"/>
    <col min="5" max="5" width="20.28515625" style="6" customWidth="1"/>
    <col min="6" max="6" width="16.7109375" style="6" customWidth="1"/>
    <col min="7" max="7" width="21.85546875" style="6" customWidth="1"/>
    <col min="8" max="16384" width="9.140625" style="6"/>
  </cols>
  <sheetData>
    <row r="1" spans="1:4" x14ac:dyDescent="0.25">
      <c r="A1" s="94"/>
      <c r="B1" s="173"/>
      <c r="C1" s="173"/>
      <c r="D1" s="144" t="s">
        <v>189</v>
      </c>
    </row>
    <row r="2" spans="1:4" ht="147.75" customHeight="1" x14ac:dyDescent="0.25">
      <c r="A2" s="95"/>
      <c r="B2" s="116"/>
      <c r="C2" s="155" t="s">
        <v>182</v>
      </c>
      <c r="D2" s="155"/>
    </row>
    <row r="3" spans="1:4" ht="51" customHeight="1" x14ac:dyDescent="0.25">
      <c r="A3" s="174" t="s">
        <v>190</v>
      </c>
      <c r="B3" s="174"/>
      <c r="C3" s="174"/>
      <c r="D3" s="174"/>
    </row>
    <row r="4" spans="1:4" x14ac:dyDescent="0.25">
      <c r="A4" s="96"/>
      <c r="B4" s="117"/>
      <c r="C4" s="118"/>
      <c r="D4" s="119" t="s">
        <v>191</v>
      </c>
    </row>
    <row r="5" spans="1:4" ht="31.5" x14ac:dyDescent="0.25">
      <c r="A5" s="97" t="s">
        <v>116</v>
      </c>
      <c r="B5" s="120" t="s">
        <v>117</v>
      </c>
      <c r="C5" s="143" t="s">
        <v>183</v>
      </c>
      <c r="D5" s="143" t="s">
        <v>184</v>
      </c>
    </row>
    <row r="6" spans="1:4" x14ac:dyDescent="0.25">
      <c r="A6" s="121" t="s">
        <v>25</v>
      </c>
      <c r="B6" s="122" t="s">
        <v>26</v>
      </c>
      <c r="C6" s="123">
        <v>3</v>
      </c>
      <c r="D6" s="123">
        <v>4</v>
      </c>
    </row>
    <row r="7" spans="1:4" ht="31.5" x14ac:dyDescent="0.25">
      <c r="A7" s="124" t="s">
        <v>118</v>
      </c>
      <c r="B7" s="131" t="s">
        <v>119</v>
      </c>
      <c r="C7" s="129">
        <f>C8+C11+C15</f>
        <v>3.2000000000152795E-2</v>
      </c>
      <c r="D7" s="129">
        <f t="shared" ref="D7" si="0">D8+D11+D15</f>
        <v>-12.700000000000045</v>
      </c>
    </row>
    <row r="8" spans="1:4" x14ac:dyDescent="0.25">
      <c r="A8" s="23" t="s">
        <v>120</v>
      </c>
      <c r="B8" s="39" t="s">
        <v>114</v>
      </c>
      <c r="C8" s="31">
        <f t="shared" ref="C8:D9" si="1">SUM(C9)</f>
        <v>15</v>
      </c>
      <c r="D8" s="31">
        <f t="shared" si="1"/>
        <v>0</v>
      </c>
    </row>
    <row r="9" spans="1:4" ht="31.5" x14ac:dyDescent="0.25">
      <c r="A9" s="23" t="s">
        <v>121</v>
      </c>
      <c r="B9" s="39" t="s">
        <v>122</v>
      </c>
      <c r="C9" s="31">
        <f t="shared" si="1"/>
        <v>15</v>
      </c>
      <c r="D9" s="31">
        <f t="shared" si="1"/>
        <v>0</v>
      </c>
    </row>
    <row r="10" spans="1:4" ht="31.5" x14ac:dyDescent="0.25">
      <c r="A10" s="23" t="s">
        <v>129</v>
      </c>
      <c r="B10" s="130" t="s">
        <v>171</v>
      </c>
      <c r="C10" s="31">
        <v>15</v>
      </c>
      <c r="D10" s="31">
        <v>0</v>
      </c>
    </row>
    <row r="11" spans="1:4" ht="31.5" x14ac:dyDescent="0.25">
      <c r="A11" s="25" t="s">
        <v>138</v>
      </c>
      <c r="B11" s="38" t="s">
        <v>115</v>
      </c>
      <c r="C11" s="31">
        <f t="shared" ref="C11:D12" si="2">C12</f>
        <v>-15</v>
      </c>
      <c r="D11" s="31">
        <f t="shared" si="2"/>
        <v>0</v>
      </c>
    </row>
    <row r="12" spans="1:4" ht="31.5" x14ac:dyDescent="0.25">
      <c r="A12" s="25" t="s">
        <v>139</v>
      </c>
      <c r="B12" s="38" t="s">
        <v>123</v>
      </c>
      <c r="C12" s="134">
        <f t="shared" si="2"/>
        <v>-15</v>
      </c>
      <c r="D12" s="31">
        <f t="shared" si="2"/>
        <v>0</v>
      </c>
    </row>
    <row r="13" spans="1:4" ht="47.25" x14ac:dyDescent="0.25">
      <c r="A13" s="25" t="s">
        <v>140</v>
      </c>
      <c r="B13" s="38" t="s">
        <v>124</v>
      </c>
      <c r="C13" s="134">
        <f>SUM(C14)</f>
        <v>-15</v>
      </c>
      <c r="D13" s="31">
        <f>SUM(D14)</f>
        <v>0</v>
      </c>
    </row>
    <row r="14" spans="1:4" ht="47.25" x14ac:dyDescent="0.25">
      <c r="A14" s="25" t="s">
        <v>141</v>
      </c>
      <c r="B14" s="132" t="s">
        <v>130</v>
      </c>
      <c r="C14" s="134">
        <v>-15</v>
      </c>
      <c r="D14" s="41">
        <v>0</v>
      </c>
    </row>
    <row r="15" spans="1:4" ht="31.5" x14ac:dyDescent="0.25">
      <c r="A15" s="26" t="s">
        <v>142</v>
      </c>
      <c r="B15" s="133" t="s">
        <v>172</v>
      </c>
      <c r="C15" s="24">
        <f>C18+C19</f>
        <v>3.2000000000152795E-2</v>
      </c>
      <c r="D15" s="24">
        <f>D18+D19</f>
        <v>-12.700000000000045</v>
      </c>
    </row>
    <row r="16" spans="1:4" s="29" customFormat="1" x14ac:dyDescent="0.25">
      <c r="A16" s="27" t="s">
        <v>143</v>
      </c>
      <c r="B16" s="28" t="s">
        <v>125</v>
      </c>
      <c r="C16" s="24">
        <f t="shared" ref="C16:D17" si="3">SUM(C17)</f>
        <v>-1504.8799999999999</v>
      </c>
      <c r="D16" s="24">
        <f t="shared" si="3"/>
        <v>-1345.9</v>
      </c>
    </row>
    <row r="17" spans="1:7" x14ac:dyDescent="0.25">
      <c r="A17" s="25" t="s">
        <v>144</v>
      </c>
      <c r="B17" s="30" t="s">
        <v>126</v>
      </c>
      <c r="C17" s="31">
        <f t="shared" si="3"/>
        <v>-1504.8799999999999</v>
      </c>
      <c r="D17" s="31">
        <f t="shared" si="3"/>
        <v>-1345.9</v>
      </c>
    </row>
    <row r="18" spans="1:7" ht="31.5" x14ac:dyDescent="0.25">
      <c r="A18" s="25" t="s">
        <v>145</v>
      </c>
      <c r="B18" s="130" t="s">
        <v>173</v>
      </c>
      <c r="C18" s="31">
        <f>-'Прил 1'!C8-C10</f>
        <v>-1504.8799999999999</v>
      </c>
      <c r="D18" s="31">
        <v>-1345.9</v>
      </c>
    </row>
    <row r="19" spans="1:7" s="29" customFormat="1" x14ac:dyDescent="0.25">
      <c r="A19" s="27" t="s">
        <v>146</v>
      </c>
      <c r="B19" s="32" t="s">
        <v>127</v>
      </c>
      <c r="C19" s="24">
        <f>SUM(C20)</f>
        <v>1504.912</v>
      </c>
      <c r="D19" s="24">
        <f t="shared" ref="C19:D20" si="4">SUM(D20)</f>
        <v>1333.2</v>
      </c>
    </row>
    <row r="20" spans="1:7" x14ac:dyDescent="0.25">
      <c r="A20" s="33" t="s">
        <v>147</v>
      </c>
      <c r="B20" s="34" t="s">
        <v>128</v>
      </c>
      <c r="C20" s="31">
        <f t="shared" si="4"/>
        <v>1504.912</v>
      </c>
      <c r="D20" s="31">
        <f t="shared" si="4"/>
        <v>1333.2</v>
      </c>
    </row>
    <row r="21" spans="1:7" ht="31.5" x14ac:dyDescent="0.25">
      <c r="A21" s="35" t="s">
        <v>148</v>
      </c>
      <c r="B21" s="36" t="s">
        <v>174</v>
      </c>
      <c r="C21" s="31">
        <f>'Прил 2 '!I7-C14</f>
        <v>1504.912</v>
      </c>
      <c r="D21" s="31">
        <v>1333.2</v>
      </c>
      <c r="E21" s="37"/>
      <c r="F21" s="37"/>
      <c r="G21" s="37"/>
    </row>
    <row r="24" spans="1:7" ht="28.15" customHeight="1" x14ac:dyDescent="0.25"/>
    <row r="27" spans="1:7" x14ac:dyDescent="0.25">
      <c r="C27" s="37"/>
      <c r="D27" s="37"/>
    </row>
  </sheetData>
  <mergeCells count="3">
    <mergeCell ref="B1:C1"/>
    <mergeCell ref="A3:D3"/>
    <mergeCell ref="C2:D2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12</vt:i4>
      </vt:variant>
    </vt:vector>
  </HeadingPairs>
  <TitlesOfParts>
    <vt:vector size="16" baseType="lpstr">
      <vt:lpstr>Прил 1</vt:lpstr>
      <vt:lpstr>Прил 2 </vt:lpstr>
      <vt:lpstr>Прил 3</vt:lpstr>
      <vt:lpstr>Прил 4</vt:lpstr>
      <vt:lpstr>_1Excel_BuiltIn_Print_Area_1_1_1</vt:lpstr>
      <vt:lpstr>'Прил 2 '!_Toc105952698</vt:lpstr>
      <vt:lpstr>Excel_BuiltIn_Print_Area_1</vt:lpstr>
      <vt:lpstr>Excel_BuiltIn_Print_Area_1_1</vt:lpstr>
      <vt:lpstr>'Прил 2 '!Excel_BuiltIn_Print_Area_5</vt:lpstr>
      <vt:lpstr>'Прил 2 '!Excel_BuiltIn_Print_Area_5_1</vt:lpstr>
      <vt:lpstr>Excel_BuiltIn_Print_Area_6</vt:lpstr>
      <vt:lpstr>Excel_BuiltIn_Print_Area_6_1</vt:lpstr>
      <vt:lpstr>'Прил 3'!Заголовки_для_печати</vt:lpstr>
      <vt:lpstr>'Прил 1'!Область_печати</vt:lpstr>
      <vt:lpstr>'Прил 2 '!Область_печати</vt:lpstr>
      <vt:lpstr>'Прил 3'!Область_печати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User</cp:lastModifiedBy>
  <cp:lastPrinted>2020-12-22T13:14:36Z</cp:lastPrinted>
  <dcterms:created xsi:type="dcterms:W3CDTF">2007-12-21T10:22:00Z</dcterms:created>
  <dcterms:modified xsi:type="dcterms:W3CDTF">2022-04-04T08:00:21Z</dcterms:modified>
</cp:coreProperties>
</file>