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ПА\НПА 2013-2021\Решения 09.2021-\"/>
    </mc:Choice>
  </mc:AlternateContent>
  <bookViews>
    <workbookView xWindow="0" yWindow="0" windowWidth="28800" windowHeight="12435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2'!$A$6:$L$99</definedName>
    <definedName name="_xlnm._FilterDatabase" localSheetId="2" hidden="1">'Прил 3 '!$A$6:$K$98</definedName>
    <definedName name="_xlnm._FilterDatabase" localSheetId="3" hidden="1">'Прил 4'!$A$7:$L$121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'!$A$1:$I$45</definedName>
    <definedName name="Excel_BuiltIn_Print_Area_5">#REF!</definedName>
    <definedName name="Excel_BuiltIn_Print_Area_5_1" localSheetId="2">'Прил 3 '!$A$1:$I$45</definedName>
    <definedName name="Excel_BuiltIn_Print_Area_5_1">#REF!</definedName>
    <definedName name="Excel_BuiltIn_Print_Area_6">'Прил 2'!$A$1:$G$46</definedName>
    <definedName name="Excel_BuiltIn_Print_Area_6_1">'Прил 2'!$A$1:$G$46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2'!$A$1:$L$99</definedName>
    <definedName name="_xlnm.Print_Area" localSheetId="2">'Прил 3 '!$A$1:$K$98</definedName>
    <definedName name="_xlnm.Print_Area" localSheetId="3">'Прил 4'!$A$1:$L$121</definedName>
  </definedNames>
  <calcPr calcId="152511"/>
  <fileRecoveryPr autoRecover="0"/>
</workbook>
</file>

<file path=xl/calcChain.xml><?xml version="1.0" encoding="utf-8"?>
<calcChain xmlns="http://schemas.openxmlformats.org/spreadsheetml/2006/main">
  <c r="J15" i="6" l="1"/>
  <c r="J24" i="6"/>
  <c r="K49" i="9"/>
  <c r="K48" i="9" s="1"/>
  <c r="K47" i="9" s="1"/>
  <c r="K46" i="9" s="1"/>
  <c r="K45" i="9" s="1"/>
  <c r="L49" i="9"/>
  <c r="L48" i="9" s="1"/>
  <c r="L47" i="9" s="1"/>
  <c r="L46" i="9" s="1"/>
  <c r="L45" i="9" s="1"/>
  <c r="L44" i="9" s="1"/>
  <c r="K53" i="9"/>
  <c r="K52" i="9" s="1"/>
  <c r="K51" i="9" s="1"/>
  <c r="K50" i="9" s="1"/>
  <c r="K54" i="9"/>
  <c r="L54" i="9"/>
  <c r="L53" i="9" s="1"/>
  <c r="L52" i="9" s="1"/>
  <c r="L51" i="9" s="1"/>
  <c r="L50" i="9" s="1"/>
  <c r="J48" i="9"/>
  <c r="J47" i="9" s="1"/>
  <c r="J46" i="9" s="1"/>
  <c r="J45" i="9" s="1"/>
  <c r="J44" i="9" s="1"/>
  <c r="J49" i="9"/>
  <c r="J52" i="9"/>
  <c r="J51" i="9" s="1"/>
  <c r="J50" i="9" s="1"/>
  <c r="J53" i="9"/>
  <c r="J54" i="9"/>
  <c r="K39" i="9"/>
  <c r="K38" i="9" s="1"/>
  <c r="K37" i="9" s="1"/>
  <c r="K36" i="9" s="1"/>
  <c r="L39" i="9"/>
  <c r="L38" i="9" s="1"/>
  <c r="L37" i="9" s="1"/>
  <c r="L36" i="9" s="1"/>
  <c r="J43" i="9"/>
  <c r="J39" i="9"/>
  <c r="J38" i="9" s="1"/>
  <c r="J37" i="9" s="1"/>
  <c r="J36" i="9" s="1"/>
  <c r="K21" i="9"/>
  <c r="K20" i="9" s="1"/>
  <c r="K19" i="9" s="1"/>
  <c r="K18" i="9" s="1"/>
  <c r="K17" i="9" s="1"/>
  <c r="K16" i="9" s="1"/>
  <c r="L21" i="9"/>
  <c r="L20" i="9" s="1"/>
  <c r="L19" i="9" s="1"/>
  <c r="L18" i="9" s="1"/>
  <c r="L17" i="9" s="1"/>
  <c r="L16" i="9" s="1"/>
  <c r="J21" i="9"/>
  <c r="J20" i="9" s="1"/>
  <c r="J19" i="9" s="1"/>
  <c r="J18" i="9" s="1"/>
  <c r="J17" i="9" s="1"/>
  <c r="J16" i="9" s="1"/>
  <c r="E15" i="12"/>
  <c r="D15" i="12"/>
  <c r="C15" i="12"/>
  <c r="J31" i="18"/>
  <c r="J32" i="18"/>
  <c r="K32" i="18"/>
  <c r="K31" i="18" s="1"/>
  <c r="J33" i="18"/>
  <c r="J34" i="18"/>
  <c r="K34" i="18"/>
  <c r="K33" i="18" s="1"/>
  <c r="I31" i="18"/>
  <c r="I32" i="18"/>
  <c r="I34" i="18"/>
  <c r="I33" i="18" s="1"/>
  <c r="J28" i="18"/>
  <c r="K28" i="18"/>
  <c r="I28" i="18"/>
  <c r="J17" i="18"/>
  <c r="J16" i="18" s="1"/>
  <c r="J15" i="18" s="1"/>
  <c r="K17" i="18"/>
  <c r="K16" i="18" s="1"/>
  <c r="K15" i="18" s="1"/>
  <c r="I17" i="18"/>
  <c r="I16" i="18" s="1"/>
  <c r="I15" i="18" s="1"/>
  <c r="J78" i="6"/>
  <c r="J75" i="6"/>
  <c r="L24" i="6"/>
  <c r="K24" i="6"/>
  <c r="K17" i="6"/>
  <c r="K16" i="6" s="1"/>
  <c r="L17" i="6"/>
  <c r="L16" i="6" s="1"/>
  <c r="J28" i="6"/>
  <c r="I30" i="18" l="1"/>
  <c r="J30" i="18"/>
  <c r="K44" i="9"/>
  <c r="K30" i="18"/>
  <c r="J17" i="6" l="1"/>
  <c r="J16" i="6" s="1"/>
  <c r="K32" i="6"/>
  <c r="L32" i="6"/>
  <c r="K34" i="6"/>
  <c r="K31" i="6" s="1"/>
  <c r="L34" i="6"/>
  <c r="J32" i="6"/>
  <c r="J34" i="6"/>
  <c r="J31" i="6" s="1"/>
  <c r="L31" i="6" l="1"/>
  <c r="D24" i="1" l="1"/>
  <c r="E24" i="1"/>
  <c r="C24" i="1"/>
  <c r="C30" i="1" l="1"/>
  <c r="L85" i="6"/>
  <c r="K85" i="6"/>
  <c r="E30" i="1"/>
  <c r="D30" i="1"/>
  <c r="E22" i="1"/>
  <c r="D22" i="1"/>
  <c r="C22" i="1"/>
  <c r="E29" i="1" l="1"/>
  <c r="L80" i="9" l="1"/>
  <c r="L79" i="9" s="1"/>
  <c r="L78" i="9" s="1"/>
  <c r="L77" i="9" s="1"/>
  <c r="L76" i="9" s="1"/>
  <c r="L75" i="9" s="1"/>
  <c r="K80" i="9"/>
  <c r="K79" i="9" s="1"/>
  <c r="K78" i="9" s="1"/>
  <c r="K77" i="9" s="1"/>
  <c r="K76" i="9" s="1"/>
  <c r="K75" i="9" s="1"/>
  <c r="L98" i="6"/>
  <c r="L97" i="6" s="1"/>
  <c r="L96" i="6" s="1"/>
  <c r="L95" i="6" s="1"/>
  <c r="L94" i="6" s="1"/>
  <c r="L93" i="6" s="1"/>
  <c r="K98" i="6"/>
  <c r="K97" i="6" s="1"/>
  <c r="K96" i="6" s="1"/>
  <c r="K95" i="6" s="1"/>
  <c r="K94" i="6" s="1"/>
  <c r="K93" i="6" s="1"/>
  <c r="C16" i="12" l="1"/>
  <c r="D21" i="1"/>
  <c r="E21" i="1"/>
  <c r="C21" i="1"/>
  <c r="K98" i="18" l="1"/>
  <c r="K97" i="18" s="1"/>
  <c r="K96" i="18" s="1"/>
  <c r="K95" i="18" s="1"/>
  <c r="K94" i="18" s="1"/>
  <c r="K93" i="18" s="1"/>
  <c r="K92" i="18" s="1"/>
  <c r="J98" i="18"/>
  <c r="J97" i="18" s="1"/>
  <c r="J96" i="18" s="1"/>
  <c r="J95" i="18" s="1"/>
  <c r="J94" i="18" s="1"/>
  <c r="J93" i="18" s="1"/>
  <c r="J92" i="18" s="1"/>
  <c r="L74" i="6" l="1"/>
  <c r="L73" i="6" s="1"/>
  <c r="K74" i="6"/>
  <c r="K73" i="6" s="1"/>
  <c r="J74" i="6"/>
  <c r="J73" i="6" s="1"/>
  <c r="J84" i="18"/>
  <c r="J83" i="18" s="1"/>
  <c r="J82" i="18" s="1"/>
  <c r="J81" i="18" s="1"/>
  <c r="J80" i="18" s="1"/>
  <c r="J79" i="18" s="1"/>
  <c r="J78" i="18" s="1"/>
  <c r="K84" i="18"/>
  <c r="I84" i="18"/>
  <c r="I83" i="18" s="1"/>
  <c r="I82" i="18" s="1"/>
  <c r="I81" i="18" s="1"/>
  <c r="I80" i="18" s="1"/>
  <c r="I79" i="18" s="1"/>
  <c r="J77" i="18"/>
  <c r="J76" i="18" s="1"/>
  <c r="J75" i="18" s="1"/>
  <c r="K77" i="18"/>
  <c r="K76" i="18" s="1"/>
  <c r="K75" i="18" s="1"/>
  <c r="I77" i="18"/>
  <c r="I76" i="18" s="1"/>
  <c r="I75" i="18" s="1"/>
  <c r="J74" i="18"/>
  <c r="J73" i="18" s="1"/>
  <c r="J72" i="18" s="1"/>
  <c r="J71" i="18" s="1"/>
  <c r="K74" i="18"/>
  <c r="K73" i="18" s="1"/>
  <c r="K72" i="18" s="1"/>
  <c r="I74" i="18"/>
  <c r="I73" i="18" s="1"/>
  <c r="I72" i="18" s="1"/>
  <c r="J68" i="18"/>
  <c r="J67" i="18" s="1"/>
  <c r="J66" i="18" s="1"/>
  <c r="J65" i="18" s="1"/>
  <c r="J64" i="18" s="1"/>
  <c r="J63" i="18" s="1"/>
  <c r="K68" i="18"/>
  <c r="K67" i="18" s="1"/>
  <c r="K66" i="18" s="1"/>
  <c r="K65" i="18" s="1"/>
  <c r="K64" i="18" s="1"/>
  <c r="K63" i="18" s="1"/>
  <c r="I68" i="18"/>
  <c r="I67" i="18" s="1"/>
  <c r="I66" i="18" s="1"/>
  <c r="I65" i="18" s="1"/>
  <c r="J61" i="18"/>
  <c r="J60" i="18" s="1"/>
  <c r="J59" i="18" s="1"/>
  <c r="K61" i="18"/>
  <c r="K60" i="18" s="1"/>
  <c r="K59" i="18" s="1"/>
  <c r="I61" i="18"/>
  <c r="I60" i="18" s="1"/>
  <c r="I59" i="18" s="1"/>
  <c r="I58" i="18" s="1"/>
  <c r="I57" i="18" s="1"/>
  <c r="J54" i="18"/>
  <c r="J53" i="18" s="1"/>
  <c r="K54" i="18"/>
  <c r="K53" i="18" s="1"/>
  <c r="I54" i="18"/>
  <c r="I53" i="18" s="1"/>
  <c r="J52" i="18"/>
  <c r="K52" i="18"/>
  <c r="I52" i="18"/>
  <c r="J52" i="6"/>
  <c r="J39" i="18"/>
  <c r="J38" i="18" s="1"/>
  <c r="J37" i="18" s="1"/>
  <c r="J36" i="18" s="1"/>
  <c r="J35" i="18" s="1"/>
  <c r="K39" i="18"/>
  <c r="I39" i="18"/>
  <c r="I38" i="18" s="1"/>
  <c r="I37" i="18" s="1"/>
  <c r="I36" i="18" s="1"/>
  <c r="I35" i="18" s="1"/>
  <c r="J29" i="18"/>
  <c r="K29" i="18"/>
  <c r="I29" i="18"/>
  <c r="I27" i="18" s="1"/>
  <c r="J26" i="18"/>
  <c r="J25" i="18" s="1"/>
  <c r="K26" i="18"/>
  <c r="K25" i="18" s="1"/>
  <c r="I26" i="18"/>
  <c r="J23" i="18"/>
  <c r="K23" i="18"/>
  <c r="I23" i="18"/>
  <c r="J14" i="18"/>
  <c r="K14" i="18"/>
  <c r="I14" i="18"/>
  <c r="K15" i="9"/>
  <c r="L15" i="9"/>
  <c r="K74" i="9"/>
  <c r="L74" i="9"/>
  <c r="J74" i="9"/>
  <c r="K68" i="9"/>
  <c r="L68" i="9"/>
  <c r="J68" i="9"/>
  <c r="J15" i="9"/>
  <c r="K91" i="18"/>
  <c r="K90" i="18" s="1"/>
  <c r="K89" i="18" s="1"/>
  <c r="K88" i="18" s="1"/>
  <c r="K87" i="18" s="1"/>
  <c r="K86" i="18" s="1"/>
  <c r="K85" i="18" s="1"/>
  <c r="J91" i="18"/>
  <c r="J90" i="18" s="1"/>
  <c r="J89" i="18" s="1"/>
  <c r="J88" i="18" s="1"/>
  <c r="J87" i="18" s="1"/>
  <c r="J86" i="18" s="1"/>
  <c r="J85" i="18" s="1"/>
  <c r="I91" i="18"/>
  <c r="I90" i="18" s="1"/>
  <c r="I89" i="18" s="1"/>
  <c r="I88" i="18" s="1"/>
  <c r="I87" i="18" s="1"/>
  <c r="I86" i="18" s="1"/>
  <c r="I85" i="18" s="1"/>
  <c r="K45" i="18"/>
  <c r="K44" i="18" s="1"/>
  <c r="K43" i="18" s="1"/>
  <c r="K42" i="18" s="1"/>
  <c r="K41" i="18" s="1"/>
  <c r="K40" i="18" s="1"/>
  <c r="J45" i="18"/>
  <c r="J44" i="18" s="1"/>
  <c r="J43" i="18" s="1"/>
  <c r="J42" i="18" s="1"/>
  <c r="J41" i="18" s="1"/>
  <c r="J40" i="18" s="1"/>
  <c r="I45" i="18"/>
  <c r="I44" i="18" s="1"/>
  <c r="I43" i="18" s="1"/>
  <c r="I42" i="18" s="1"/>
  <c r="I41" i="18" s="1"/>
  <c r="I40" i="18" s="1"/>
  <c r="J26" i="6"/>
  <c r="C26" i="1"/>
  <c r="D26" i="1"/>
  <c r="E26" i="1"/>
  <c r="E12" i="13"/>
  <c r="E11" i="13" s="1"/>
  <c r="D12" i="13"/>
  <c r="D11" i="13" s="1"/>
  <c r="C12" i="13"/>
  <c r="C11" i="13" s="1"/>
  <c r="C10" i="13" s="1"/>
  <c r="E8" i="13"/>
  <c r="E7" i="13" s="1"/>
  <c r="D8" i="13"/>
  <c r="D7" i="13" s="1"/>
  <c r="C8" i="13"/>
  <c r="C7" i="13" s="1"/>
  <c r="E16" i="12"/>
  <c r="D16" i="12"/>
  <c r="E12" i="12"/>
  <c r="D12" i="12"/>
  <c r="C12" i="12"/>
  <c r="E8" i="12"/>
  <c r="D8" i="12"/>
  <c r="C8" i="12"/>
  <c r="K26" i="6"/>
  <c r="K34" i="9" s="1"/>
  <c r="L26" i="6"/>
  <c r="L34" i="9" s="1"/>
  <c r="L23" i="6"/>
  <c r="K23" i="6"/>
  <c r="J23" i="6"/>
  <c r="L14" i="6"/>
  <c r="K14" i="6"/>
  <c r="K13" i="6" s="1"/>
  <c r="K12" i="6" s="1"/>
  <c r="J14" i="6"/>
  <c r="J13" i="6" s="1"/>
  <c r="J12" i="6" s="1"/>
  <c r="K28" i="6"/>
  <c r="K43" i="9" s="1"/>
  <c r="K42" i="9" s="1"/>
  <c r="K41" i="9" s="1"/>
  <c r="K40" i="9" s="1"/>
  <c r="K35" i="9" s="1"/>
  <c r="L39" i="6"/>
  <c r="L38" i="6" s="1"/>
  <c r="K39" i="6"/>
  <c r="K38" i="6" s="1"/>
  <c r="J39" i="6"/>
  <c r="J38" i="6" s="1"/>
  <c r="J42" i="9"/>
  <c r="J41" i="9" s="1"/>
  <c r="L45" i="6"/>
  <c r="L44" i="6" s="1"/>
  <c r="K45" i="6"/>
  <c r="K44" i="6" s="1"/>
  <c r="J45" i="6"/>
  <c r="J44" i="6" s="1"/>
  <c r="L54" i="6"/>
  <c r="K54" i="6"/>
  <c r="J54" i="6"/>
  <c r="L52" i="6"/>
  <c r="K52" i="6"/>
  <c r="K61" i="6"/>
  <c r="K60" i="6" s="1"/>
  <c r="L61" i="6"/>
  <c r="L60" i="6" s="1"/>
  <c r="J61" i="6"/>
  <c r="J60" i="6" s="1"/>
  <c r="K68" i="6"/>
  <c r="K67" i="6" s="1"/>
  <c r="K66" i="6" s="1"/>
  <c r="K65" i="6" s="1"/>
  <c r="K64" i="6" s="1"/>
  <c r="L68" i="6"/>
  <c r="L67" i="6" s="1"/>
  <c r="L66" i="6" s="1"/>
  <c r="L65" i="6" s="1"/>
  <c r="L64" i="6" s="1"/>
  <c r="J68" i="6"/>
  <c r="J67" i="6" s="1"/>
  <c r="J66" i="6" s="1"/>
  <c r="J65" i="6" s="1"/>
  <c r="J64" i="6" s="1"/>
  <c r="K77" i="6"/>
  <c r="K76" i="6" s="1"/>
  <c r="L77" i="6"/>
  <c r="L76" i="6" s="1"/>
  <c r="J77" i="6"/>
  <c r="J76" i="6" s="1"/>
  <c r="K84" i="6"/>
  <c r="K83" i="6" s="1"/>
  <c r="L84" i="6"/>
  <c r="L83" i="6" s="1"/>
  <c r="J84" i="6"/>
  <c r="J83" i="6" s="1"/>
  <c r="J82" i="6" s="1"/>
  <c r="J81" i="6" s="1"/>
  <c r="J80" i="6" s="1"/>
  <c r="J79" i="6" s="1"/>
  <c r="K91" i="6"/>
  <c r="K90" i="6" s="1"/>
  <c r="L91" i="6"/>
  <c r="L90" i="6" s="1"/>
  <c r="J91" i="6"/>
  <c r="J90" i="6" s="1"/>
  <c r="D11" i="1"/>
  <c r="D10" i="1" s="1"/>
  <c r="E11" i="1"/>
  <c r="E10" i="1" s="1"/>
  <c r="D13" i="1"/>
  <c r="E13" i="1"/>
  <c r="D15" i="1"/>
  <c r="E15" i="1"/>
  <c r="D17" i="1"/>
  <c r="E17" i="1"/>
  <c r="C17" i="1"/>
  <c r="C15" i="1"/>
  <c r="C13" i="1"/>
  <c r="C11" i="1"/>
  <c r="C10" i="1" s="1"/>
  <c r="K57" i="18" l="1"/>
  <c r="K56" i="18" s="1"/>
  <c r="K55" i="18" s="1"/>
  <c r="K58" i="18"/>
  <c r="J57" i="18"/>
  <c r="J56" i="18" s="1"/>
  <c r="J55" i="18" s="1"/>
  <c r="J58" i="18"/>
  <c r="L13" i="6"/>
  <c r="D9" i="1"/>
  <c r="E9" i="1"/>
  <c r="C9" i="1"/>
  <c r="K72" i="6"/>
  <c r="J72" i="6"/>
  <c r="J71" i="6" s="1"/>
  <c r="J70" i="6" s="1"/>
  <c r="L72" i="6"/>
  <c r="K71" i="18"/>
  <c r="K70" i="18" s="1"/>
  <c r="K69" i="18" s="1"/>
  <c r="K62" i="18" s="1"/>
  <c r="I71" i="18"/>
  <c r="I70" i="18" s="1"/>
  <c r="I69" i="18" s="1"/>
  <c r="J34" i="9"/>
  <c r="J25" i="6"/>
  <c r="J21" i="6" s="1"/>
  <c r="J70" i="18"/>
  <c r="J69" i="18" s="1"/>
  <c r="J62" i="18" s="1"/>
  <c r="K71" i="6"/>
  <c r="K70" i="6" s="1"/>
  <c r="K63" i="6" s="1"/>
  <c r="L71" i="6"/>
  <c r="L70" i="6" s="1"/>
  <c r="J22" i="6"/>
  <c r="L22" i="6"/>
  <c r="K83" i="18"/>
  <c r="K82" i="18" s="1"/>
  <c r="K81" i="18" s="1"/>
  <c r="K80" i="18" s="1"/>
  <c r="K79" i="18" s="1"/>
  <c r="K78" i="18" s="1"/>
  <c r="K38" i="18"/>
  <c r="K37" i="18" s="1"/>
  <c r="K36" i="18" s="1"/>
  <c r="K35" i="18" s="1"/>
  <c r="K73" i="9"/>
  <c r="K72" i="9" s="1"/>
  <c r="K69" i="9" s="1"/>
  <c r="K67" i="9"/>
  <c r="K66" i="9" s="1"/>
  <c r="K63" i="9" s="1"/>
  <c r="K28" i="9"/>
  <c r="K27" i="9" s="1"/>
  <c r="K26" i="9" s="1"/>
  <c r="K86" i="9"/>
  <c r="K85" i="9" s="1"/>
  <c r="K84" i="9" s="1"/>
  <c r="K81" i="9" s="1"/>
  <c r="J98" i="9"/>
  <c r="J97" i="9" s="1"/>
  <c r="J96" i="9" s="1"/>
  <c r="L104" i="9"/>
  <c r="L110" i="9"/>
  <c r="L109" i="9" s="1"/>
  <c r="L108" i="9" s="1"/>
  <c r="K115" i="9"/>
  <c r="K114" i="9" s="1"/>
  <c r="K113" i="9" s="1"/>
  <c r="K112" i="9" s="1"/>
  <c r="K111" i="9" s="1"/>
  <c r="L28" i="6"/>
  <c r="L43" i="9" s="1"/>
  <c r="L42" i="9" s="1"/>
  <c r="L41" i="9" s="1"/>
  <c r="L40" i="9" s="1"/>
  <c r="L35" i="9" s="1"/>
  <c r="L28" i="9"/>
  <c r="L27" i="9" s="1"/>
  <c r="L26" i="9" s="1"/>
  <c r="K62" i="9"/>
  <c r="L86" i="9"/>
  <c r="L85" i="9" s="1"/>
  <c r="L84" i="9" s="1"/>
  <c r="L81" i="9" s="1"/>
  <c r="K92" i="9"/>
  <c r="K91" i="9" s="1"/>
  <c r="K90" i="9" s="1"/>
  <c r="K87" i="9" s="1"/>
  <c r="J104" i="9"/>
  <c r="J110" i="9"/>
  <c r="J109" i="9" s="1"/>
  <c r="J108" i="9" s="1"/>
  <c r="L115" i="9"/>
  <c r="L114" i="9" s="1"/>
  <c r="L113" i="9" s="1"/>
  <c r="L112" i="9" s="1"/>
  <c r="L111" i="9" s="1"/>
  <c r="J28" i="9"/>
  <c r="J27" i="9" s="1"/>
  <c r="J26" i="9" s="1"/>
  <c r="J25" i="9" s="1"/>
  <c r="J24" i="9" s="1"/>
  <c r="J23" i="9" s="1"/>
  <c r="L62" i="9"/>
  <c r="J86" i="9"/>
  <c r="J85" i="9" s="1"/>
  <c r="J84" i="9" s="1"/>
  <c r="J81" i="9" s="1"/>
  <c r="L92" i="9"/>
  <c r="L91" i="9" s="1"/>
  <c r="L90" i="9" s="1"/>
  <c r="L87" i="9" s="1"/>
  <c r="K98" i="9"/>
  <c r="K97" i="9" s="1"/>
  <c r="K96" i="9" s="1"/>
  <c r="J115" i="9"/>
  <c r="J114" i="9" s="1"/>
  <c r="J113" i="9" s="1"/>
  <c r="J112" i="9" s="1"/>
  <c r="J111" i="9" s="1"/>
  <c r="I25" i="18"/>
  <c r="J62" i="9"/>
  <c r="J92" i="9"/>
  <c r="J91" i="9" s="1"/>
  <c r="J90" i="9" s="1"/>
  <c r="J87" i="9" s="1"/>
  <c r="L98" i="9"/>
  <c r="L97" i="9" s="1"/>
  <c r="L96" i="9" s="1"/>
  <c r="K104" i="9"/>
  <c r="K110" i="9"/>
  <c r="K109" i="9" s="1"/>
  <c r="K108" i="9" s="1"/>
  <c r="L14" i="9"/>
  <c r="L13" i="9" s="1"/>
  <c r="L10" i="9" s="1"/>
  <c r="L9" i="9" s="1"/>
  <c r="J73" i="9"/>
  <c r="J72" i="9" s="1"/>
  <c r="J69" i="9" s="1"/>
  <c r="J40" i="9"/>
  <c r="J35" i="9" s="1"/>
  <c r="I64" i="18"/>
  <c r="I63" i="18" s="1"/>
  <c r="I78" i="18"/>
  <c r="I51" i="18"/>
  <c r="I50" i="18" s="1"/>
  <c r="I56" i="18"/>
  <c r="I55" i="18" s="1"/>
  <c r="I13" i="18"/>
  <c r="I12" i="18" s="1"/>
  <c r="I11" i="18" s="1"/>
  <c r="K51" i="18"/>
  <c r="K50" i="18" s="1"/>
  <c r="K49" i="18" s="1"/>
  <c r="K48" i="18" s="1"/>
  <c r="K47" i="18" s="1"/>
  <c r="K46" i="18" s="1"/>
  <c r="I22" i="18"/>
  <c r="I21" i="18" s="1"/>
  <c r="K13" i="18"/>
  <c r="K12" i="18" s="1"/>
  <c r="K11" i="18" s="1"/>
  <c r="K27" i="18"/>
  <c r="K24" i="18" s="1"/>
  <c r="J22" i="18"/>
  <c r="J21" i="18" s="1"/>
  <c r="J13" i="18"/>
  <c r="J12" i="18" s="1"/>
  <c r="J11" i="18" s="1"/>
  <c r="J27" i="18"/>
  <c r="J24" i="18" s="1"/>
  <c r="J51" i="18"/>
  <c r="J50" i="18" s="1"/>
  <c r="J49" i="18" s="1"/>
  <c r="J48" i="18" s="1"/>
  <c r="J47" i="18" s="1"/>
  <c r="J46" i="18" s="1"/>
  <c r="K22" i="18"/>
  <c r="K21" i="18" s="1"/>
  <c r="L51" i="6"/>
  <c r="L50" i="6" s="1"/>
  <c r="L49" i="6" s="1"/>
  <c r="K22" i="6"/>
  <c r="K51" i="6"/>
  <c r="K50" i="6" s="1"/>
  <c r="K49" i="6" s="1"/>
  <c r="E10" i="13"/>
  <c r="D10" i="13"/>
  <c r="J89" i="6"/>
  <c r="J88" i="6" s="1"/>
  <c r="J87" i="6" s="1"/>
  <c r="J86" i="6" s="1"/>
  <c r="J51" i="6"/>
  <c r="J50" i="6" s="1"/>
  <c r="J49" i="6" s="1"/>
  <c r="L58" i="6"/>
  <c r="L57" i="6" s="1"/>
  <c r="L56" i="6" s="1"/>
  <c r="L37" i="6"/>
  <c r="L36" i="6" s="1"/>
  <c r="L121" i="9"/>
  <c r="L120" i="9" s="1"/>
  <c r="L119" i="9" s="1"/>
  <c r="J14" i="9"/>
  <c r="J13" i="9" s="1"/>
  <c r="L89" i="6"/>
  <c r="L88" i="6" s="1"/>
  <c r="L87" i="6" s="1"/>
  <c r="L86" i="6" s="1"/>
  <c r="K82" i="6"/>
  <c r="K81" i="6" s="1"/>
  <c r="K80" i="6" s="1"/>
  <c r="K79" i="6" s="1"/>
  <c r="J58" i="6"/>
  <c r="J57" i="6" s="1"/>
  <c r="J56" i="6" s="1"/>
  <c r="K58" i="6"/>
  <c r="K57" i="6" s="1"/>
  <c r="K56" i="6" s="1"/>
  <c r="L43" i="6"/>
  <c r="L42" i="6" s="1"/>
  <c r="L41" i="6" s="1"/>
  <c r="L67" i="9"/>
  <c r="L66" i="9" s="1"/>
  <c r="J37" i="6"/>
  <c r="J36" i="6" s="1"/>
  <c r="J121" i="9"/>
  <c r="J120" i="9" s="1"/>
  <c r="J119" i="9" s="1"/>
  <c r="K121" i="9"/>
  <c r="K120" i="9" s="1"/>
  <c r="K119" i="9" s="1"/>
  <c r="K37" i="6"/>
  <c r="K36" i="6" s="1"/>
  <c r="K14" i="9"/>
  <c r="K13" i="9" s="1"/>
  <c r="K11" i="6"/>
  <c r="K10" i="6" s="1"/>
  <c r="K25" i="6"/>
  <c r="K21" i="6" s="1"/>
  <c r="L82" i="6"/>
  <c r="L81" i="6" s="1"/>
  <c r="L80" i="6" s="1"/>
  <c r="L79" i="6" s="1"/>
  <c r="J67" i="9"/>
  <c r="J66" i="9" s="1"/>
  <c r="J43" i="6"/>
  <c r="J42" i="6" s="1"/>
  <c r="J41" i="6" s="1"/>
  <c r="K43" i="6"/>
  <c r="K42" i="6" s="1"/>
  <c r="K41" i="6" s="1"/>
  <c r="K89" i="6"/>
  <c r="K88" i="6" s="1"/>
  <c r="K87" i="6" s="1"/>
  <c r="K86" i="6" s="1"/>
  <c r="K20" i="18" l="1"/>
  <c r="K19" i="18" s="1"/>
  <c r="K18" i="18" s="1"/>
  <c r="J20" i="18"/>
  <c r="J19" i="18" s="1"/>
  <c r="J18" i="18" s="1"/>
  <c r="L12" i="6"/>
  <c r="L11" i="6" s="1"/>
  <c r="L10" i="6" s="1"/>
  <c r="K56" i="9"/>
  <c r="K55" i="9" s="1"/>
  <c r="L56" i="9"/>
  <c r="L55" i="9" s="1"/>
  <c r="J56" i="9"/>
  <c r="J10" i="18"/>
  <c r="J9" i="18" s="1"/>
  <c r="K10" i="18"/>
  <c r="K9" i="18" s="1"/>
  <c r="I10" i="18"/>
  <c r="I9" i="18" s="1"/>
  <c r="L25" i="6"/>
  <c r="L21" i="6" s="1"/>
  <c r="K89" i="9"/>
  <c r="K88" i="9" s="1"/>
  <c r="J61" i="9"/>
  <c r="J60" i="9" s="1"/>
  <c r="J59" i="9" s="1"/>
  <c r="J58" i="9" s="1"/>
  <c r="L61" i="9"/>
  <c r="L60" i="9" s="1"/>
  <c r="L57" i="9" s="1"/>
  <c r="L105" i="9"/>
  <c r="J83" i="9"/>
  <c r="J82" i="9" s="1"/>
  <c r="L48" i="6"/>
  <c r="L47" i="6" s="1"/>
  <c r="L89" i="9"/>
  <c r="L88" i="9" s="1"/>
  <c r="J105" i="9"/>
  <c r="K105" i="9"/>
  <c r="K48" i="6"/>
  <c r="K47" i="6" s="1"/>
  <c r="K71" i="9"/>
  <c r="K70" i="9" s="1"/>
  <c r="K83" i="9"/>
  <c r="K82" i="9" s="1"/>
  <c r="I24" i="18"/>
  <c r="I20" i="18" s="1"/>
  <c r="K93" i="9"/>
  <c r="K95" i="9"/>
  <c r="K94" i="9" s="1"/>
  <c r="K65" i="9"/>
  <c r="K64" i="9" s="1"/>
  <c r="L93" i="9"/>
  <c r="L95" i="9"/>
  <c r="L94" i="9" s="1"/>
  <c r="J93" i="9"/>
  <c r="J95" i="9"/>
  <c r="J94" i="9" s="1"/>
  <c r="I62" i="18"/>
  <c r="J71" i="9"/>
  <c r="J70" i="9" s="1"/>
  <c r="L83" i="9"/>
  <c r="L82" i="9" s="1"/>
  <c r="J89" i="9"/>
  <c r="J88" i="9" s="1"/>
  <c r="L12" i="9"/>
  <c r="L11" i="9" s="1"/>
  <c r="K10" i="9"/>
  <c r="K9" i="9" s="1"/>
  <c r="K12" i="9"/>
  <c r="K11" i="9" s="1"/>
  <c r="K116" i="9"/>
  <c r="K118" i="9"/>
  <c r="K117" i="9" s="1"/>
  <c r="J10" i="9"/>
  <c r="J9" i="9" s="1"/>
  <c r="J12" i="9"/>
  <c r="J11" i="9" s="1"/>
  <c r="J116" i="9"/>
  <c r="J118" i="9"/>
  <c r="J117" i="9" s="1"/>
  <c r="L116" i="9"/>
  <c r="L118" i="9"/>
  <c r="L117" i="9" s="1"/>
  <c r="K107" i="9"/>
  <c r="K106" i="9" s="1"/>
  <c r="L107" i="9"/>
  <c r="L106" i="9" s="1"/>
  <c r="J107" i="9"/>
  <c r="J106" i="9" s="1"/>
  <c r="J63" i="9"/>
  <c r="J65" i="9"/>
  <c r="J64" i="9" s="1"/>
  <c r="L63" i="9"/>
  <c r="L65" i="9"/>
  <c r="L64" i="9" s="1"/>
  <c r="L23" i="9"/>
  <c r="L25" i="9"/>
  <c r="L24" i="9" s="1"/>
  <c r="K23" i="9"/>
  <c r="K25" i="9"/>
  <c r="K24" i="9" s="1"/>
  <c r="K61" i="9"/>
  <c r="K60" i="9" s="1"/>
  <c r="I49" i="18"/>
  <c r="I48" i="18" s="1"/>
  <c r="I47" i="18" s="1"/>
  <c r="I46" i="18" s="1"/>
  <c r="L63" i="6"/>
  <c r="C29" i="1"/>
  <c r="C20" i="1" s="1"/>
  <c r="J103" i="9"/>
  <c r="J102" i="9" s="1"/>
  <c r="D29" i="1"/>
  <c r="D20" i="1" s="1"/>
  <c r="K103" i="9"/>
  <c r="K102" i="9" s="1"/>
  <c r="L103" i="9"/>
  <c r="L102" i="9" s="1"/>
  <c r="L73" i="9"/>
  <c r="L72" i="9" s="1"/>
  <c r="J48" i="6"/>
  <c r="J47" i="6" s="1"/>
  <c r="J63" i="6"/>
  <c r="K33" i="9"/>
  <c r="K32" i="9" s="1"/>
  <c r="K29" i="9" s="1"/>
  <c r="K20" i="6"/>
  <c r="K19" i="6" s="1"/>
  <c r="K9" i="6" s="1"/>
  <c r="J20" i="6"/>
  <c r="J19" i="6" s="1"/>
  <c r="J33" i="9"/>
  <c r="J32" i="9" s="1"/>
  <c r="J29" i="9" s="1"/>
  <c r="J22" i="9" s="1"/>
  <c r="L33" i="9"/>
  <c r="L32" i="9" s="1"/>
  <c r="L29" i="9" s="1"/>
  <c r="K22" i="9" l="1"/>
  <c r="K8" i="9" s="1"/>
  <c r="K7" i="9" s="1"/>
  <c r="L22" i="9"/>
  <c r="L8" i="9" s="1"/>
  <c r="L7" i="9" s="1"/>
  <c r="K8" i="6"/>
  <c r="K7" i="6" s="1"/>
  <c r="L20" i="6"/>
  <c r="L19" i="6" s="1"/>
  <c r="L9" i="6" s="1"/>
  <c r="I19" i="18"/>
  <c r="I18" i="18" s="1"/>
  <c r="I8" i="18" s="1"/>
  <c r="I7" i="18" s="1"/>
  <c r="K8" i="18"/>
  <c r="K7" i="18" s="1"/>
  <c r="E20" i="13" s="1"/>
  <c r="J8" i="18"/>
  <c r="J7" i="18" s="1"/>
  <c r="D20" i="13" s="1"/>
  <c r="L59" i="9"/>
  <c r="L58" i="9" s="1"/>
  <c r="J57" i="9"/>
  <c r="E20" i="1"/>
  <c r="E8" i="1" s="1"/>
  <c r="D8" i="1"/>
  <c r="C8" i="1"/>
  <c r="K99" i="9"/>
  <c r="K101" i="9"/>
  <c r="K100" i="9" s="1"/>
  <c r="L99" i="9"/>
  <c r="L101" i="9"/>
  <c r="L100" i="9" s="1"/>
  <c r="J99" i="9"/>
  <c r="J101" i="9"/>
  <c r="J100" i="9" s="1"/>
  <c r="L69" i="9"/>
  <c r="L71" i="9"/>
  <c r="L70" i="9" s="1"/>
  <c r="K57" i="9"/>
  <c r="K59" i="9"/>
  <c r="K58" i="9" s="1"/>
  <c r="L31" i="9"/>
  <c r="L30" i="9" s="1"/>
  <c r="J8" i="9"/>
  <c r="J31" i="9"/>
  <c r="J30" i="9" s="1"/>
  <c r="K31" i="9"/>
  <c r="K30" i="9" s="1"/>
  <c r="J55" i="9"/>
  <c r="E17" i="13" l="1"/>
  <c r="E16" i="13" s="1"/>
  <c r="E15" i="13" s="1"/>
  <c r="D17" i="13"/>
  <c r="D16" i="13" s="1"/>
  <c r="D15" i="13" s="1"/>
  <c r="E19" i="13"/>
  <c r="E18" i="13" s="1"/>
  <c r="L8" i="6"/>
  <c r="L7" i="6" s="1"/>
  <c r="C17" i="13"/>
  <c r="C16" i="13" s="1"/>
  <c r="C15" i="13" s="1"/>
  <c r="D19" i="13"/>
  <c r="D18" i="13" s="1"/>
  <c r="J7" i="9"/>
  <c r="E14" i="13" l="1"/>
  <c r="E6" i="13" s="1"/>
  <c r="D14" i="13"/>
  <c r="D6" i="13" s="1"/>
  <c r="J11" i="6"/>
  <c r="J10" i="6" s="1"/>
  <c r="J9" i="6" s="1"/>
  <c r="J8" i="6" s="1"/>
  <c r="J7" i="6" l="1"/>
  <c r="C20" i="13"/>
  <c r="C19" i="13" s="1"/>
  <c r="C18" i="13" s="1"/>
  <c r="C14" i="13" s="1"/>
  <c r="C6" i="13" s="1"/>
</calcChain>
</file>

<file path=xl/sharedStrings.xml><?xml version="1.0" encoding="utf-8"?>
<sst xmlns="http://schemas.openxmlformats.org/spreadsheetml/2006/main" count="1746" uniqueCount="224">
  <si>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</si>
  <si>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</si>
  <si>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</si>
  <si>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</si>
  <si>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</si>
  <si>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</si>
  <si>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</si>
  <si>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</si>
  <si>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</si>
  <si>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</si>
  <si>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</si>
  <si>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</si>
  <si>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</si>
  <si>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</si>
  <si>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</si>
  <si>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</si>
  <si>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</si>
  <si>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</si>
  <si>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</si>
  <si>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</si>
  <si>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</si>
  <si>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</si>
  <si>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</si>
  <si>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</si>
  <si>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</si>
  <si>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</si>
  <si>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</si>
  <si>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</si>
  <si>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</si>
  <si>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</si>
  <si>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</si>
  <si>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</si>
  <si>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</si>
  <si>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</si>
  <si>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</si>
  <si>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</si>
  <si>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</si>
  <si>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</si>
  <si>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</si>
  <si>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</si>
  <si>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</si>
  <si>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</si>
  <si>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</si>
  <si>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</si>
  <si>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</si>
  <si>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</si>
  <si>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</si>
  <si>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</si>
  <si>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</si>
  <si>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</si>
  <si>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</si>
  <si>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</si>
  <si>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</si>
  <si>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</si>
  <si>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</si>
  <si>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</si>
  <si>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</si>
  <si>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</si>
  <si>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</si>
  <si>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</si>
  <si>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</si>
  <si>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</si>
  <si>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</si>
  <si>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</si>
  <si>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</si>
  <si>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</si>
  <si>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</si>
  <si>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</si>
  <si>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</si>
  <si>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</si>
  <si>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</si>
  <si>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</si>
  <si>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</si>
  <si>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</si>
  <si>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</si>
  <si>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</si>
  <si>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</si>
  <si>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</si>
  <si>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</si>
  <si>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</si>
  <si>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</si>
  <si>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</si>
  <si>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</si>
  <si>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</si>
  <si>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</si>
  <si>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</si>
  <si>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</si>
  <si>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</si>
  <si>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</si>
  <si>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</si>
  <si>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</si>
  <si>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</si>
  <si>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</si>
  <si>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</si>
  <si>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</si>
  <si>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</si>
  <si>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</si>
  <si>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</si>
  <si>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</si>
  <si>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</si>
  <si>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</si>
  <si>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</si>
  <si>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</si>
  <si>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</si>
  <si>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</si>
  <si>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</si>
  <si>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</si>
  <si>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</si>
  <si>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</si>
  <si>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</si>
  <si>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</si>
  <si>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</si>
  <si>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</si>
  <si>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</si>
  <si>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</si>
  <si>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</si>
  <si>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</si>
  <si>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</si>
  <si>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</si>
  <si>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</si>
  <si>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</si>
  <si>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</si>
  <si>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</si>
  <si>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</si>
  <si>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</si>
  <si>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</si>
  <si>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</si>
  <si>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</si>
  <si>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</si>
  <si>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</si>
  <si>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</si>
  <si>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</si>
  <si>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</si>
  <si>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</si>
  <si>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</si>
  <si>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</si>
  <si>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</si>
  <si>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</si>
  <si>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</si>
  <si>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</si>
  <si>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</si>
  <si>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</si>
  <si>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</si>
  <si>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</si>
  <si>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</si>
  <si>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</si>
  <si>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</si>
  <si>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</si>
  <si>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</si>
  <si>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</si>
  <si>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</si>
  <si>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</si>
  <si>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</si>
  <si>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</si>
  <si>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</si>
  <si>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</si>
  <si>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</si>
  <si>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</si>
  <si>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</si>
  <si>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</si>
  <si>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</si>
  <si>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</si>
  <si>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Большеполянского сельского поселения Кадошкинского муниципального района Республики Мордовия</t>
  </si>
  <si>
    <t xml:space="preserve"> ДОХОДЫ 
БЮДЖЕТА БОЛЬШЕПОЛЯНСКОГО СЕЛЬСКОГО ПОСЕЛЕНИЯ КАДОШКИНСКОГО МУНИЦИПАЛЬНОГО РАЙОНА РЕСПУБЛИКИ МОРДОВИЯ </t>
  </si>
  <si>
    <t>91120215001100000150</t>
  </si>
  <si>
    <t>91120230024100000150</t>
  </si>
  <si>
    <t>91120235118100000150</t>
  </si>
  <si>
    <t>91120240014100000150</t>
  </si>
  <si>
    <t>Непрограммные расходы главных распорядителей средств бюджета Большеполянского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</si>
  <si>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Большеполянского сельского поселения Кадошкинского муниципального района Республики Мордовия</t>
  </si>
  <si>
    <t>Резервный фонд администрации Большеполянского сельского поселения Кадошкинского муниципального района Республики Мордовия</t>
  </si>
  <si>
    <t>Условно утверждаемые расходы</t>
  </si>
  <si>
    <t>99</t>
  </si>
  <si>
    <t>41990</t>
  </si>
  <si>
    <t>2023 год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</si>
  <si>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</si>
  <si>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</si>
  <si>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</si>
  <si>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0</t>
  </si>
  <si>
    <t>910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</si>
  <si>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</si>
  <si>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</si>
  <si>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</si>
  <si>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</si>
  <si>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</si>
  <si>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</si>
  <si>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Расходы на обеспечение функций органов местного самоуправления</t>
  </si>
  <si>
    <t>Приложение 3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</si>
  <si>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</si>
  <si>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БОЛЬШЕПОЛЯНСКОГО СЕЛЬСКОГО ПОСЕЛЕНИЯ КАДОШКИНСКОГО МУНИЦИПАЛЬНОГО РАЙОНА РЕСПУБЛИКИ МОРДОВИЯ НА 2021 ГОД И НА ПЛАНОВЫЙ ПЕРИОД 2023 И 2024 ГОДОВ </t>
  </si>
  <si>
    <t>Прз</t>
  </si>
  <si>
    <t>Цср</t>
  </si>
  <si>
    <t>Вр</t>
  </si>
  <si>
    <t/>
  </si>
  <si>
    <t xml:space="preserve"> (тыс. рублей)</t>
  </si>
  <si>
    <t xml:space="preserve">РАСПРЕДЕЛЕНИЕ 
БЮДЖЕТНЫХ АССИГНОВАНИЙ БЮДЖЕТА БОЛЬШЕПОЛЯНСКОГО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</si>
  <si>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(тыс. рублей)</t>
  </si>
  <si>
    <t>РАСПРЕДЕЛЕНИЕ  
БЮДЖЕТНЫХ АССИГНОВАНИЙ БЮДЖЕТА БОЛЬШЕПОЛЯНСКОГО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</si>
  <si>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Приложение 6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</si>
  <si>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ИСТОЧНИКИ 
ВНУТРЕННЕГО ФИНАНСИРОВАНИЯ ДЕФИЦИТА  БЮДЖЕТА  БОЛЬШЕПОЛЯНСКОГО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</si>
  <si>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</si>
  <si>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</si>
  <si>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БОЛЬШЕПОЛЯНСКОГО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</si>
  <si>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</si>
  <si>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</si>
  <si>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1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</si>
  <si>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</si>
  <si>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</si>
  <si>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</si>
  <si>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</si>
  <si>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</si>
  <si>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</si>
  <si>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91120229999100000150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</si>
  <si>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</si>
  <si>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</si>
  <si>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Исполнение судебных актов</t>
  </si>
  <si>
    <t>830</t>
  </si>
  <si>
    <t>-15</t>
  </si>
  <si>
    <t>-45,1</t>
  </si>
  <si>
    <t>-60,1</t>
  </si>
  <si>
    <t>-10,8</t>
  </si>
  <si>
    <t>+10,8</t>
  </si>
  <si>
    <t>911</t>
  </si>
  <si>
    <t>-3,52-30,1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</si>
</sst>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8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44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14" fillId="0" borderId="0" xfId="0" applyFont="1"/>
    <xf numFmtId="0" fontId="2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8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4" fillId="0" borderId="3" xfId="3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/>
    <xf numFmtId="164" fontId="4" fillId="3" borderId="1" xfId="0" applyNumberFormat="1" applyFont="1" applyFill="1" applyBorder="1"/>
    <xf numFmtId="0" fontId="10" fillId="3" borderId="1" xfId="0" applyFont="1" applyFill="1" applyBorder="1" applyAlignment="1">
      <alignment vertical="top" wrapText="1"/>
    </xf>
    <xf numFmtId="49" fontId="3" fillId="3" borderId="1" xfId="0" applyNumberFormat="1" applyFont="1" applyFill="1" applyBorder="1" applyAlignment="1">
      <alignment horizontal="center" wrapText="1"/>
    </xf>
    <xf numFmtId="49" fontId="4" fillId="3" borderId="7" xfId="1" applyNumberFormat="1" applyFont="1" applyFill="1" applyBorder="1" applyAlignment="1">
      <alignment horizontal="center"/>
    </xf>
    <xf numFmtId="49" fontId="4" fillId="3" borderId="8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9" fillId="3" borderId="1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2" fontId="3" fillId="3" borderId="1" xfId="0" applyNumberFormat="1" applyFont="1" applyFill="1" applyBorder="1" applyAlignment="1">
      <alignment vertical="top" wrapText="1"/>
    </xf>
    <xf numFmtId="164" fontId="3" fillId="3" borderId="1" xfId="0" applyNumberFormat="1" applyFont="1" applyFill="1" applyBorder="1" applyAlignment="1">
      <alignment horizontal="right"/>
    </xf>
    <xf numFmtId="49" fontId="3" fillId="3" borderId="1" xfId="1" applyNumberFormat="1" applyFont="1" applyFill="1" applyBorder="1" applyAlignment="1">
      <alignment horizontal="center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164" fontId="4" fillId="3" borderId="1" xfId="1" applyNumberFormat="1" applyFont="1" applyFill="1" applyBorder="1" applyAlignment="1">
      <alignment horizontal="right"/>
    </xf>
    <xf numFmtId="0" fontId="3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 wrapText="1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49" fontId="11" fillId="3" borderId="1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 vertical="top" wrapText="1"/>
    </xf>
    <xf numFmtId="2" fontId="4" fillId="3" borderId="1" xfId="1" applyNumberFormat="1" applyFont="1" applyFill="1" applyBorder="1" applyAlignment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165" fontId="3" fillId="3" borderId="1" xfId="0" applyNumberFormat="1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right"/>
    </xf>
    <xf numFmtId="0" fontId="3" fillId="3" borderId="0" xfId="4" applyFont="1" applyFill="1" applyBorder="1"/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0" xfId="0" applyFont="1" applyFill="1"/>
    <xf numFmtId="0" fontId="2" fillId="3" borderId="0" xfId="0" applyFont="1" applyFill="1"/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/>
    </xf>
    <xf numFmtId="164" fontId="4" fillId="3" borderId="7" xfId="0" applyNumberFormat="1" applyFont="1" applyFill="1" applyBorder="1"/>
    <xf numFmtId="49" fontId="4" fillId="3" borderId="2" xfId="0" applyNumberFormat="1" applyFont="1" applyFill="1" applyBorder="1" applyAlignment="1">
      <alignment horizontal="center" vertical="top"/>
    </xf>
    <xf numFmtId="49" fontId="3" fillId="3" borderId="2" xfId="0" applyNumberFormat="1" applyFont="1" applyFill="1" applyBorder="1" applyAlignment="1">
      <alignment horizontal="center" vertical="top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top" wrapText="1"/>
    </xf>
    <xf numFmtId="49" fontId="4" fillId="3" borderId="2" xfId="0" applyNumberFormat="1" applyFont="1" applyFill="1" applyBorder="1" applyAlignment="1">
      <alignment horizontal="center" vertical="justify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justify" vertical="top" wrapText="1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165" fontId="3" fillId="3" borderId="0" xfId="0" applyNumberFormat="1" applyFont="1" applyFill="1"/>
    <xf numFmtId="0" fontId="2" fillId="3" borderId="0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left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1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25" xfId="4" applyFont="1" applyFill="1" applyBorder="1" applyAlignment="1">
      <alignment horizontal="center" vertical="justify"/>
    </xf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3" fillId="3" borderId="0" xfId="0" applyFont="1" applyFill="1" applyBorder="1" applyAlignment="1"/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vertical="top" wrapText="1"/>
    </xf>
    <xf numFmtId="165" fontId="4" fillId="3" borderId="1" xfId="4" applyNumberFormat="1" applyFont="1" applyFill="1" applyBorder="1" applyAlignment="1">
      <alignment horizontal="center"/>
    </xf>
    <xf numFmtId="0" fontId="10" fillId="0" borderId="0" xfId="0" applyFont="1" applyAlignment="1">
      <alignment wrapText="1"/>
    </xf>
    <xf numFmtId="49" fontId="4" fillId="0" borderId="16" xfId="4" applyNumberFormat="1" applyFont="1" applyBorder="1" applyAlignment="1">
      <alignment horizontal="left" vertical="top" wrapText="1"/>
    </xf>
    <xf numFmtId="49" fontId="3" fillId="0" borderId="12" xfId="4" applyNumberFormat="1" applyFont="1" applyFill="1" applyBorder="1" applyAlignment="1">
      <alignment horizontal="left" vertical="top" wrapText="1"/>
    </xf>
    <xf numFmtId="49" fontId="4" fillId="0" borderId="7" xfId="4" applyNumberFormat="1" applyFont="1" applyFill="1" applyBorder="1" applyAlignment="1">
      <alignment horizontal="left" vertical="top" wrapText="1"/>
    </xf>
    <xf numFmtId="164" fontId="4" fillId="3" borderId="13" xfId="0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15" fillId="0" borderId="27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1" xfId="5" applyNumberFormat="1" applyFont="1" applyFill="1" applyBorder="1" applyAlignment="1">
      <alignment horizontal="right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49" fontId="4" fillId="0" borderId="2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justify" vertical="top" wrapText="1"/>
    </xf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wrapText="1"/>
    </xf>
    <xf numFmtId="0" fontId="3" fillId="0" borderId="1" xfId="0" applyFont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0"/>
  <sheetViews>
    <sheetView view="pageBreakPreview" zoomScaleNormal="75" zoomScaleSheetLayoutView="100" workbookViewId="0">
      <selection activeCell="C21" sqref="C21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1" customWidth="1"/>
    <col min="5" max="5" width="14.85546875" style="11" customWidth="1"/>
    <col min="6" max="6" width="43.28515625" style="10" customWidth="1"/>
    <col min="7" max="16384" width="8.5703125" style="11"/>
  </cols>
  <sheetData>
    <row r="1" spans="1:5" ht="112.5" customHeight="1" x14ac:dyDescent="0.25">
      <c r="A1" s="126"/>
      <c r="B1" s="126"/>
      <c r="C1" s="221" t="s">
        <v>205</v>
      </c>
      <c r="D1" s="221"/>
      <c r="E1" s="221"/>
    </row>
    <row r="2" spans="1:5" ht="66" customHeight="1" x14ac:dyDescent="0.25">
      <c r="A2" s="227" t="s">
        <v>163</v>
      </c>
      <c r="B2" s="227"/>
      <c r="C2" s="227"/>
      <c r="D2" s="227"/>
      <c r="E2" s="227"/>
    </row>
    <row r="3" spans="1:5" x14ac:dyDescent="0.25">
      <c r="A3" s="128"/>
      <c r="B3" s="128"/>
      <c r="C3" s="128"/>
      <c r="D3" s="127"/>
      <c r="E3" s="127"/>
    </row>
    <row r="4" spans="1:5" x14ac:dyDescent="0.25">
      <c r="A4" s="126"/>
      <c r="B4" s="126"/>
      <c r="C4" s="228" t="s">
        <v>0</v>
      </c>
      <c r="D4" s="228"/>
      <c r="E4" s="228"/>
    </row>
    <row r="5" spans="1:5" ht="32.25" customHeight="1" x14ac:dyDescent="0.25">
      <c r="A5" s="223" t="s">
        <v>1</v>
      </c>
      <c r="B5" s="225" t="s">
        <v>2</v>
      </c>
      <c r="C5" s="222" t="s">
        <v>3</v>
      </c>
      <c r="D5" s="222"/>
      <c r="E5" s="222"/>
    </row>
    <row r="6" spans="1:5" x14ac:dyDescent="0.25">
      <c r="A6" s="224"/>
      <c r="B6" s="226"/>
      <c r="C6" s="194" t="s">
        <v>140</v>
      </c>
      <c r="D6" s="194" t="s">
        <v>174</v>
      </c>
      <c r="E6" s="194" t="s">
        <v>188</v>
      </c>
    </row>
    <row r="7" spans="1:5" x14ac:dyDescent="0.25">
      <c r="A7" s="129">
        <v>1</v>
      </c>
      <c r="B7" s="129">
        <v>2</v>
      </c>
      <c r="C7" s="130">
        <v>3</v>
      </c>
      <c r="D7" s="130">
        <v>4</v>
      </c>
      <c r="E7" s="130">
        <v>5</v>
      </c>
    </row>
    <row r="8" spans="1:5" x14ac:dyDescent="0.25">
      <c r="A8" s="131"/>
      <c r="B8" s="87" t="s">
        <v>4</v>
      </c>
      <c r="C8" s="132">
        <f>SUM(C9+C20)</f>
        <v>1492.8999999999999</v>
      </c>
      <c r="D8" s="132">
        <f>SUM(D9+D20)</f>
        <v>868.4</v>
      </c>
      <c r="E8" s="132">
        <f>SUM(E9+E20)</f>
        <v>901.9</v>
      </c>
    </row>
    <row r="9" spans="1:5" x14ac:dyDescent="0.25">
      <c r="A9" s="133" t="s">
        <v>68</v>
      </c>
      <c r="B9" s="87" t="s">
        <v>73</v>
      </c>
      <c r="C9" s="132">
        <f>C10+C13+C15+C17</f>
        <v>382</v>
      </c>
      <c r="D9" s="132">
        <f t="shared" ref="D9:E9" si="0">D10+D13+D15+D17</f>
        <v>385</v>
      </c>
      <c r="E9" s="132">
        <f t="shared" si="0"/>
        <v>393</v>
      </c>
    </row>
    <row r="10" spans="1:5" x14ac:dyDescent="0.25">
      <c r="A10" s="133" t="s">
        <v>69</v>
      </c>
      <c r="B10" s="87" t="s">
        <v>5</v>
      </c>
      <c r="C10" s="132">
        <f t="shared" ref="C10:E11" si="1">SUM(C11)</f>
        <v>17</v>
      </c>
      <c r="D10" s="132">
        <f t="shared" si="1"/>
        <v>18</v>
      </c>
      <c r="E10" s="132">
        <f t="shared" si="1"/>
        <v>18</v>
      </c>
    </row>
    <row r="11" spans="1:5" x14ac:dyDescent="0.25">
      <c r="A11" s="133" t="s">
        <v>6</v>
      </c>
      <c r="B11" s="87" t="s">
        <v>7</v>
      </c>
      <c r="C11" s="193">
        <f t="shared" si="1"/>
        <v>17</v>
      </c>
      <c r="D11" s="193">
        <f t="shared" si="1"/>
        <v>18</v>
      </c>
      <c r="E11" s="193">
        <f t="shared" si="1"/>
        <v>18</v>
      </c>
    </row>
    <row r="12" spans="1:5" ht="63" x14ac:dyDescent="0.25">
      <c r="A12" s="134" t="s">
        <v>74</v>
      </c>
      <c r="B12" s="72" t="s">
        <v>75</v>
      </c>
      <c r="C12" s="183">
        <v>17</v>
      </c>
      <c r="D12" s="202">
        <v>18</v>
      </c>
      <c r="E12" s="184">
        <v>18</v>
      </c>
    </row>
    <row r="13" spans="1:5" ht="17.25" customHeight="1" x14ac:dyDescent="0.25">
      <c r="A13" s="133" t="s">
        <v>70</v>
      </c>
      <c r="B13" s="87" t="s">
        <v>8</v>
      </c>
      <c r="C13" s="132">
        <f>SUM(C14)</f>
        <v>1</v>
      </c>
      <c r="D13" s="132">
        <f>SUM(D14)</f>
        <v>1</v>
      </c>
      <c r="E13" s="132">
        <f>SUM(E14)</f>
        <v>1</v>
      </c>
    </row>
    <row r="14" spans="1:5" ht="24" customHeight="1" x14ac:dyDescent="0.25">
      <c r="A14" s="134" t="s">
        <v>76</v>
      </c>
      <c r="B14" s="72" t="s">
        <v>9</v>
      </c>
      <c r="C14" s="135">
        <v>1</v>
      </c>
      <c r="D14" s="135">
        <v>1</v>
      </c>
      <c r="E14" s="135">
        <v>1</v>
      </c>
    </row>
    <row r="15" spans="1:5" x14ac:dyDescent="0.25">
      <c r="A15" s="133" t="s">
        <v>71</v>
      </c>
      <c r="B15" s="87" t="s">
        <v>77</v>
      </c>
      <c r="C15" s="132">
        <f>SUM(C16)</f>
        <v>35</v>
      </c>
      <c r="D15" s="132">
        <f>SUM(D16)</f>
        <v>35</v>
      </c>
      <c r="E15" s="132">
        <f>SUM(E16)</f>
        <v>39</v>
      </c>
    </row>
    <row r="16" spans="1:5" ht="33" customHeight="1" x14ac:dyDescent="0.25">
      <c r="A16" s="134" t="s">
        <v>78</v>
      </c>
      <c r="B16" s="136" t="s">
        <v>79</v>
      </c>
      <c r="C16" s="183">
        <v>35</v>
      </c>
      <c r="D16" s="184">
        <v>35</v>
      </c>
      <c r="E16" s="185">
        <v>39</v>
      </c>
    </row>
    <row r="17" spans="1:6" x14ac:dyDescent="0.25">
      <c r="A17" s="133" t="s">
        <v>72</v>
      </c>
      <c r="B17" s="137" t="s">
        <v>10</v>
      </c>
      <c r="C17" s="132">
        <f>SUM(C18+C19)</f>
        <v>329</v>
      </c>
      <c r="D17" s="132">
        <f>SUM(D18+D19)</f>
        <v>331</v>
      </c>
      <c r="E17" s="132">
        <f>SUM(E18+E19)</f>
        <v>335</v>
      </c>
    </row>
    <row r="18" spans="1:6" ht="31.5" x14ac:dyDescent="0.25">
      <c r="A18" s="134" t="s">
        <v>80</v>
      </c>
      <c r="B18" s="136" t="s">
        <v>81</v>
      </c>
      <c r="C18" s="183">
        <v>180</v>
      </c>
      <c r="D18" s="184">
        <v>180</v>
      </c>
      <c r="E18" s="185">
        <v>180</v>
      </c>
    </row>
    <row r="19" spans="1:6" s="2" customFormat="1" ht="31.5" x14ac:dyDescent="0.25">
      <c r="A19" s="134" t="s">
        <v>82</v>
      </c>
      <c r="B19" s="136" t="s">
        <v>83</v>
      </c>
      <c r="C19" s="183">
        <v>149</v>
      </c>
      <c r="D19" s="184">
        <v>151</v>
      </c>
      <c r="E19" s="185">
        <v>155</v>
      </c>
      <c r="F19" s="12"/>
    </row>
    <row r="20" spans="1:6" ht="38.450000000000003" customHeight="1" x14ac:dyDescent="0.25">
      <c r="A20" s="139" t="s">
        <v>84</v>
      </c>
      <c r="B20" s="140" t="s">
        <v>85</v>
      </c>
      <c r="C20" s="132">
        <f>C26+C29+C21+C24</f>
        <v>1110.8999999999999</v>
      </c>
      <c r="D20" s="132">
        <f>SUM(D26+D29+D21)</f>
        <v>483.4</v>
      </c>
      <c r="E20" s="132">
        <f>SUM(E26+E29+E21)</f>
        <v>508.9</v>
      </c>
    </row>
    <row r="21" spans="1:6" ht="17.25" customHeight="1" x14ac:dyDescent="0.25">
      <c r="A21" s="133" t="s">
        <v>160</v>
      </c>
      <c r="B21" s="140" t="s">
        <v>161</v>
      </c>
      <c r="C21" s="132">
        <f>C22+C23</f>
        <v>386.9</v>
      </c>
      <c r="D21" s="132">
        <f t="shared" ref="D21:E21" si="2">D22+D23</f>
        <v>99</v>
      </c>
      <c r="E21" s="132">
        <f t="shared" si="2"/>
        <v>105.39999999999999</v>
      </c>
    </row>
    <row r="22" spans="1:6" ht="31.5" customHeight="1" x14ac:dyDescent="0.25">
      <c r="A22" s="134" t="s">
        <v>164</v>
      </c>
      <c r="B22" s="138" t="s">
        <v>135</v>
      </c>
      <c r="C22" s="184">
        <f>158.8+6.6</f>
        <v>165.4</v>
      </c>
      <c r="D22" s="185">
        <f>92.4+6.6</f>
        <v>99</v>
      </c>
      <c r="E22" s="185">
        <f>98.8+6.6</f>
        <v>105.39999999999999</v>
      </c>
    </row>
    <row r="23" spans="1:6" ht="31.5" customHeight="1" x14ac:dyDescent="0.25">
      <c r="A23" s="134" t="s">
        <v>176</v>
      </c>
      <c r="B23" s="8" t="s">
        <v>175</v>
      </c>
      <c r="C23" s="183">
        <v>221.5</v>
      </c>
      <c r="D23" s="184">
        <v>0</v>
      </c>
      <c r="E23" s="185">
        <v>0</v>
      </c>
    </row>
    <row r="24" spans="1:6" ht="31.5" customHeight="1" x14ac:dyDescent="0.25">
      <c r="A24" s="205" t="s">
        <v>209</v>
      </c>
      <c r="B24" s="206" t="s">
        <v>210</v>
      </c>
      <c r="C24" s="209">
        <f>C25</f>
        <v>250</v>
      </c>
      <c r="D24" s="209">
        <f t="shared" ref="D24:E24" si="3">D25</f>
        <v>0</v>
      </c>
      <c r="E24" s="209">
        <f t="shared" si="3"/>
        <v>0</v>
      </c>
    </row>
    <row r="25" spans="1:6" ht="27.75" customHeight="1" x14ac:dyDescent="0.25">
      <c r="A25" s="207" t="s">
        <v>212</v>
      </c>
      <c r="B25" s="208" t="s">
        <v>211</v>
      </c>
      <c r="C25" s="203">
        <v>250</v>
      </c>
      <c r="D25" s="204">
        <v>0</v>
      </c>
      <c r="E25" s="204">
        <v>0</v>
      </c>
    </row>
    <row r="26" spans="1:6" x14ac:dyDescent="0.25">
      <c r="A26" s="133" t="s">
        <v>86</v>
      </c>
      <c r="B26" s="141" t="s">
        <v>87</v>
      </c>
      <c r="C26" s="132">
        <f>SUM(C27+C28)</f>
        <v>89.899999999999991</v>
      </c>
      <c r="D26" s="132">
        <f>SUM(D27+D28)</f>
        <v>92.899999999999991</v>
      </c>
      <c r="E26" s="132">
        <f>SUM(E27+E28)</f>
        <v>96.1</v>
      </c>
    </row>
    <row r="27" spans="1:6" ht="94.5" x14ac:dyDescent="0.25">
      <c r="A27" s="134" t="s">
        <v>165</v>
      </c>
      <c r="B27" s="138" t="s">
        <v>158</v>
      </c>
      <c r="C27" s="135">
        <v>0.1</v>
      </c>
      <c r="D27" s="135">
        <v>0.1</v>
      </c>
      <c r="E27" s="135">
        <v>0.1</v>
      </c>
    </row>
    <row r="28" spans="1:6" ht="33" customHeight="1" x14ac:dyDescent="0.25">
      <c r="A28" s="134" t="s">
        <v>166</v>
      </c>
      <c r="B28" s="72" t="s">
        <v>88</v>
      </c>
      <c r="C28" s="135">
        <v>89.8</v>
      </c>
      <c r="D28" s="135">
        <v>92.8</v>
      </c>
      <c r="E28" s="135">
        <v>96</v>
      </c>
    </row>
    <row r="29" spans="1:6" ht="21" customHeight="1" x14ac:dyDescent="0.25">
      <c r="A29" s="133" t="s">
        <v>89</v>
      </c>
      <c r="B29" s="87" t="s">
        <v>90</v>
      </c>
      <c r="C29" s="132">
        <f>SUM(C30)</f>
        <v>384.09999999999997</v>
      </c>
      <c r="D29" s="132">
        <f>SUM(D30)</f>
        <v>291.5</v>
      </c>
      <c r="E29" s="132">
        <f>E30</f>
        <v>307.39999999999998</v>
      </c>
    </row>
    <row r="30" spans="1:6" ht="66" customHeight="1" x14ac:dyDescent="0.25">
      <c r="A30" s="134" t="s">
        <v>167</v>
      </c>
      <c r="B30" s="138" t="s">
        <v>91</v>
      </c>
      <c r="C30" s="183">
        <f>30.4+257.4+96.3</f>
        <v>384.09999999999997</v>
      </c>
      <c r="D30" s="184">
        <f>30.4+261.1</f>
        <v>291.5</v>
      </c>
      <c r="E30" s="185">
        <f>30.4+277</f>
        <v>307.39999999999998</v>
      </c>
    </row>
  </sheetData>
  <mergeCells count="6">
    <mergeCell ref="C1:E1"/>
    <mergeCell ref="C5:E5"/>
    <mergeCell ref="A5:A6"/>
    <mergeCell ref="B5:B6"/>
    <mergeCell ref="A2:E2"/>
    <mergeCell ref="C4:E4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99"/>
  <sheetViews>
    <sheetView tabSelected="1" view="pageBreakPreview" zoomScale="90" zoomScaleNormal="75" zoomScaleSheetLayoutView="90" workbookViewId="0">
      <selection activeCell="O24" sqref="O24"/>
    </sheetView>
  </sheetViews>
  <sheetFormatPr defaultColWidth="8.5703125" defaultRowHeight="15.75" x14ac:dyDescent="0.25"/>
  <cols>
    <col min="1" max="1" width="86.7109375" style="13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6" customWidth="1"/>
    <col min="9" max="9" width="7.85546875" style="6" customWidth="1"/>
    <col min="10" max="10" width="16.85546875" style="22" customWidth="1"/>
    <col min="11" max="11" width="13.85546875" style="6" customWidth="1"/>
    <col min="12" max="12" width="15.85546875" style="6" customWidth="1"/>
    <col min="13" max="15" width="8.5703125" style="216"/>
    <col min="16" max="16384" width="8.5703125" style="6"/>
  </cols>
  <sheetData>
    <row r="1" spans="1:15" ht="111" customHeight="1" x14ac:dyDescent="0.25">
      <c r="A1" s="142"/>
      <c r="B1" s="143"/>
      <c r="C1" s="143"/>
      <c r="D1" s="143"/>
      <c r="E1" s="143"/>
      <c r="F1" s="143"/>
      <c r="G1" s="144"/>
      <c r="H1" s="182"/>
      <c r="I1" s="182"/>
      <c r="J1" s="221" t="s">
        <v>206</v>
      </c>
      <c r="K1" s="221"/>
      <c r="L1" s="221"/>
    </row>
    <row r="2" spans="1:15" ht="57.75" customHeight="1" x14ac:dyDescent="0.25">
      <c r="A2" s="230" t="s">
        <v>189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</row>
    <row r="3" spans="1:15" x14ac:dyDescent="0.25">
      <c r="A3" s="142"/>
      <c r="B3" s="143"/>
      <c r="C3" s="143"/>
      <c r="D3" s="143"/>
      <c r="E3" s="143"/>
      <c r="F3" s="143"/>
      <c r="G3" s="143"/>
      <c r="H3" s="126"/>
      <c r="I3" s="126"/>
      <c r="J3" s="145"/>
      <c r="K3" s="126"/>
      <c r="L3" s="126" t="s">
        <v>194</v>
      </c>
    </row>
    <row r="4" spans="1:15" ht="15.75" customHeight="1" x14ac:dyDescent="0.25">
      <c r="A4" s="229" t="s">
        <v>11</v>
      </c>
      <c r="B4" s="229" t="s">
        <v>20</v>
      </c>
      <c r="C4" s="229" t="s">
        <v>12</v>
      </c>
      <c r="D4" s="229" t="s">
        <v>190</v>
      </c>
      <c r="E4" s="229" t="s">
        <v>191</v>
      </c>
      <c r="F4" s="229"/>
      <c r="G4" s="229"/>
      <c r="H4" s="229"/>
      <c r="I4" s="229" t="s">
        <v>192</v>
      </c>
      <c r="J4" s="229" t="s">
        <v>64</v>
      </c>
      <c r="K4" s="229"/>
      <c r="L4" s="229"/>
    </row>
    <row r="5" spans="1:15" x14ac:dyDescent="0.25">
      <c r="A5" s="229" t="s">
        <v>193</v>
      </c>
      <c r="B5" s="229" t="s">
        <v>193</v>
      </c>
      <c r="C5" s="229" t="s">
        <v>193</v>
      </c>
      <c r="D5" s="229" t="s">
        <v>193</v>
      </c>
      <c r="E5" s="229" t="s">
        <v>193</v>
      </c>
      <c r="F5" s="229"/>
      <c r="G5" s="229"/>
      <c r="H5" s="229"/>
      <c r="I5" s="229" t="s">
        <v>193</v>
      </c>
      <c r="J5" s="196" t="s">
        <v>140</v>
      </c>
      <c r="K5" s="196" t="s">
        <v>174</v>
      </c>
      <c r="L5" s="196" t="s">
        <v>188</v>
      </c>
    </row>
    <row r="6" spans="1:15" x14ac:dyDescent="0.25">
      <c r="A6" s="116">
        <v>1</v>
      </c>
      <c r="B6" s="5">
        <v>2</v>
      </c>
      <c r="C6" s="5">
        <v>3</v>
      </c>
      <c r="D6" s="5">
        <v>4</v>
      </c>
      <c r="E6" s="5">
        <v>5</v>
      </c>
      <c r="F6" s="104">
        <v>6</v>
      </c>
      <c r="G6" s="5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</row>
    <row r="7" spans="1:15" s="20" customFormat="1" x14ac:dyDescent="0.25">
      <c r="A7" s="98" t="s">
        <v>21</v>
      </c>
      <c r="B7" s="73"/>
      <c r="C7" s="73"/>
      <c r="D7" s="73"/>
      <c r="E7" s="73"/>
      <c r="F7" s="99"/>
      <c r="G7" s="117"/>
      <c r="H7" s="78"/>
      <c r="I7" s="78"/>
      <c r="J7" s="79">
        <f>J8</f>
        <v>1462.7999999999997</v>
      </c>
      <c r="K7" s="79">
        <f t="shared" ref="K7:L7" si="0">K8</f>
        <v>823.30000000000007</v>
      </c>
      <c r="L7" s="79">
        <f t="shared" si="0"/>
        <v>841.8</v>
      </c>
      <c r="M7" s="217"/>
      <c r="N7" s="217"/>
      <c r="O7" s="217"/>
    </row>
    <row r="8" spans="1:15" ht="31.5" x14ac:dyDescent="0.25">
      <c r="A8" s="98" t="s">
        <v>162</v>
      </c>
      <c r="B8" s="73">
        <v>911</v>
      </c>
      <c r="C8" s="118"/>
      <c r="D8" s="118"/>
      <c r="E8" s="5"/>
      <c r="F8" s="5"/>
      <c r="G8" s="5"/>
      <c r="H8" s="5"/>
      <c r="I8" s="119"/>
      <c r="J8" s="79">
        <f>J9+J47+J56+J63+J79+J86</f>
        <v>1462.7999999999997</v>
      </c>
      <c r="K8" s="79">
        <f>K9+K47+K56+K63+K79+K86+K99</f>
        <v>823.30000000000007</v>
      </c>
      <c r="L8" s="79">
        <f>L9+L47+L56+L63+L79+L86+L99</f>
        <v>841.8</v>
      </c>
    </row>
    <row r="9" spans="1:15" x14ac:dyDescent="0.25">
      <c r="A9" s="98" t="s">
        <v>14</v>
      </c>
      <c r="B9" s="73">
        <v>911</v>
      </c>
      <c r="C9" s="73" t="s">
        <v>15</v>
      </c>
      <c r="D9" s="73"/>
      <c r="E9" s="76"/>
      <c r="F9" s="76"/>
      <c r="G9" s="76"/>
      <c r="H9" s="76"/>
      <c r="I9" s="99"/>
      <c r="J9" s="79">
        <f>J10+J19+J41</f>
        <v>878.9</v>
      </c>
      <c r="K9" s="79">
        <f>K10+K19+K41</f>
        <v>354.6</v>
      </c>
      <c r="L9" s="79">
        <f>L10+L19+L41</f>
        <v>315.7</v>
      </c>
    </row>
    <row r="10" spans="1:15" ht="31.5" x14ac:dyDescent="0.25">
      <c r="A10" s="87" t="s">
        <v>31</v>
      </c>
      <c r="B10" s="73">
        <v>911</v>
      </c>
      <c r="C10" s="76" t="s">
        <v>15</v>
      </c>
      <c r="D10" s="76" t="s">
        <v>26</v>
      </c>
      <c r="E10" s="76"/>
      <c r="F10" s="76"/>
      <c r="G10" s="76"/>
      <c r="H10" s="76"/>
      <c r="I10" s="82"/>
      <c r="J10" s="100">
        <f>J11</f>
        <v>324.38</v>
      </c>
      <c r="K10" s="100">
        <f t="shared" ref="K10:L14" si="1">K11</f>
        <v>102.7</v>
      </c>
      <c r="L10" s="100">
        <f t="shared" si="1"/>
        <v>123.5</v>
      </c>
    </row>
    <row r="11" spans="1:15" x14ac:dyDescent="0.25">
      <c r="A11" s="80" t="s">
        <v>138</v>
      </c>
      <c r="B11" s="73">
        <v>911</v>
      </c>
      <c r="C11" s="5" t="s">
        <v>15</v>
      </c>
      <c r="D11" s="5" t="s">
        <v>26</v>
      </c>
      <c r="E11" s="5" t="s">
        <v>32</v>
      </c>
      <c r="F11" s="5"/>
      <c r="G11" s="5"/>
      <c r="H11" s="5"/>
      <c r="I11" s="68"/>
      <c r="J11" s="101">
        <f>J12</f>
        <v>324.38</v>
      </c>
      <c r="K11" s="101">
        <f t="shared" si="1"/>
        <v>102.7</v>
      </c>
      <c r="L11" s="101">
        <f t="shared" si="1"/>
        <v>123.5</v>
      </c>
    </row>
    <row r="12" spans="1:15" x14ac:dyDescent="0.25">
      <c r="A12" s="72" t="s">
        <v>136</v>
      </c>
      <c r="B12" s="73">
        <v>911</v>
      </c>
      <c r="C12" s="5" t="s">
        <v>15</v>
      </c>
      <c r="D12" s="5" t="s">
        <v>26</v>
      </c>
      <c r="E12" s="5">
        <v>65</v>
      </c>
      <c r="F12" s="5">
        <v>1</v>
      </c>
      <c r="G12" s="76"/>
      <c r="H12" s="76"/>
      <c r="I12" s="82"/>
      <c r="J12" s="101">
        <f>J13+J16</f>
        <v>324.38</v>
      </c>
      <c r="K12" s="101">
        <f t="shared" si="1"/>
        <v>102.7</v>
      </c>
      <c r="L12" s="101">
        <f t="shared" si="1"/>
        <v>123.5</v>
      </c>
    </row>
    <row r="13" spans="1:15" x14ac:dyDescent="0.25">
      <c r="A13" s="102" t="s">
        <v>112</v>
      </c>
      <c r="B13" s="73">
        <v>911</v>
      </c>
      <c r="C13" s="67" t="s">
        <v>15</v>
      </c>
      <c r="D13" s="67" t="s">
        <v>26</v>
      </c>
      <c r="E13" s="67" t="s">
        <v>32</v>
      </c>
      <c r="F13" s="67" t="s">
        <v>22</v>
      </c>
      <c r="G13" s="67" t="s">
        <v>34</v>
      </c>
      <c r="H13" s="67" t="s">
        <v>35</v>
      </c>
      <c r="I13" s="82"/>
      <c r="J13" s="101">
        <f>J14</f>
        <v>224.38</v>
      </c>
      <c r="K13" s="101">
        <f t="shared" si="1"/>
        <v>102.7</v>
      </c>
      <c r="L13" s="101">
        <f>L14</f>
        <v>123.5</v>
      </c>
    </row>
    <row r="14" spans="1:15" ht="47.25" x14ac:dyDescent="0.25">
      <c r="A14" s="102" t="s">
        <v>103</v>
      </c>
      <c r="B14" s="73">
        <v>911</v>
      </c>
      <c r="C14" s="67" t="s">
        <v>15</v>
      </c>
      <c r="D14" s="67" t="s">
        <v>26</v>
      </c>
      <c r="E14" s="67" t="s">
        <v>32</v>
      </c>
      <c r="F14" s="67" t="s">
        <v>22</v>
      </c>
      <c r="G14" s="67" t="s">
        <v>34</v>
      </c>
      <c r="H14" s="67" t="s">
        <v>35</v>
      </c>
      <c r="I14" s="68" t="s">
        <v>105</v>
      </c>
      <c r="J14" s="101">
        <f>J15</f>
        <v>224.38</v>
      </c>
      <c r="K14" s="101">
        <f t="shared" si="1"/>
        <v>102.7</v>
      </c>
      <c r="L14" s="101">
        <f t="shared" si="1"/>
        <v>123.5</v>
      </c>
    </row>
    <row r="15" spans="1:15" ht="21" customHeight="1" x14ac:dyDescent="0.25">
      <c r="A15" s="102" t="s">
        <v>104</v>
      </c>
      <c r="B15" s="73">
        <v>911</v>
      </c>
      <c r="C15" s="67" t="s">
        <v>15</v>
      </c>
      <c r="D15" s="67" t="s">
        <v>26</v>
      </c>
      <c r="E15" s="67" t="s">
        <v>32</v>
      </c>
      <c r="F15" s="67" t="s">
        <v>22</v>
      </c>
      <c r="G15" s="67" t="s">
        <v>34</v>
      </c>
      <c r="H15" s="67" t="s">
        <v>35</v>
      </c>
      <c r="I15" s="68" t="s">
        <v>106</v>
      </c>
      <c r="J15" s="101">
        <f>258-3.52-30.1</f>
        <v>224.38</v>
      </c>
      <c r="K15" s="101">
        <v>102.7</v>
      </c>
      <c r="L15" s="101">
        <v>123.5</v>
      </c>
      <c r="M15" s="216" t="s">
        <v>223</v>
      </c>
    </row>
    <row r="16" spans="1:15" ht="36.75" customHeight="1" x14ac:dyDescent="0.25">
      <c r="A16" s="210" t="s">
        <v>213</v>
      </c>
      <c r="B16" s="73">
        <v>911</v>
      </c>
      <c r="C16" s="213" t="s">
        <v>15</v>
      </c>
      <c r="D16" s="213" t="s">
        <v>26</v>
      </c>
      <c r="E16" s="213" t="s">
        <v>32</v>
      </c>
      <c r="F16" s="213" t="s">
        <v>22</v>
      </c>
      <c r="G16" s="213" t="s">
        <v>34</v>
      </c>
      <c r="H16" s="213" t="s">
        <v>214</v>
      </c>
      <c r="I16" s="212"/>
      <c r="J16" s="101">
        <f>J17</f>
        <v>100</v>
      </c>
      <c r="K16" s="101">
        <f t="shared" ref="K16:L17" si="2">K17</f>
        <v>0</v>
      </c>
      <c r="L16" s="101">
        <f t="shared" si="2"/>
        <v>0</v>
      </c>
    </row>
    <row r="17" spans="1:15" ht="52.5" customHeight="1" x14ac:dyDescent="0.25">
      <c r="A17" s="215" t="s">
        <v>103</v>
      </c>
      <c r="B17" s="73">
        <v>911</v>
      </c>
      <c r="C17" s="213" t="s">
        <v>15</v>
      </c>
      <c r="D17" s="213" t="s">
        <v>26</v>
      </c>
      <c r="E17" s="213" t="s">
        <v>32</v>
      </c>
      <c r="F17" s="213" t="s">
        <v>22</v>
      </c>
      <c r="G17" s="213" t="s">
        <v>34</v>
      </c>
      <c r="H17" s="213" t="s">
        <v>214</v>
      </c>
      <c r="I17" s="212" t="s">
        <v>105</v>
      </c>
      <c r="J17" s="101">
        <f>J18</f>
        <v>100</v>
      </c>
      <c r="K17" s="101">
        <f t="shared" si="2"/>
        <v>0</v>
      </c>
      <c r="L17" s="101">
        <f t="shared" si="2"/>
        <v>0</v>
      </c>
    </row>
    <row r="18" spans="1:15" ht="21" customHeight="1" x14ac:dyDescent="0.25">
      <c r="A18" s="215" t="s">
        <v>104</v>
      </c>
      <c r="B18" s="73">
        <v>911</v>
      </c>
      <c r="C18" s="213" t="s">
        <v>15</v>
      </c>
      <c r="D18" s="213" t="s">
        <v>26</v>
      </c>
      <c r="E18" s="213" t="s">
        <v>32</v>
      </c>
      <c r="F18" s="213" t="s">
        <v>22</v>
      </c>
      <c r="G18" s="213" t="s">
        <v>34</v>
      </c>
      <c r="H18" s="213" t="s">
        <v>214</v>
      </c>
      <c r="I18" s="212" t="s">
        <v>106</v>
      </c>
      <c r="J18" s="101">
        <v>100</v>
      </c>
      <c r="K18" s="101">
        <v>0</v>
      </c>
      <c r="L18" s="101">
        <v>0</v>
      </c>
    </row>
    <row r="19" spans="1:15" ht="47.25" x14ac:dyDescent="0.25">
      <c r="A19" s="75" t="s">
        <v>65</v>
      </c>
      <c r="B19" s="73">
        <v>911</v>
      </c>
      <c r="C19" s="76" t="s">
        <v>15</v>
      </c>
      <c r="D19" s="76" t="s">
        <v>16</v>
      </c>
      <c r="E19" s="76"/>
      <c r="F19" s="76"/>
      <c r="G19" s="76"/>
      <c r="H19" s="76"/>
      <c r="I19" s="82"/>
      <c r="J19" s="100">
        <f>J20+J36</f>
        <v>553.52</v>
      </c>
      <c r="K19" s="100">
        <f>K20+K36</f>
        <v>250.9</v>
      </c>
      <c r="L19" s="100">
        <f>L20+L36</f>
        <v>191.2</v>
      </c>
    </row>
    <row r="20" spans="1:15" x14ac:dyDescent="0.25">
      <c r="A20" s="80" t="s">
        <v>138</v>
      </c>
      <c r="B20" s="73">
        <v>911</v>
      </c>
      <c r="C20" s="5" t="s">
        <v>15</v>
      </c>
      <c r="D20" s="5" t="s">
        <v>16</v>
      </c>
      <c r="E20" s="5" t="s">
        <v>32</v>
      </c>
      <c r="F20" s="5"/>
      <c r="G20" s="5"/>
      <c r="H20" s="5"/>
      <c r="I20" s="68"/>
      <c r="J20" s="101">
        <f>J21</f>
        <v>553.41999999999996</v>
      </c>
      <c r="K20" s="101">
        <f>K21</f>
        <v>250.8</v>
      </c>
      <c r="L20" s="101">
        <f>L21</f>
        <v>191.1</v>
      </c>
    </row>
    <row r="21" spans="1:15" ht="18.600000000000001" customHeight="1" x14ac:dyDescent="0.25">
      <c r="A21" s="80" t="s">
        <v>139</v>
      </c>
      <c r="B21" s="73">
        <v>911</v>
      </c>
      <c r="C21" s="67" t="s">
        <v>15</v>
      </c>
      <c r="D21" s="67" t="s">
        <v>16</v>
      </c>
      <c r="E21" s="67" t="s">
        <v>32</v>
      </c>
      <c r="F21" s="67" t="s">
        <v>23</v>
      </c>
      <c r="G21" s="76"/>
      <c r="H21" s="76"/>
      <c r="I21" s="82"/>
      <c r="J21" s="101">
        <f>J23+J25+J31</f>
        <v>553.41999999999996</v>
      </c>
      <c r="K21" s="101">
        <f t="shared" ref="K21:L21" si="3">K23+K25</f>
        <v>250.8</v>
      </c>
      <c r="L21" s="101">
        <f t="shared" si="3"/>
        <v>191.1</v>
      </c>
    </row>
    <row r="22" spans="1:15" x14ac:dyDescent="0.25">
      <c r="A22" s="102" t="s">
        <v>36</v>
      </c>
      <c r="B22" s="73">
        <v>911</v>
      </c>
      <c r="C22" s="67" t="s">
        <v>15</v>
      </c>
      <c r="D22" s="67" t="s">
        <v>16</v>
      </c>
      <c r="E22" s="67" t="s">
        <v>32</v>
      </c>
      <c r="F22" s="67" t="s">
        <v>23</v>
      </c>
      <c r="G22" s="67" t="s">
        <v>34</v>
      </c>
      <c r="H22" s="67" t="s">
        <v>37</v>
      </c>
      <c r="I22" s="82"/>
      <c r="J22" s="101">
        <f t="shared" ref="J22:L23" si="4">J23</f>
        <v>294.8</v>
      </c>
      <c r="K22" s="101">
        <f t="shared" si="4"/>
        <v>215.20000000000002</v>
      </c>
      <c r="L22" s="101">
        <f>L23</f>
        <v>128.1</v>
      </c>
    </row>
    <row r="23" spans="1:15" ht="38.25" customHeight="1" x14ac:dyDescent="0.25">
      <c r="A23" s="102" t="s">
        <v>103</v>
      </c>
      <c r="B23" s="73">
        <v>911</v>
      </c>
      <c r="C23" s="67" t="s">
        <v>15</v>
      </c>
      <c r="D23" s="67" t="s">
        <v>16</v>
      </c>
      <c r="E23" s="67" t="s">
        <v>32</v>
      </c>
      <c r="F23" s="67" t="s">
        <v>23</v>
      </c>
      <c r="G23" s="67" t="s">
        <v>34</v>
      </c>
      <c r="H23" s="67" t="s">
        <v>37</v>
      </c>
      <c r="I23" s="68" t="s">
        <v>105</v>
      </c>
      <c r="J23" s="101">
        <f t="shared" si="4"/>
        <v>294.8</v>
      </c>
      <c r="K23" s="101">
        <f t="shared" si="4"/>
        <v>215.20000000000002</v>
      </c>
      <c r="L23" s="101">
        <f t="shared" si="4"/>
        <v>128.1</v>
      </c>
    </row>
    <row r="24" spans="1:15" x14ac:dyDescent="0.25">
      <c r="A24" s="102" t="s">
        <v>104</v>
      </c>
      <c r="B24" s="73">
        <v>911</v>
      </c>
      <c r="C24" s="67" t="s">
        <v>15</v>
      </c>
      <c r="D24" s="67" t="s">
        <v>16</v>
      </c>
      <c r="E24" s="67" t="s">
        <v>32</v>
      </c>
      <c r="F24" s="67" t="s">
        <v>23</v>
      </c>
      <c r="G24" s="67" t="s">
        <v>34</v>
      </c>
      <c r="H24" s="67" t="s">
        <v>37</v>
      </c>
      <c r="I24" s="68" t="s">
        <v>106</v>
      </c>
      <c r="J24" s="101">
        <f>294.8</f>
        <v>294.8</v>
      </c>
      <c r="K24" s="101">
        <f>260.3-45.1</f>
        <v>215.20000000000002</v>
      </c>
      <c r="L24" s="101">
        <f>188.2-60.1</f>
        <v>128.1</v>
      </c>
      <c r="M24" s="216" t="s">
        <v>217</v>
      </c>
      <c r="N24" s="216" t="s">
        <v>218</v>
      </c>
      <c r="O24" s="216" t="s">
        <v>219</v>
      </c>
    </row>
    <row r="25" spans="1:15" x14ac:dyDescent="0.25">
      <c r="A25" s="72" t="s">
        <v>38</v>
      </c>
      <c r="B25" s="73">
        <v>911</v>
      </c>
      <c r="C25" s="67" t="s">
        <v>15</v>
      </c>
      <c r="D25" s="67" t="s">
        <v>16</v>
      </c>
      <c r="E25" s="67" t="s">
        <v>32</v>
      </c>
      <c r="F25" s="67" t="s">
        <v>23</v>
      </c>
      <c r="G25" s="67" t="s">
        <v>34</v>
      </c>
      <c r="H25" s="67" t="s">
        <v>39</v>
      </c>
      <c r="I25" s="68"/>
      <c r="J25" s="101">
        <f>J26+J28</f>
        <v>106.1</v>
      </c>
      <c r="K25" s="101">
        <f>K26+K28</f>
        <v>35.6</v>
      </c>
      <c r="L25" s="101">
        <f>L26+L28</f>
        <v>63</v>
      </c>
    </row>
    <row r="26" spans="1:15" ht="31.5" x14ac:dyDescent="0.25">
      <c r="A26" s="72" t="s">
        <v>99</v>
      </c>
      <c r="B26" s="73">
        <v>911</v>
      </c>
      <c r="C26" s="67" t="s">
        <v>15</v>
      </c>
      <c r="D26" s="67" t="s">
        <v>16</v>
      </c>
      <c r="E26" s="67" t="s">
        <v>32</v>
      </c>
      <c r="F26" s="67" t="s">
        <v>23</v>
      </c>
      <c r="G26" s="67" t="s">
        <v>34</v>
      </c>
      <c r="H26" s="67" t="s">
        <v>39</v>
      </c>
      <c r="I26" s="68" t="s">
        <v>101</v>
      </c>
      <c r="J26" s="101">
        <f t="shared" ref="J26:L26" si="5">J27</f>
        <v>75.099999999999994</v>
      </c>
      <c r="K26" s="101">
        <f t="shared" si="5"/>
        <v>5.6</v>
      </c>
      <c r="L26" s="101">
        <f t="shared" si="5"/>
        <v>33</v>
      </c>
    </row>
    <row r="27" spans="1:15" ht="31.5" x14ac:dyDescent="0.25">
      <c r="A27" s="72" t="s">
        <v>100</v>
      </c>
      <c r="B27" s="73">
        <v>911</v>
      </c>
      <c r="C27" s="67" t="s">
        <v>15</v>
      </c>
      <c r="D27" s="67" t="s">
        <v>16</v>
      </c>
      <c r="E27" s="67" t="s">
        <v>32</v>
      </c>
      <c r="F27" s="67" t="s">
        <v>23</v>
      </c>
      <c r="G27" s="67" t="s">
        <v>34</v>
      </c>
      <c r="H27" s="67" t="s">
        <v>39</v>
      </c>
      <c r="I27" s="5" t="s">
        <v>102</v>
      </c>
      <c r="J27" s="101">
        <v>75.099999999999994</v>
      </c>
      <c r="K27" s="101">
        <v>5.6</v>
      </c>
      <c r="L27" s="101">
        <v>33</v>
      </c>
    </row>
    <row r="28" spans="1:15" s="20" customFormat="1" x14ac:dyDescent="0.25">
      <c r="A28" s="71" t="s">
        <v>107</v>
      </c>
      <c r="B28" s="73">
        <v>911</v>
      </c>
      <c r="C28" s="5" t="s">
        <v>15</v>
      </c>
      <c r="D28" s="5" t="s">
        <v>16</v>
      </c>
      <c r="E28" s="67" t="s">
        <v>32</v>
      </c>
      <c r="F28" s="67" t="s">
        <v>23</v>
      </c>
      <c r="G28" s="67" t="s">
        <v>34</v>
      </c>
      <c r="H28" s="67" t="s">
        <v>39</v>
      </c>
      <c r="I28" s="104" t="s">
        <v>108</v>
      </c>
      <c r="J28" s="25">
        <f>J30+J29</f>
        <v>31</v>
      </c>
      <c r="K28" s="25">
        <f>K30</f>
        <v>30</v>
      </c>
      <c r="L28" s="25">
        <f>L30</f>
        <v>30</v>
      </c>
      <c r="M28" s="217"/>
      <c r="N28" s="217"/>
      <c r="O28" s="217"/>
    </row>
    <row r="29" spans="1:15" s="20" customFormat="1" x14ac:dyDescent="0.25">
      <c r="A29" s="71" t="s">
        <v>215</v>
      </c>
      <c r="B29" s="73">
        <v>911</v>
      </c>
      <c r="C29" s="5" t="s">
        <v>15</v>
      </c>
      <c r="D29" s="5" t="s">
        <v>16</v>
      </c>
      <c r="E29" s="67" t="s">
        <v>32</v>
      </c>
      <c r="F29" s="67" t="s">
        <v>23</v>
      </c>
      <c r="G29" s="67" t="s">
        <v>34</v>
      </c>
      <c r="H29" s="67" t="s">
        <v>39</v>
      </c>
      <c r="I29" s="104" t="s">
        <v>216</v>
      </c>
      <c r="J29" s="25">
        <v>1</v>
      </c>
      <c r="K29" s="25">
        <v>0</v>
      </c>
      <c r="L29" s="25">
        <v>0</v>
      </c>
      <c r="M29" s="217"/>
      <c r="N29" s="217"/>
      <c r="O29" s="217"/>
    </row>
    <row r="30" spans="1:15" s="20" customFormat="1" x14ac:dyDescent="0.25">
      <c r="A30" s="71" t="s">
        <v>109</v>
      </c>
      <c r="B30" s="73">
        <v>911</v>
      </c>
      <c r="C30" s="5" t="s">
        <v>15</v>
      </c>
      <c r="D30" s="5" t="s">
        <v>16</v>
      </c>
      <c r="E30" s="5" t="s">
        <v>32</v>
      </c>
      <c r="F30" s="67" t="s">
        <v>23</v>
      </c>
      <c r="G30" s="67" t="s">
        <v>34</v>
      </c>
      <c r="H30" s="67" t="s">
        <v>39</v>
      </c>
      <c r="I30" s="104" t="s">
        <v>111</v>
      </c>
      <c r="J30" s="25">
        <v>30</v>
      </c>
      <c r="K30" s="25">
        <v>30</v>
      </c>
      <c r="L30" s="25">
        <v>30</v>
      </c>
      <c r="M30" s="217"/>
      <c r="N30" s="217"/>
      <c r="O30" s="217"/>
    </row>
    <row r="31" spans="1:15" s="20" customFormat="1" ht="47.25" x14ac:dyDescent="0.25">
      <c r="A31" s="210" t="s">
        <v>213</v>
      </c>
      <c r="B31" s="73">
        <v>911</v>
      </c>
      <c r="C31" s="211" t="s">
        <v>15</v>
      </c>
      <c r="D31" s="211" t="s">
        <v>16</v>
      </c>
      <c r="E31" s="212" t="s">
        <v>32</v>
      </c>
      <c r="F31" s="213" t="s">
        <v>23</v>
      </c>
      <c r="G31" s="213" t="s">
        <v>34</v>
      </c>
      <c r="H31" s="213" t="s">
        <v>214</v>
      </c>
      <c r="I31" s="214"/>
      <c r="J31" s="25">
        <f>J32+J34</f>
        <v>152.51999999999998</v>
      </c>
      <c r="K31" s="25">
        <f t="shared" ref="K31:L31" si="6">K32+K34</f>
        <v>0</v>
      </c>
      <c r="L31" s="25">
        <f t="shared" si="6"/>
        <v>0</v>
      </c>
      <c r="M31" s="217"/>
      <c r="N31" s="217"/>
      <c r="O31" s="217"/>
    </row>
    <row r="32" spans="1:15" s="20" customFormat="1" ht="47.25" x14ac:dyDescent="0.25">
      <c r="A32" s="215" t="s">
        <v>103</v>
      </c>
      <c r="B32" s="73">
        <v>911</v>
      </c>
      <c r="C32" s="211" t="s">
        <v>15</v>
      </c>
      <c r="D32" s="211" t="s">
        <v>16</v>
      </c>
      <c r="E32" s="212" t="s">
        <v>32</v>
      </c>
      <c r="F32" s="213" t="s">
        <v>23</v>
      </c>
      <c r="G32" s="213" t="s">
        <v>34</v>
      </c>
      <c r="H32" s="213" t="s">
        <v>214</v>
      </c>
      <c r="I32" s="214" t="s">
        <v>105</v>
      </c>
      <c r="J32" s="25">
        <f>J33</f>
        <v>75.52</v>
      </c>
      <c r="K32" s="25">
        <f t="shared" ref="K32:L32" si="7">K33</f>
        <v>0</v>
      </c>
      <c r="L32" s="25">
        <f t="shared" si="7"/>
        <v>0</v>
      </c>
      <c r="M32" s="217"/>
      <c r="N32" s="217"/>
      <c r="O32" s="217"/>
    </row>
    <row r="33" spans="1:15" s="20" customFormat="1" x14ac:dyDescent="0.25">
      <c r="A33" s="215" t="s">
        <v>104</v>
      </c>
      <c r="B33" s="73">
        <v>911</v>
      </c>
      <c r="C33" s="211" t="s">
        <v>15</v>
      </c>
      <c r="D33" s="211" t="s">
        <v>16</v>
      </c>
      <c r="E33" s="212" t="s">
        <v>32</v>
      </c>
      <c r="F33" s="213" t="s">
        <v>23</v>
      </c>
      <c r="G33" s="213" t="s">
        <v>34</v>
      </c>
      <c r="H33" s="213" t="s">
        <v>214</v>
      </c>
      <c r="I33" s="214" t="s">
        <v>106</v>
      </c>
      <c r="J33" s="25">
        <v>75.52</v>
      </c>
      <c r="K33" s="25">
        <v>0</v>
      </c>
      <c r="L33" s="25">
        <v>0</v>
      </c>
      <c r="M33" s="217"/>
      <c r="N33" s="217"/>
      <c r="O33" s="217"/>
    </row>
    <row r="34" spans="1:15" s="20" customFormat="1" ht="31.5" x14ac:dyDescent="0.25">
      <c r="A34" s="72" t="s">
        <v>99</v>
      </c>
      <c r="B34" s="73">
        <v>911</v>
      </c>
      <c r="C34" s="211" t="s">
        <v>15</v>
      </c>
      <c r="D34" s="211" t="s">
        <v>16</v>
      </c>
      <c r="E34" s="212" t="s">
        <v>32</v>
      </c>
      <c r="F34" s="213" t="s">
        <v>23</v>
      </c>
      <c r="G34" s="213" t="s">
        <v>34</v>
      </c>
      <c r="H34" s="213" t="s">
        <v>214</v>
      </c>
      <c r="I34" s="214" t="s">
        <v>101</v>
      </c>
      <c r="J34" s="25">
        <f>J35</f>
        <v>77</v>
      </c>
      <c r="K34" s="25">
        <f t="shared" ref="K34:L34" si="8">K35</f>
        <v>0</v>
      </c>
      <c r="L34" s="25">
        <f t="shared" si="8"/>
        <v>0</v>
      </c>
      <c r="M34" s="217"/>
      <c r="N34" s="217"/>
      <c r="O34" s="217"/>
    </row>
    <row r="35" spans="1:15" s="20" customFormat="1" ht="31.5" x14ac:dyDescent="0.25">
      <c r="A35" s="72" t="s">
        <v>100</v>
      </c>
      <c r="B35" s="73">
        <v>911</v>
      </c>
      <c r="C35" s="211" t="s">
        <v>15</v>
      </c>
      <c r="D35" s="211" t="s">
        <v>16</v>
      </c>
      <c r="E35" s="212" t="s">
        <v>32</v>
      </c>
      <c r="F35" s="213" t="s">
        <v>23</v>
      </c>
      <c r="G35" s="213" t="s">
        <v>34</v>
      </c>
      <c r="H35" s="213" t="s">
        <v>214</v>
      </c>
      <c r="I35" s="214" t="s">
        <v>102</v>
      </c>
      <c r="J35" s="25">
        <v>77</v>
      </c>
      <c r="K35" s="25">
        <v>0</v>
      </c>
      <c r="L35" s="25">
        <v>0</v>
      </c>
      <c r="M35" s="217"/>
      <c r="N35" s="217"/>
      <c r="O35" s="217"/>
    </row>
    <row r="36" spans="1:15" s="12" customFormat="1" ht="47.25" x14ac:dyDescent="0.25">
      <c r="A36" s="80" t="s">
        <v>168</v>
      </c>
      <c r="B36" s="73">
        <v>911</v>
      </c>
      <c r="C36" s="5" t="s">
        <v>15</v>
      </c>
      <c r="D36" s="5" t="s">
        <v>16</v>
      </c>
      <c r="E36" s="68">
        <v>89</v>
      </c>
      <c r="F36" s="67"/>
      <c r="G36" s="67"/>
      <c r="H36" s="67"/>
      <c r="I36" s="105"/>
      <c r="J36" s="101">
        <f>J37</f>
        <v>0.1</v>
      </c>
      <c r="K36" s="101">
        <f t="shared" ref="K36:L39" si="9">K37</f>
        <v>0.1</v>
      </c>
      <c r="L36" s="101">
        <f t="shared" si="9"/>
        <v>0.1</v>
      </c>
      <c r="M36" s="218"/>
      <c r="N36" s="218"/>
      <c r="O36" s="218"/>
    </row>
    <row r="37" spans="1:15" s="12" customFormat="1" ht="47.25" x14ac:dyDescent="0.25">
      <c r="A37" s="80" t="s">
        <v>169</v>
      </c>
      <c r="B37" s="73">
        <v>911</v>
      </c>
      <c r="C37" s="5" t="s">
        <v>15</v>
      </c>
      <c r="D37" s="5" t="s">
        <v>16</v>
      </c>
      <c r="E37" s="68">
        <v>89</v>
      </c>
      <c r="F37" s="67" t="s">
        <v>22</v>
      </c>
      <c r="G37" s="67"/>
      <c r="H37" s="67"/>
      <c r="I37" s="105"/>
      <c r="J37" s="101">
        <f>J38</f>
        <v>0.1</v>
      </c>
      <c r="K37" s="101">
        <f t="shared" si="9"/>
        <v>0.1</v>
      </c>
      <c r="L37" s="101">
        <f t="shared" si="9"/>
        <v>0.1</v>
      </c>
      <c r="M37" s="218"/>
      <c r="N37" s="218"/>
      <c r="O37" s="218"/>
    </row>
    <row r="38" spans="1:15" s="12" customFormat="1" ht="70.5" customHeight="1" x14ac:dyDescent="0.25">
      <c r="A38" s="106" t="s">
        <v>137</v>
      </c>
      <c r="B38" s="73">
        <v>911</v>
      </c>
      <c r="C38" s="5" t="s">
        <v>15</v>
      </c>
      <c r="D38" s="5" t="s">
        <v>16</v>
      </c>
      <c r="E38" s="68">
        <v>89</v>
      </c>
      <c r="F38" s="67" t="s">
        <v>22</v>
      </c>
      <c r="G38" s="67" t="s">
        <v>34</v>
      </c>
      <c r="H38" s="67" t="s">
        <v>41</v>
      </c>
      <c r="I38" s="105"/>
      <c r="J38" s="101">
        <f>J39</f>
        <v>0.1</v>
      </c>
      <c r="K38" s="101">
        <f t="shared" si="9"/>
        <v>0.1</v>
      </c>
      <c r="L38" s="101">
        <f t="shared" si="9"/>
        <v>0.1</v>
      </c>
      <c r="M38" s="218"/>
      <c r="N38" s="218"/>
      <c r="O38" s="218"/>
    </row>
    <row r="39" spans="1:15" s="12" customFormat="1" ht="18" customHeight="1" x14ac:dyDescent="0.25">
      <c r="A39" s="72" t="s">
        <v>99</v>
      </c>
      <c r="B39" s="73">
        <v>911</v>
      </c>
      <c r="C39" s="5" t="s">
        <v>15</v>
      </c>
      <c r="D39" s="5" t="s">
        <v>16</v>
      </c>
      <c r="E39" s="68" t="s">
        <v>46</v>
      </c>
      <c r="F39" s="67" t="s">
        <v>22</v>
      </c>
      <c r="G39" s="67" t="s">
        <v>34</v>
      </c>
      <c r="H39" s="67" t="s">
        <v>41</v>
      </c>
      <c r="I39" s="105" t="s">
        <v>101</v>
      </c>
      <c r="J39" s="101">
        <f>J40</f>
        <v>0.1</v>
      </c>
      <c r="K39" s="101">
        <f t="shared" si="9"/>
        <v>0.1</v>
      </c>
      <c r="L39" s="101">
        <f t="shared" si="9"/>
        <v>0.1</v>
      </c>
      <c r="M39" s="218"/>
      <c r="N39" s="218"/>
      <c r="O39" s="218"/>
    </row>
    <row r="40" spans="1:15" s="12" customFormat="1" ht="35.25" customHeight="1" x14ac:dyDescent="0.25">
      <c r="A40" s="72" t="s">
        <v>100</v>
      </c>
      <c r="B40" s="73">
        <v>911</v>
      </c>
      <c r="C40" s="5" t="s">
        <v>15</v>
      </c>
      <c r="D40" s="5" t="s">
        <v>16</v>
      </c>
      <c r="E40" s="68" t="s">
        <v>46</v>
      </c>
      <c r="F40" s="67" t="s">
        <v>22</v>
      </c>
      <c r="G40" s="67" t="s">
        <v>34</v>
      </c>
      <c r="H40" s="67" t="s">
        <v>41</v>
      </c>
      <c r="I40" s="105" t="s">
        <v>102</v>
      </c>
      <c r="J40" s="101">
        <v>0.1</v>
      </c>
      <c r="K40" s="101">
        <v>0.1</v>
      </c>
      <c r="L40" s="101">
        <v>0.1</v>
      </c>
      <c r="M40" s="218"/>
      <c r="N40" s="218"/>
      <c r="O40" s="218"/>
    </row>
    <row r="41" spans="1:15" x14ac:dyDescent="0.25">
      <c r="A41" s="87" t="s">
        <v>42</v>
      </c>
      <c r="B41" s="73">
        <v>911</v>
      </c>
      <c r="C41" s="90" t="s">
        <v>15</v>
      </c>
      <c r="D41" s="90" t="s">
        <v>43</v>
      </c>
      <c r="E41" s="90"/>
      <c r="F41" s="77"/>
      <c r="G41" s="77"/>
      <c r="H41" s="91"/>
      <c r="I41" s="91"/>
      <c r="J41" s="100">
        <f>J42</f>
        <v>1</v>
      </c>
      <c r="K41" s="100">
        <f t="shared" ref="K41:L45" si="10">K42</f>
        <v>1</v>
      </c>
      <c r="L41" s="100">
        <f t="shared" si="10"/>
        <v>1</v>
      </c>
    </row>
    <row r="42" spans="1:15" ht="47.25" x14ac:dyDescent="0.25">
      <c r="A42" s="114" t="s">
        <v>168</v>
      </c>
      <c r="B42" s="73">
        <v>911</v>
      </c>
      <c r="C42" s="67" t="s">
        <v>15</v>
      </c>
      <c r="D42" s="67" t="s">
        <v>43</v>
      </c>
      <c r="E42" s="68">
        <v>89</v>
      </c>
      <c r="F42" s="67"/>
      <c r="G42" s="67"/>
      <c r="H42" s="92"/>
      <c r="I42" s="92"/>
      <c r="J42" s="101">
        <f>J43</f>
        <v>1</v>
      </c>
      <c r="K42" s="101">
        <f t="shared" si="10"/>
        <v>1</v>
      </c>
      <c r="L42" s="101">
        <f t="shared" si="10"/>
        <v>1</v>
      </c>
    </row>
    <row r="43" spans="1:15" ht="47.25" x14ac:dyDescent="0.25">
      <c r="A43" s="115" t="s">
        <v>169</v>
      </c>
      <c r="B43" s="73">
        <v>911</v>
      </c>
      <c r="C43" s="67" t="s">
        <v>15</v>
      </c>
      <c r="D43" s="67" t="s">
        <v>43</v>
      </c>
      <c r="E43" s="68">
        <v>89</v>
      </c>
      <c r="F43" s="67" t="s">
        <v>22</v>
      </c>
      <c r="G43" s="67"/>
      <c r="H43" s="92"/>
      <c r="I43" s="92"/>
      <c r="J43" s="101">
        <f>J44</f>
        <v>1</v>
      </c>
      <c r="K43" s="101">
        <f t="shared" si="10"/>
        <v>1</v>
      </c>
      <c r="L43" s="101">
        <f t="shared" si="10"/>
        <v>1</v>
      </c>
    </row>
    <row r="44" spans="1:15" ht="31.5" x14ac:dyDescent="0.25">
      <c r="A44" s="72" t="s">
        <v>170</v>
      </c>
      <c r="B44" s="73">
        <v>911</v>
      </c>
      <c r="C44" s="67" t="s">
        <v>15</v>
      </c>
      <c r="D44" s="67" t="s">
        <v>43</v>
      </c>
      <c r="E44" s="68">
        <v>89</v>
      </c>
      <c r="F44" s="67" t="s">
        <v>22</v>
      </c>
      <c r="G44" s="67" t="s">
        <v>34</v>
      </c>
      <c r="H44" s="67" t="s">
        <v>44</v>
      </c>
      <c r="I44" s="92"/>
      <c r="J44" s="101">
        <f>J45</f>
        <v>1</v>
      </c>
      <c r="K44" s="101">
        <f t="shared" si="10"/>
        <v>1</v>
      </c>
      <c r="L44" s="101">
        <f t="shared" si="10"/>
        <v>1</v>
      </c>
    </row>
    <row r="45" spans="1:15" x14ac:dyDescent="0.25">
      <c r="A45" s="71" t="s">
        <v>107</v>
      </c>
      <c r="B45" s="73">
        <v>911</v>
      </c>
      <c r="C45" s="67" t="s">
        <v>15</v>
      </c>
      <c r="D45" s="67" t="s">
        <v>43</v>
      </c>
      <c r="E45" s="68">
        <v>89</v>
      </c>
      <c r="F45" s="67" t="s">
        <v>22</v>
      </c>
      <c r="G45" s="67" t="s">
        <v>34</v>
      </c>
      <c r="H45" s="67" t="s">
        <v>44</v>
      </c>
      <c r="I45" s="92" t="s">
        <v>108</v>
      </c>
      <c r="J45" s="101">
        <f>J46</f>
        <v>1</v>
      </c>
      <c r="K45" s="101">
        <f t="shared" si="10"/>
        <v>1</v>
      </c>
      <c r="L45" s="101">
        <f t="shared" si="10"/>
        <v>1</v>
      </c>
    </row>
    <row r="46" spans="1:15" ht="17.25" customHeight="1" x14ac:dyDescent="0.25">
      <c r="A46" s="72" t="s">
        <v>45</v>
      </c>
      <c r="B46" s="73">
        <v>911</v>
      </c>
      <c r="C46" s="67" t="s">
        <v>15</v>
      </c>
      <c r="D46" s="67" t="s">
        <v>43</v>
      </c>
      <c r="E46" s="67" t="s">
        <v>46</v>
      </c>
      <c r="F46" s="67" t="s">
        <v>22</v>
      </c>
      <c r="G46" s="67" t="s">
        <v>34</v>
      </c>
      <c r="H46" s="67" t="s">
        <v>44</v>
      </c>
      <c r="I46" s="92" t="s">
        <v>47</v>
      </c>
      <c r="J46" s="101">
        <v>1</v>
      </c>
      <c r="K46" s="101">
        <v>1</v>
      </c>
      <c r="L46" s="101">
        <v>1</v>
      </c>
    </row>
    <row r="47" spans="1:15" x14ac:dyDescent="0.25">
      <c r="A47" s="87" t="s">
        <v>48</v>
      </c>
      <c r="B47" s="73">
        <v>911</v>
      </c>
      <c r="C47" s="90" t="s">
        <v>26</v>
      </c>
      <c r="D47" s="90"/>
      <c r="E47" s="91"/>
      <c r="F47" s="90"/>
      <c r="G47" s="90"/>
      <c r="H47" s="90"/>
      <c r="I47" s="89"/>
      <c r="J47" s="100">
        <f>J48</f>
        <v>89.8</v>
      </c>
      <c r="K47" s="100">
        <f>K48</f>
        <v>92.8</v>
      </c>
      <c r="L47" s="100">
        <f>L48</f>
        <v>96</v>
      </c>
    </row>
    <row r="48" spans="1:15" x14ac:dyDescent="0.25">
      <c r="A48" s="75" t="s">
        <v>49</v>
      </c>
      <c r="B48" s="73">
        <v>911</v>
      </c>
      <c r="C48" s="109" t="s">
        <v>26</v>
      </c>
      <c r="D48" s="109" t="s">
        <v>27</v>
      </c>
      <c r="E48" s="82"/>
      <c r="F48" s="76"/>
      <c r="G48" s="76"/>
      <c r="H48" s="76"/>
      <c r="I48" s="83"/>
      <c r="J48" s="100">
        <f>J51</f>
        <v>89.8</v>
      </c>
      <c r="K48" s="100">
        <f>K51</f>
        <v>92.8</v>
      </c>
      <c r="L48" s="100">
        <f>L51</f>
        <v>96</v>
      </c>
    </row>
    <row r="49" spans="1:12" ht="47.25" x14ac:dyDescent="0.25">
      <c r="A49" s="114" t="s">
        <v>168</v>
      </c>
      <c r="B49" s="73">
        <v>911</v>
      </c>
      <c r="C49" s="104" t="s">
        <v>26</v>
      </c>
      <c r="D49" s="104" t="s">
        <v>27</v>
      </c>
      <c r="E49" s="5">
        <v>89</v>
      </c>
      <c r="F49" s="5"/>
      <c r="G49" s="5"/>
      <c r="H49" s="5"/>
      <c r="I49" s="66"/>
      <c r="J49" s="101">
        <f t="shared" ref="J49:L50" si="11">J50</f>
        <v>89.8</v>
      </c>
      <c r="K49" s="101">
        <f t="shared" si="11"/>
        <v>92.8</v>
      </c>
      <c r="L49" s="101">
        <f t="shared" si="11"/>
        <v>96</v>
      </c>
    </row>
    <row r="50" spans="1:12" ht="47.25" x14ac:dyDescent="0.25">
      <c r="A50" s="115" t="s">
        <v>169</v>
      </c>
      <c r="B50" s="73">
        <v>911</v>
      </c>
      <c r="C50" s="104" t="s">
        <v>26</v>
      </c>
      <c r="D50" s="104" t="s">
        <v>27</v>
      </c>
      <c r="E50" s="5">
        <v>89</v>
      </c>
      <c r="F50" s="5">
        <v>1</v>
      </c>
      <c r="G50" s="5"/>
      <c r="H50" s="5"/>
      <c r="I50" s="66"/>
      <c r="J50" s="101">
        <f t="shared" si="11"/>
        <v>89.8</v>
      </c>
      <c r="K50" s="101">
        <f t="shared" si="11"/>
        <v>92.8</v>
      </c>
      <c r="L50" s="101">
        <f t="shared" si="11"/>
        <v>96</v>
      </c>
    </row>
    <row r="51" spans="1:12" ht="31.5" x14ac:dyDescent="0.25">
      <c r="A51" s="110" t="s">
        <v>177</v>
      </c>
      <c r="B51" s="73">
        <v>911</v>
      </c>
      <c r="C51" s="104" t="s">
        <v>26</v>
      </c>
      <c r="D51" s="104" t="s">
        <v>27</v>
      </c>
      <c r="E51" s="111">
        <v>89</v>
      </c>
      <c r="F51" s="5">
        <v>1</v>
      </c>
      <c r="G51" s="5" t="s">
        <v>34</v>
      </c>
      <c r="H51" s="5">
        <v>51180</v>
      </c>
      <c r="I51" s="66"/>
      <c r="J51" s="23">
        <f>J52+J54</f>
        <v>89.8</v>
      </c>
      <c r="K51" s="23">
        <f>K52+K54</f>
        <v>92.8</v>
      </c>
      <c r="L51" s="23">
        <f>L52+L54</f>
        <v>96</v>
      </c>
    </row>
    <row r="52" spans="1:12" ht="47.25" x14ac:dyDescent="0.25">
      <c r="A52" s="102" t="s">
        <v>103</v>
      </c>
      <c r="B52" s="73">
        <v>911</v>
      </c>
      <c r="C52" s="104" t="s">
        <v>26</v>
      </c>
      <c r="D52" s="104" t="s">
        <v>27</v>
      </c>
      <c r="E52" s="111">
        <v>89</v>
      </c>
      <c r="F52" s="5">
        <v>1</v>
      </c>
      <c r="G52" s="5" t="s">
        <v>34</v>
      </c>
      <c r="H52" s="5" t="s">
        <v>50</v>
      </c>
      <c r="I52" s="66" t="s">
        <v>105</v>
      </c>
      <c r="J52" s="23">
        <f>J53</f>
        <v>85.8</v>
      </c>
      <c r="K52" s="23">
        <f>K53</f>
        <v>88.8</v>
      </c>
      <c r="L52" s="23">
        <f>L53</f>
        <v>92</v>
      </c>
    </row>
    <row r="53" spans="1:12" x14ac:dyDescent="0.25">
      <c r="A53" s="102" t="s">
        <v>104</v>
      </c>
      <c r="B53" s="73">
        <v>911</v>
      </c>
      <c r="C53" s="104" t="s">
        <v>26</v>
      </c>
      <c r="D53" s="104" t="s">
        <v>27</v>
      </c>
      <c r="E53" s="111">
        <v>89</v>
      </c>
      <c r="F53" s="5">
        <v>1</v>
      </c>
      <c r="G53" s="5" t="s">
        <v>34</v>
      </c>
      <c r="H53" s="5" t="s">
        <v>50</v>
      </c>
      <c r="I53" s="66" t="s">
        <v>106</v>
      </c>
      <c r="J53" s="23">
        <v>85.8</v>
      </c>
      <c r="K53" s="23">
        <v>88.8</v>
      </c>
      <c r="L53" s="23">
        <v>92</v>
      </c>
    </row>
    <row r="54" spans="1:12" ht="18.75" customHeight="1" x14ac:dyDescent="0.25">
      <c r="A54" s="72" t="s">
        <v>99</v>
      </c>
      <c r="B54" s="73">
        <v>911</v>
      </c>
      <c r="C54" s="104" t="s">
        <v>26</v>
      </c>
      <c r="D54" s="104" t="s">
        <v>27</v>
      </c>
      <c r="E54" s="111">
        <v>89</v>
      </c>
      <c r="F54" s="5">
        <v>1</v>
      </c>
      <c r="G54" s="5" t="s">
        <v>34</v>
      </c>
      <c r="H54" s="5">
        <v>51180</v>
      </c>
      <c r="I54" s="66" t="s">
        <v>101</v>
      </c>
      <c r="J54" s="23">
        <f t="shared" ref="J54:L54" si="12">J55</f>
        <v>4</v>
      </c>
      <c r="K54" s="23">
        <f t="shared" si="12"/>
        <v>4</v>
      </c>
      <c r="L54" s="23">
        <f t="shared" si="12"/>
        <v>4</v>
      </c>
    </row>
    <row r="55" spans="1:12" ht="31.5" x14ac:dyDescent="0.25">
      <c r="A55" s="72" t="s">
        <v>100</v>
      </c>
      <c r="B55" s="73">
        <v>911</v>
      </c>
      <c r="C55" s="104" t="s">
        <v>26</v>
      </c>
      <c r="D55" s="104" t="s">
        <v>27</v>
      </c>
      <c r="E55" s="111">
        <v>89</v>
      </c>
      <c r="F55" s="5">
        <v>1</v>
      </c>
      <c r="G55" s="5" t="s">
        <v>34</v>
      </c>
      <c r="H55" s="5">
        <v>51180</v>
      </c>
      <c r="I55" s="66" t="s">
        <v>102</v>
      </c>
      <c r="J55" s="23">
        <v>4</v>
      </c>
      <c r="K55" s="23">
        <v>4</v>
      </c>
      <c r="L55" s="23">
        <v>4</v>
      </c>
    </row>
    <row r="56" spans="1:12" x14ac:dyDescent="0.25">
      <c r="A56" s="75" t="s">
        <v>51</v>
      </c>
      <c r="B56" s="73">
        <v>911</v>
      </c>
      <c r="C56" s="109" t="s">
        <v>16</v>
      </c>
      <c r="D56" s="109"/>
      <c r="E56" s="76"/>
      <c r="F56" s="76"/>
      <c r="G56" s="76"/>
      <c r="H56" s="76"/>
      <c r="I56" s="76"/>
      <c r="J56" s="107">
        <f t="shared" ref="J56:L61" si="13">J57</f>
        <v>353.7</v>
      </c>
      <c r="K56" s="107">
        <f t="shared" si="13"/>
        <v>261.10000000000002</v>
      </c>
      <c r="L56" s="107">
        <f t="shared" si="13"/>
        <v>277</v>
      </c>
    </row>
    <row r="57" spans="1:12" x14ac:dyDescent="0.25">
      <c r="A57" s="75" t="s">
        <v>52</v>
      </c>
      <c r="B57" s="73">
        <v>911</v>
      </c>
      <c r="C57" s="76" t="s">
        <v>16</v>
      </c>
      <c r="D57" s="76" t="s">
        <v>28</v>
      </c>
      <c r="E57" s="112"/>
      <c r="F57" s="112"/>
      <c r="G57" s="112"/>
      <c r="H57" s="112"/>
      <c r="I57" s="76"/>
      <c r="J57" s="23">
        <f t="shared" si="13"/>
        <v>353.7</v>
      </c>
      <c r="K57" s="23">
        <f t="shared" si="13"/>
        <v>261.10000000000002</v>
      </c>
      <c r="L57" s="23">
        <f t="shared" si="13"/>
        <v>277</v>
      </c>
    </row>
    <row r="58" spans="1:12" ht="47.25" x14ac:dyDescent="0.25">
      <c r="A58" s="114" t="s">
        <v>168</v>
      </c>
      <c r="B58" s="73">
        <v>911</v>
      </c>
      <c r="C58" s="67" t="s">
        <v>16</v>
      </c>
      <c r="D58" s="67" t="s">
        <v>28</v>
      </c>
      <c r="E58" s="67" t="s">
        <v>46</v>
      </c>
      <c r="F58" s="67"/>
      <c r="G58" s="67"/>
      <c r="H58" s="67"/>
      <c r="I58" s="5"/>
      <c r="J58" s="23">
        <f>J60</f>
        <v>353.7</v>
      </c>
      <c r="K58" s="23">
        <f>K60</f>
        <v>261.10000000000002</v>
      </c>
      <c r="L58" s="23">
        <f>L60</f>
        <v>277</v>
      </c>
    </row>
    <row r="59" spans="1:12" ht="47.25" x14ac:dyDescent="0.25">
      <c r="A59" s="115" t="s">
        <v>169</v>
      </c>
      <c r="B59" s="73">
        <v>911</v>
      </c>
      <c r="C59" s="67" t="s">
        <v>16</v>
      </c>
      <c r="D59" s="67" t="s">
        <v>28</v>
      </c>
      <c r="E59" s="67" t="s">
        <v>46</v>
      </c>
      <c r="F59" s="67" t="s">
        <v>22</v>
      </c>
      <c r="G59" s="67"/>
      <c r="H59" s="67"/>
      <c r="I59" s="5"/>
      <c r="J59" s="23"/>
      <c r="K59" s="23"/>
      <c r="L59" s="23"/>
    </row>
    <row r="60" spans="1:12" ht="141.75" x14ac:dyDescent="0.25">
      <c r="A60" s="187" t="s">
        <v>181</v>
      </c>
      <c r="B60" s="73">
        <v>911</v>
      </c>
      <c r="C60" s="67" t="s">
        <v>16</v>
      </c>
      <c r="D60" s="67" t="s">
        <v>28</v>
      </c>
      <c r="E60" s="67" t="s">
        <v>46</v>
      </c>
      <c r="F60" s="67" t="s">
        <v>22</v>
      </c>
      <c r="G60" s="67" t="s">
        <v>34</v>
      </c>
      <c r="H60" s="67" t="s">
        <v>53</v>
      </c>
      <c r="I60" s="5"/>
      <c r="J60" s="23">
        <f t="shared" si="13"/>
        <v>353.7</v>
      </c>
      <c r="K60" s="23">
        <f t="shared" si="13"/>
        <v>261.10000000000002</v>
      </c>
      <c r="L60" s="23">
        <f t="shared" si="13"/>
        <v>277</v>
      </c>
    </row>
    <row r="61" spans="1:12" ht="18.75" customHeight="1" x14ac:dyDescent="0.25">
      <c r="A61" s="72" t="s">
        <v>99</v>
      </c>
      <c r="B61" s="73">
        <v>911</v>
      </c>
      <c r="C61" s="67" t="s">
        <v>16</v>
      </c>
      <c r="D61" s="67" t="s">
        <v>28</v>
      </c>
      <c r="E61" s="67" t="s">
        <v>46</v>
      </c>
      <c r="F61" s="67" t="s">
        <v>22</v>
      </c>
      <c r="G61" s="67" t="s">
        <v>34</v>
      </c>
      <c r="H61" s="67" t="s">
        <v>53</v>
      </c>
      <c r="I61" s="5" t="s">
        <v>101</v>
      </c>
      <c r="J61" s="23">
        <f t="shared" si="13"/>
        <v>353.7</v>
      </c>
      <c r="K61" s="23">
        <f t="shared" si="13"/>
        <v>261.10000000000002</v>
      </c>
      <c r="L61" s="23">
        <f t="shared" si="13"/>
        <v>277</v>
      </c>
    </row>
    <row r="62" spans="1:12" ht="33.75" customHeight="1" x14ac:dyDescent="0.25">
      <c r="A62" s="72" t="s">
        <v>100</v>
      </c>
      <c r="B62" s="73">
        <v>911</v>
      </c>
      <c r="C62" s="67" t="s">
        <v>16</v>
      </c>
      <c r="D62" s="67" t="s">
        <v>28</v>
      </c>
      <c r="E62" s="67" t="s">
        <v>46</v>
      </c>
      <c r="F62" s="67" t="s">
        <v>22</v>
      </c>
      <c r="G62" s="67" t="s">
        <v>34</v>
      </c>
      <c r="H62" s="67" t="s">
        <v>53</v>
      </c>
      <c r="I62" s="5" t="s">
        <v>102</v>
      </c>
      <c r="J62" s="23">
        <v>353.7</v>
      </c>
      <c r="K62" s="23">
        <v>261.10000000000002</v>
      </c>
      <c r="L62" s="23">
        <v>277</v>
      </c>
    </row>
    <row r="63" spans="1:12" x14ac:dyDescent="0.25">
      <c r="A63" s="75" t="s">
        <v>19</v>
      </c>
      <c r="B63" s="73">
        <v>911</v>
      </c>
      <c r="C63" s="76" t="s">
        <v>18</v>
      </c>
      <c r="D63" s="76"/>
      <c r="E63" s="76"/>
      <c r="F63" s="76"/>
      <c r="G63" s="76"/>
      <c r="H63" s="24"/>
      <c r="I63" s="24"/>
      <c r="J63" s="79">
        <f>J64+J70</f>
        <v>69.300000000000011</v>
      </c>
      <c r="K63" s="79">
        <f>K64+K70</f>
        <v>43.7</v>
      </c>
      <c r="L63" s="79">
        <f>L64+L70</f>
        <v>82</v>
      </c>
    </row>
    <row r="64" spans="1:12" x14ac:dyDescent="0.25">
      <c r="A64" s="75" t="s">
        <v>54</v>
      </c>
      <c r="B64" s="73">
        <v>911</v>
      </c>
      <c r="C64" s="76" t="s">
        <v>18</v>
      </c>
      <c r="D64" s="76" t="s">
        <v>26</v>
      </c>
      <c r="E64" s="76"/>
      <c r="F64" s="76"/>
      <c r="G64" s="76"/>
      <c r="H64" s="78"/>
      <c r="I64" s="78"/>
      <c r="J64" s="79">
        <f>J65</f>
        <v>30.4</v>
      </c>
      <c r="K64" s="79">
        <f t="shared" ref="K64:L64" si="14">K65</f>
        <v>30.4</v>
      </c>
      <c r="L64" s="79">
        <f t="shared" si="14"/>
        <v>30.4</v>
      </c>
    </row>
    <row r="65" spans="1:13" ht="47.25" x14ac:dyDescent="0.25">
      <c r="A65" s="114" t="s">
        <v>168</v>
      </c>
      <c r="B65" s="73">
        <v>911</v>
      </c>
      <c r="C65" s="5" t="s">
        <v>18</v>
      </c>
      <c r="D65" s="5" t="s">
        <v>26</v>
      </c>
      <c r="E65" s="5" t="s">
        <v>46</v>
      </c>
      <c r="F65" s="5"/>
      <c r="G65" s="5"/>
      <c r="H65" s="24"/>
      <c r="I65" s="24"/>
      <c r="J65" s="25">
        <f>J66</f>
        <v>30.4</v>
      </c>
      <c r="K65" s="25">
        <f t="shared" ref="K65:L65" si="15">K66</f>
        <v>30.4</v>
      </c>
      <c r="L65" s="25">
        <f t="shared" si="15"/>
        <v>30.4</v>
      </c>
    </row>
    <row r="66" spans="1:13" ht="47.25" x14ac:dyDescent="0.25">
      <c r="A66" s="115" t="s">
        <v>169</v>
      </c>
      <c r="B66" s="73">
        <v>911</v>
      </c>
      <c r="C66" s="5" t="s">
        <v>18</v>
      </c>
      <c r="D66" s="5" t="s">
        <v>26</v>
      </c>
      <c r="E66" s="5" t="s">
        <v>46</v>
      </c>
      <c r="F66" s="5" t="s">
        <v>22</v>
      </c>
      <c r="G66" s="5"/>
      <c r="H66" s="24"/>
      <c r="I66" s="24"/>
      <c r="J66" s="25">
        <f>J67</f>
        <v>30.4</v>
      </c>
      <c r="K66" s="25">
        <f t="shared" ref="K66:L66" si="16">K67</f>
        <v>30.4</v>
      </c>
      <c r="L66" s="25">
        <f t="shared" si="16"/>
        <v>30.4</v>
      </c>
    </row>
    <row r="67" spans="1:13" ht="49.15" customHeight="1" x14ac:dyDescent="0.25">
      <c r="A67" s="108" t="s">
        <v>180</v>
      </c>
      <c r="B67" s="73">
        <v>911</v>
      </c>
      <c r="C67" s="5" t="s">
        <v>18</v>
      </c>
      <c r="D67" s="5" t="s">
        <v>26</v>
      </c>
      <c r="E67" s="5">
        <v>89</v>
      </c>
      <c r="F67" s="5">
        <v>1</v>
      </c>
      <c r="G67" s="5" t="s">
        <v>34</v>
      </c>
      <c r="H67" s="5" t="s">
        <v>55</v>
      </c>
      <c r="I67" s="66"/>
      <c r="J67" s="25">
        <f t="shared" ref="J67:L68" si="17">J68</f>
        <v>30.4</v>
      </c>
      <c r="K67" s="25">
        <f t="shared" si="17"/>
        <v>30.4</v>
      </c>
      <c r="L67" s="25">
        <f t="shared" si="17"/>
        <v>30.4</v>
      </c>
    </row>
    <row r="68" spans="1:13" ht="19.5" customHeight="1" x14ac:dyDescent="0.25">
      <c r="A68" s="72" t="s">
        <v>99</v>
      </c>
      <c r="B68" s="73">
        <v>911</v>
      </c>
      <c r="C68" s="5" t="s">
        <v>18</v>
      </c>
      <c r="D68" s="5" t="s">
        <v>26</v>
      </c>
      <c r="E68" s="5">
        <v>89</v>
      </c>
      <c r="F68" s="5">
        <v>1</v>
      </c>
      <c r="G68" s="5" t="s">
        <v>34</v>
      </c>
      <c r="H68" s="5" t="s">
        <v>55</v>
      </c>
      <c r="I68" s="66" t="s">
        <v>101</v>
      </c>
      <c r="J68" s="25">
        <f t="shared" si="17"/>
        <v>30.4</v>
      </c>
      <c r="K68" s="25">
        <f t="shared" si="17"/>
        <v>30.4</v>
      </c>
      <c r="L68" s="25">
        <f t="shared" si="17"/>
        <v>30.4</v>
      </c>
    </row>
    <row r="69" spans="1:13" ht="31.5" x14ac:dyDescent="0.25">
      <c r="A69" s="72" t="s">
        <v>100</v>
      </c>
      <c r="B69" s="73">
        <v>911</v>
      </c>
      <c r="C69" s="5" t="s">
        <v>18</v>
      </c>
      <c r="D69" s="5" t="s">
        <v>26</v>
      </c>
      <c r="E69" s="5">
        <v>89</v>
      </c>
      <c r="F69" s="5">
        <v>1</v>
      </c>
      <c r="G69" s="5" t="s">
        <v>34</v>
      </c>
      <c r="H69" s="5" t="s">
        <v>55</v>
      </c>
      <c r="I69" s="66" t="s">
        <v>102</v>
      </c>
      <c r="J69" s="25">
        <v>30.4</v>
      </c>
      <c r="K69" s="25">
        <v>30.4</v>
      </c>
      <c r="L69" s="25">
        <v>30.4</v>
      </c>
    </row>
    <row r="70" spans="1:13" x14ac:dyDescent="0.25">
      <c r="A70" s="75" t="s">
        <v>56</v>
      </c>
      <c r="B70" s="73">
        <v>911</v>
      </c>
      <c r="C70" s="76" t="s">
        <v>18</v>
      </c>
      <c r="D70" s="76" t="s">
        <v>27</v>
      </c>
      <c r="E70" s="76"/>
      <c r="F70" s="76"/>
      <c r="G70" s="77"/>
      <c r="H70" s="78"/>
      <c r="I70" s="78"/>
      <c r="J70" s="79">
        <f>J71</f>
        <v>38.900000000000006</v>
      </c>
      <c r="K70" s="79">
        <f>K71</f>
        <v>13.3</v>
      </c>
      <c r="L70" s="79">
        <f>L71</f>
        <v>51.599999999999994</v>
      </c>
    </row>
    <row r="71" spans="1:13" ht="47.25" x14ac:dyDescent="0.25">
      <c r="A71" s="114" t="s">
        <v>168</v>
      </c>
      <c r="B71" s="73">
        <v>911</v>
      </c>
      <c r="C71" s="5" t="s">
        <v>18</v>
      </c>
      <c r="D71" s="5" t="s">
        <v>27</v>
      </c>
      <c r="E71" s="5" t="s">
        <v>46</v>
      </c>
      <c r="F71" s="5"/>
      <c r="G71" s="77"/>
      <c r="H71" s="24"/>
      <c r="I71" s="24"/>
      <c r="J71" s="25">
        <f>J72</f>
        <v>38.900000000000006</v>
      </c>
      <c r="K71" s="25">
        <f t="shared" ref="K71:L71" si="18">K72</f>
        <v>13.3</v>
      </c>
      <c r="L71" s="25">
        <f t="shared" si="18"/>
        <v>51.599999999999994</v>
      </c>
    </row>
    <row r="72" spans="1:13" ht="47.25" x14ac:dyDescent="0.25">
      <c r="A72" s="115" t="s">
        <v>169</v>
      </c>
      <c r="B72" s="73">
        <v>911</v>
      </c>
      <c r="C72" s="5" t="s">
        <v>18</v>
      </c>
      <c r="D72" s="5" t="s">
        <v>27</v>
      </c>
      <c r="E72" s="5" t="s">
        <v>46</v>
      </c>
      <c r="F72" s="74">
        <v>1</v>
      </c>
      <c r="G72" s="77"/>
      <c r="H72" s="24"/>
      <c r="I72" s="24"/>
      <c r="J72" s="25">
        <f>J73+J76</f>
        <v>38.900000000000006</v>
      </c>
      <c r="K72" s="25">
        <f t="shared" ref="K72:L72" si="19">K73+K76</f>
        <v>13.3</v>
      </c>
      <c r="L72" s="25">
        <f t="shared" si="19"/>
        <v>51.599999999999994</v>
      </c>
    </row>
    <row r="73" spans="1:13" x14ac:dyDescent="0.25">
      <c r="A73" s="72" t="s">
        <v>57</v>
      </c>
      <c r="B73" s="73">
        <v>911</v>
      </c>
      <c r="C73" s="5" t="s">
        <v>18</v>
      </c>
      <c r="D73" s="5" t="s">
        <v>27</v>
      </c>
      <c r="E73" s="5" t="s">
        <v>46</v>
      </c>
      <c r="F73" s="74">
        <v>1</v>
      </c>
      <c r="G73" s="67" t="s">
        <v>34</v>
      </c>
      <c r="H73" s="74">
        <v>43010</v>
      </c>
      <c r="I73" s="24"/>
      <c r="J73" s="25">
        <f>J74</f>
        <v>36.900000000000006</v>
      </c>
      <c r="K73" s="25">
        <f t="shared" ref="K73:L73" si="20">K74</f>
        <v>11.3</v>
      </c>
      <c r="L73" s="25">
        <f t="shared" si="20"/>
        <v>21.4</v>
      </c>
    </row>
    <row r="74" spans="1:13" ht="17.25" customHeight="1" x14ac:dyDescent="0.25">
      <c r="A74" s="72" t="s">
        <v>99</v>
      </c>
      <c r="B74" s="73">
        <v>911</v>
      </c>
      <c r="C74" s="5" t="s">
        <v>18</v>
      </c>
      <c r="D74" s="5" t="s">
        <v>27</v>
      </c>
      <c r="E74" s="5" t="s">
        <v>46</v>
      </c>
      <c r="F74" s="74">
        <v>1</v>
      </c>
      <c r="G74" s="67" t="s">
        <v>34</v>
      </c>
      <c r="H74" s="74">
        <v>43010</v>
      </c>
      <c r="I74" s="74">
        <v>200</v>
      </c>
      <c r="J74" s="25">
        <f>J75</f>
        <v>36.900000000000006</v>
      </c>
      <c r="K74" s="25">
        <f>K75</f>
        <v>11.3</v>
      </c>
      <c r="L74" s="25">
        <f>L75</f>
        <v>21.4</v>
      </c>
    </row>
    <row r="75" spans="1:13" ht="31.5" x14ac:dyDescent="0.25">
      <c r="A75" s="72" t="s">
        <v>100</v>
      </c>
      <c r="B75" s="73">
        <v>911</v>
      </c>
      <c r="C75" s="5" t="s">
        <v>18</v>
      </c>
      <c r="D75" s="5" t="s">
        <v>27</v>
      </c>
      <c r="E75" s="5" t="s">
        <v>46</v>
      </c>
      <c r="F75" s="74">
        <v>1</v>
      </c>
      <c r="G75" s="67" t="s">
        <v>34</v>
      </c>
      <c r="H75" s="74">
        <v>43010</v>
      </c>
      <c r="I75" s="74">
        <v>240</v>
      </c>
      <c r="J75" s="25">
        <f>26.1+10.8</f>
        <v>36.900000000000006</v>
      </c>
      <c r="K75" s="25">
        <v>11.3</v>
      </c>
      <c r="L75" s="25">
        <v>21.4</v>
      </c>
      <c r="M75" s="216" t="s">
        <v>221</v>
      </c>
    </row>
    <row r="76" spans="1:13" ht="19.5" customHeight="1" x14ac:dyDescent="0.25">
      <c r="A76" s="72" t="s">
        <v>141</v>
      </c>
      <c r="B76" s="73">
        <v>911</v>
      </c>
      <c r="C76" s="5" t="s">
        <v>18</v>
      </c>
      <c r="D76" s="5" t="s">
        <v>27</v>
      </c>
      <c r="E76" s="5" t="s">
        <v>46</v>
      </c>
      <c r="F76" s="74">
        <v>1</v>
      </c>
      <c r="G76" s="67" t="s">
        <v>34</v>
      </c>
      <c r="H76" s="74">
        <v>43040</v>
      </c>
      <c r="I76" s="24"/>
      <c r="J76" s="25">
        <f>J77</f>
        <v>2</v>
      </c>
      <c r="K76" s="25">
        <f t="shared" ref="K76:L77" si="21">K77</f>
        <v>2</v>
      </c>
      <c r="L76" s="25">
        <f t="shared" si="21"/>
        <v>30.2</v>
      </c>
    </row>
    <row r="77" spans="1:13" ht="16.5" customHeight="1" x14ac:dyDescent="0.25">
      <c r="A77" s="72" t="s">
        <v>99</v>
      </c>
      <c r="B77" s="73">
        <v>911</v>
      </c>
      <c r="C77" s="5" t="s">
        <v>18</v>
      </c>
      <c r="D77" s="5" t="s">
        <v>27</v>
      </c>
      <c r="E77" s="5" t="s">
        <v>46</v>
      </c>
      <c r="F77" s="74">
        <v>1</v>
      </c>
      <c r="G77" s="67" t="s">
        <v>34</v>
      </c>
      <c r="H77" s="74">
        <v>43040</v>
      </c>
      <c r="I77" s="74">
        <v>200</v>
      </c>
      <c r="J77" s="25">
        <f>J78</f>
        <v>2</v>
      </c>
      <c r="K77" s="25">
        <f t="shared" si="21"/>
        <v>2</v>
      </c>
      <c r="L77" s="25">
        <f t="shared" si="21"/>
        <v>30.2</v>
      </c>
    </row>
    <row r="78" spans="1:13" ht="38.25" customHeight="1" x14ac:dyDescent="0.25">
      <c r="A78" s="72" t="s">
        <v>100</v>
      </c>
      <c r="B78" s="73">
        <v>911</v>
      </c>
      <c r="C78" s="5" t="s">
        <v>18</v>
      </c>
      <c r="D78" s="5" t="s">
        <v>27</v>
      </c>
      <c r="E78" s="5" t="s">
        <v>46</v>
      </c>
      <c r="F78" s="74">
        <v>1</v>
      </c>
      <c r="G78" s="67" t="s">
        <v>34</v>
      </c>
      <c r="H78" s="74">
        <v>43040</v>
      </c>
      <c r="I78" s="74">
        <v>240</v>
      </c>
      <c r="J78" s="25">
        <f>12.8-10.8</f>
        <v>2</v>
      </c>
      <c r="K78" s="25">
        <v>2</v>
      </c>
      <c r="L78" s="25">
        <v>30.2</v>
      </c>
      <c r="M78" s="216" t="s">
        <v>220</v>
      </c>
    </row>
    <row r="79" spans="1:13" x14ac:dyDescent="0.25">
      <c r="A79" s="75" t="s">
        <v>58</v>
      </c>
      <c r="B79" s="73">
        <v>911</v>
      </c>
      <c r="C79" s="76" t="s">
        <v>29</v>
      </c>
      <c r="D79" s="76"/>
      <c r="E79" s="82"/>
      <c r="F79" s="76"/>
      <c r="G79" s="76"/>
      <c r="H79" s="76"/>
      <c r="I79" s="83"/>
      <c r="J79" s="100">
        <f>J80</f>
        <v>69.599999999999994</v>
      </c>
      <c r="K79" s="100">
        <f t="shared" ref="J79:L84" si="22">K80</f>
        <v>50.199999999999996</v>
      </c>
      <c r="L79" s="100">
        <f t="shared" si="22"/>
        <v>29.299999999999997</v>
      </c>
    </row>
    <row r="80" spans="1:13" x14ac:dyDescent="0.25">
      <c r="A80" s="84" t="s">
        <v>25</v>
      </c>
      <c r="B80" s="73">
        <v>911</v>
      </c>
      <c r="C80" s="76" t="s">
        <v>29</v>
      </c>
      <c r="D80" s="76" t="s">
        <v>15</v>
      </c>
      <c r="E80" s="83"/>
      <c r="F80" s="76"/>
      <c r="G80" s="76"/>
      <c r="H80" s="76"/>
      <c r="I80" s="83"/>
      <c r="J80" s="100">
        <f t="shared" si="22"/>
        <v>69.599999999999994</v>
      </c>
      <c r="K80" s="100">
        <f t="shared" si="22"/>
        <v>50.199999999999996</v>
      </c>
      <c r="L80" s="100">
        <f t="shared" si="22"/>
        <v>29.299999999999997</v>
      </c>
    </row>
    <row r="81" spans="1:12" ht="47.25" x14ac:dyDescent="0.25">
      <c r="A81" s="114" t="s">
        <v>168</v>
      </c>
      <c r="B81" s="73">
        <v>911</v>
      </c>
      <c r="C81" s="5" t="s">
        <v>29</v>
      </c>
      <c r="D81" s="5" t="s">
        <v>15</v>
      </c>
      <c r="E81" s="5">
        <v>89</v>
      </c>
      <c r="F81" s="5"/>
      <c r="G81" s="5"/>
      <c r="H81" s="5"/>
      <c r="I81" s="66"/>
      <c r="J81" s="101">
        <f t="shared" si="22"/>
        <v>69.599999999999994</v>
      </c>
      <c r="K81" s="101">
        <f t="shared" si="22"/>
        <v>50.199999999999996</v>
      </c>
      <c r="L81" s="101">
        <f t="shared" si="22"/>
        <v>29.299999999999997</v>
      </c>
    </row>
    <row r="82" spans="1:12" ht="47.25" x14ac:dyDescent="0.25">
      <c r="A82" s="115" t="s">
        <v>169</v>
      </c>
      <c r="B82" s="73">
        <v>911</v>
      </c>
      <c r="C82" s="5" t="s">
        <v>29</v>
      </c>
      <c r="D82" s="5" t="s">
        <v>15</v>
      </c>
      <c r="E82" s="5">
        <v>89</v>
      </c>
      <c r="F82" s="5">
        <v>1</v>
      </c>
      <c r="G82" s="5"/>
      <c r="H82" s="5"/>
      <c r="I82" s="66"/>
      <c r="J82" s="101">
        <f t="shared" si="22"/>
        <v>69.599999999999994</v>
      </c>
      <c r="K82" s="101">
        <f t="shared" si="22"/>
        <v>50.199999999999996</v>
      </c>
      <c r="L82" s="101">
        <f t="shared" si="22"/>
        <v>29.299999999999997</v>
      </c>
    </row>
    <row r="83" spans="1:12" x14ac:dyDescent="0.25">
      <c r="A83" s="80" t="s">
        <v>94</v>
      </c>
      <c r="B83" s="73">
        <v>911</v>
      </c>
      <c r="C83" s="85" t="s">
        <v>29</v>
      </c>
      <c r="D83" s="85" t="s">
        <v>15</v>
      </c>
      <c r="E83" s="86">
        <v>89</v>
      </c>
      <c r="F83" s="67">
        <v>1</v>
      </c>
      <c r="G83" s="67" t="s">
        <v>34</v>
      </c>
      <c r="H83" s="67" t="s">
        <v>60</v>
      </c>
      <c r="I83" s="86"/>
      <c r="J83" s="101">
        <f t="shared" si="22"/>
        <v>69.599999999999994</v>
      </c>
      <c r="K83" s="101">
        <f t="shared" si="22"/>
        <v>50.199999999999996</v>
      </c>
      <c r="L83" s="101">
        <f t="shared" si="22"/>
        <v>29.299999999999997</v>
      </c>
    </row>
    <row r="84" spans="1:12" x14ac:dyDescent="0.25">
      <c r="A84" s="80" t="s">
        <v>95</v>
      </c>
      <c r="B84" s="73">
        <v>911</v>
      </c>
      <c r="C84" s="85" t="s">
        <v>29</v>
      </c>
      <c r="D84" s="85" t="s">
        <v>15</v>
      </c>
      <c r="E84" s="86">
        <v>89</v>
      </c>
      <c r="F84" s="67">
        <v>1</v>
      </c>
      <c r="G84" s="67" t="s">
        <v>34</v>
      </c>
      <c r="H84" s="67" t="s">
        <v>60</v>
      </c>
      <c r="I84" s="86" t="s">
        <v>97</v>
      </c>
      <c r="J84" s="101">
        <f t="shared" si="22"/>
        <v>69.599999999999994</v>
      </c>
      <c r="K84" s="101">
        <f t="shared" si="22"/>
        <v>50.199999999999996</v>
      </c>
      <c r="L84" s="101">
        <f t="shared" si="22"/>
        <v>29.299999999999997</v>
      </c>
    </row>
    <row r="85" spans="1:12" x14ac:dyDescent="0.25">
      <c r="A85" s="80" t="s">
        <v>96</v>
      </c>
      <c r="B85" s="73">
        <v>911</v>
      </c>
      <c r="C85" s="85" t="s">
        <v>29</v>
      </c>
      <c r="D85" s="85" t="s">
        <v>15</v>
      </c>
      <c r="E85" s="86">
        <v>89</v>
      </c>
      <c r="F85" s="67">
        <v>1</v>
      </c>
      <c r="G85" s="67" t="s">
        <v>34</v>
      </c>
      <c r="H85" s="67" t="s">
        <v>60</v>
      </c>
      <c r="I85" s="86" t="s">
        <v>98</v>
      </c>
      <c r="J85" s="101">
        <v>69.599999999999994</v>
      </c>
      <c r="K85" s="101">
        <f>69.6-K99</f>
        <v>50.199999999999996</v>
      </c>
      <c r="L85" s="101">
        <f>69.6-L99</f>
        <v>29.299999999999997</v>
      </c>
    </row>
    <row r="86" spans="1:12" x14ac:dyDescent="0.25">
      <c r="A86" s="87" t="s">
        <v>17</v>
      </c>
      <c r="B86" s="73">
        <v>911</v>
      </c>
      <c r="C86" s="88" t="s">
        <v>30</v>
      </c>
      <c r="D86" s="88"/>
      <c r="E86" s="89"/>
      <c r="F86" s="90"/>
      <c r="G86" s="90"/>
      <c r="H86" s="90"/>
      <c r="I86" s="89"/>
      <c r="J86" s="100">
        <f t="shared" ref="J86:L91" si="23">J87</f>
        <v>1.5</v>
      </c>
      <c r="K86" s="100">
        <f t="shared" si="23"/>
        <v>1.5</v>
      </c>
      <c r="L86" s="100">
        <f t="shared" si="23"/>
        <v>1.5</v>
      </c>
    </row>
    <row r="87" spans="1:12" x14ac:dyDescent="0.25">
      <c r="A87" s="87" t="s">
        <v>61</v>
      </c>
      <c r="B87" s="73">
        <v>911</v>
      </c>
      <c r="C87" s="90">
        <v>13</v>
      </c>
      <c r="D87" s="90" t="s">
        <v>15</v>
      </c>
      <c r="E87" s="91"/>
      <c r="F87" s="90"/>
      <c r="G87" s="90"/>
      <c r="H87" s="90"/>
      <c r="I87" s="89"/>
      <c r="J87" s="100">
        <f t="shared" si="23"/>
        <v>1.5</v>
      </c>
      <c r="K87" s="100">
        <f t="shared" si="23"/>
        <v>1.5</v>
      </c>
      <c r="L87" s="100">
        <f t="shared" si="23"/>
        <v>1.5</v>
      </c>
    </row>
    <row r="88" spans="1:12" ht="47.25" x14ac:dyDescent="0.25">
      <c r="A88" s="114" t="s">
        <v>168</v>
      </c>
      <c r="B88" s="73">
        <v>911</v>
      </c>
      <c r="C88" s="67" t="s">
        <v>30</v>
      </c>
      <c r="D88" s="67" t="s">
        <v>15</v>
      </c>
      <c r="E88" s="5">
        <v>89</v>
      </c>
      <c r="F88" s="5"/>
      <c r="G88" s="67"/>
      <c r="H88" s="67"/>
      <c r="I88" s="86"/>
      <c r="J88" s="101">
        <f t="shared" si="23"/>
        <v>1.5</v>
      </c>
      <c r="K88" s="101">
        <f t="shared" si="23"/>
        <v>1.5</v>
      </c>
      <c r="L88" s="101">
        <f t="shared" si="23"/>
        <v>1.5</v>
      </c>
    </row>
    <row r="89" spans="1:12" ht="47.25" x14ac:dyDescent="0.25">
      <c r="A89" s="115" t="s">
        <v>169</v>
      </c>
      <c r="B89" s="73">
        <v>911</v>
      </c>
      <c r="C89" s="67" t="s">
        <v>30</v>
      </c>
      <c r="D89" s="67" t="s">
        <v>15</v>
      </c>
      <c r="E89" s="5">
        <v>89</v>
      </c>
      <c r="F89" s="5">
        <v>1</v>
      </c>
      <c r="G89" s="67"/>
      <c r="H89" s="67"/>
      <c r="I89" s="86"/>
      <c r="J89" s="101">
        <f t="shared" si="23"/>
        <v>1.5</v>
      </c>
      <c r="K89" s="101">
        <f t="shared" si="23"/>
        <v>1.5</v>
      </c>
      <c r="L89" s="101">
        <f t="shared" si="23"/>
        <v>1.5</v>
      </c>
    </row>
    <row r="90" spans="1:12" x14ac:dyDescent="0.25">
      <c r="A90" s="72" t="s">
        <v>62</v>
      </c>
      <c r="B90" s="73">
        <v>911</v>
      </c>
      <c r="C90" s="67">
        <v>13</v>
      </c>
      <c r="D90" s="67" t="s">
        <v>15</v>
      </c>
      <c r="E90" s="92">
        <v>89</v>
      </c>
      <c r="F90" s="67">
        <v>1</v>
      </c>
      <c r="G90" s="67" t="s">
        <v>34</v>
      </c>
      <c r="H90" s="67">
        <v>41240</v>
      </c>
      <c r="I90" s="86"/>
      <c r="J90" s="103">
        <f t="shared" si="23"/>
        <v>1.5</v>
      </c>
      <c r="K90" s="103">
        <f t="shared" si="23"/>
        <v>1.5</v>
      </c>
      <c r="L90" s="103">
        <f t="shared" si="23"/>
        <v>1.5</v>
      </c>
    </row>
    <row r="91" spans="1:12" x14ac:dyDescent="0.25">
      <c r="A91" s="72" t="s">
        <v>92</v>
      </c>
      <c r="B91" s="73">
        <v>911</v>
      </c>
      <c r="C91" s="67">
        <v>13</v>
      </c>
      <c r="D91" s="67" t="s">
        <v>15</v>
      </c>
      <c r="E91" s="92">
        <v>89</v>
      </c>
      <c r="F91" s="67">
        <v>1</v>
      </c>
      <c r="G91" s="67" t="s">
        <v>34</v>
      </c>
      <c r="H91" s="67" t="s">
        <v>67</v>
      </c>
      <c r="I91" s="86" t="s">
        <v>93</v>
      </c>
      <c r="J91" s="103">
        <f t="shared" si="23"/>
        <v>1.5</v>
      </c>
      <c r="K91" s="103">
        <f t="shared" si="23"/>
        <v>1.5</v>
      </c>
      <c r="L91" s="103">
        <f t="shared" si="23"/>
        <v>1.5</v>
      </c>
    </row>
    <row r="92" spans="1:12" x14ac:dyDescent="0.25">
      <c r="A92" s="71" t="s">
        <v>63</v>
      </c>
      <c r="B92" s="73">
        <v>911</v>
      </c>
      <c r="C92" s="67">
        <v>13</v>
      </c>
      <c r="D92" s="67" t="s">
        <v>15</v>
      </c>
      <c r="E92" s="92">
        <v>89</v>
      </c>
      <c r="F92" s="67">
        <v>1</v>
      </c>
      <c r="G92" s="67" t="s">
        <v>34</v>
      </c>
      <c r="H92" s="67">
        <v>41240</v>
      </c>
      <c r="I92" s="86">
        <v>730</v>
      </c>
      <c r="J92" s="103">
        <v>1.5</v>
      </c>
      <c r="K92" s="103">
        <v>1.5</v>
      </c>
      <c r="L92" s="103">
        <v>1.5</v>
      </c>
    </row>
    <row r="93" spans="1:12" x14ac:dyDescent="0.25">
      <c r="A93" s="71" t="s">
        <v>171</v>
      </c>
      <c r="B93" s="73">
        <v>911</v>
      </c>
      <c r="C93" s="67" t="s">
        <v>172</v>
      </c>
      <c r="D93" s="67"/>
      <c r="E93" s="92"/>
      <c r="F93" s="67"/>
      <c r="G93" s="67"/>
      <c r="H93" s="67"/>
      <c r="I93" s="86"/>
      <c r="J93" s="103"/>
      <c r="K93" s="103">
        <f t="shared" ref="K93:L98" si="24">K94</f>
        <v>19.399999999999999</v>
      </c>
      <c r="L93" s="103">
        <f t="shared" si="24"/>
        <v>40.299999999999997</v>
      </c>
    </row>
    <row r="94" spans="1:12" x14ac:dyDescent="0.25">
      <c r="A94" s="71" t="s">
        <v>171</v>
      </c>
      <c r="B94" s="73">
        <v>911</v>
      </c>
      <c r="C94" s="67" t="s">
        <v>172</v>
      </c>
      <c r="D94" s="67">
        <v>99</v>
      </c>
      <c r="E94" s="92"/>
      <c r="F94" s="67"/>
      <c r="G94" s="67"/>
      <c r="H94" s="67"/>
      <c r="I94" s="86"/>
      <c r="J94" s="103"/>
      <c r="K94" s="103">
        <f t="shared" si="24"/>
        <v>19.399999999999999</v>
      </c>
      <c r="L94" s="103">
        <f t="shared" si="24"/>
        <v>40.299999999999997</v>
      </c>
    </row>
    <row r="95" spans="1:12" ht="35.25" customHeight="1" x14ac:dyDescent="0.25">
      <c r="A95" s="80" t="s">
        <v>168</v>
      </c>
      <c r="B95" s="73">
        <v>911</v>
      </c>
      <c r="C95" s="67" t="s">
        <v>172</v>
      </c>
      <c r="D95" s="67">
        <v>99</v>
      </c>
      <c r="E95" s="67" t="s">
        <v>46</v>
      </c>
      <c r="F95" s="67" t="s">
        <v>178</v>
      </c>
      <c r="G95" s="67"/>
      <c r="H95" s="67"/>
      <c r="I95" s="86"/>
      <c r="J95" s="103"/>
      <c r="K95" s="103">
        <f t="shared" si="24"/>
        <v>19.399999999999999</v>
      </c>
      <c r="L95" s="103">
        <f t="shared" si="24"/>
        <v>40.299999999999997</v>
      </c>
    </row>
    <row r="96" spans="1:12" ht="47.25" x14ac:dyDescent="0.25">
      <c r="A96" s="80" t="s">
        <v>169</v>
      </c>
      <c r="B96" s="73">
        <v>911</v>
      </c>
      <c r="C96" s="67" t="s">
        <v>172</v>
      </c>
      <c r="D96" s="67">
        <v>99</v>
      </c>
      <c r="E96" s="67" t="s">
        <v>46</v>
      </c>
      <c r="F96" s="67" t="s">
        <v>22</v>
      </c>
      <c r="G96" s="67"/>
      <c r="H96" s="67"/>
      <c r="I96" s="86"/>
      <c r="J96" s="103"/>
      <c r="K96" s="103">
        <f t="shared" si="24"/>
        <v>19.399999999999999</v>
      </c>
      <c r="L96" s="103">
        <f t="shared" si="24"/>
        <v>40.299999999999997</v>
      </c>
    </row>
    <row r="97" spans="1:12" x14ac:dyDescent="0.25">
      <c r="A97" s="71" t="s">
        <v>171</v>
      </c>
      <c r="B97" s="73">
        <v>911</v>
      </c>
      <c r="C97" s="67" t="s">
        <v>172</v>
      </c>
      <c r="D97" s="67">
        <v>99</v>
      </c>
      <c r="E97" s="67" t="s">
        <v>46</v>
      </c>
      <c r="F97" s="67" t="s">
        <v>22</v>
      </c>
      <c r="G97" s="67" t="s">
        <v>34</v>
      </c>
      <c r="H97" s="67" t="s">
        <v>173</v>
      </c>
      <c r="I97" s="67"/>
      <c r="J97" s="103"/>
      <c r="K97" s="103">
        <f t="shared" si="24"/>
        <v>19.399999999999999</v>
      </c>
      <c r="L97" s="103">
        <f t="shared" si="24"/>
        <v>40.299999999999997</v>
      </c>
    </row>
    <row r="98" spans="1:12" x14ac:dyDescent="0.25">
      <c r="A98" s="71" t="s">
        <v>107</v>
      </c>
      <c r="B98" s="73">
        <v>911</v>
      </c>
      <c r="C98" s="67" t="s">
        <v>172</v>
      </c>
      <c r="D98" s="67">
        <v>99</v>
      </c>
      <c r="E98" s="67" t="s">
        <v>46</v>
      </c>
      <c r="F98" s="67" t="s">
        <v>22</v>
      </c>
      <c r="G98" s="67" t="s">
        <v>34</v>
      </c>
      <c r="H98" s="67" t="s">
        <v>173</v>
      </c>
      <c r="I98" s="67" t="s">
        <v>108</v>
      </c>
      <c r="J98" s="103"/>
      <c r="K98" s="103">
        <f t="shared" si="24"/>
        <v>19.399999999999999</v>
      </c>
      <c r="L98" s="103">
        <f t="shared" si="24"/>
        <v>40.299999999999997</v>
      </c>
    </row>
    <row r="99" spans="1:12" x14ac:dyDescent="0.25">
      <c r="A99" s="71" t="s">
        <v>45</v>
      </c>
      <c r="B99" s="73">
        <v>911</v>
      </c>
      <c r="C99" s="67" t="s">
        <v>172</v>
      </c>
      <c r="D99" s="67" t="s">
        <v>172</v>
      </c>
      <c r="E99" s="67" t="s">
        <v>46</v>
      </c>
      <c r="F99" s="67" t="s">
        <v>22</v>
      </c>
      <c r="G99" s="67" t="s">
        <v>34</v>
      </c>
      <c r="H99" s="67" t="s">
        <v>173</v>
      </c>
      <c r="I99" s="67" t="s">
        <v>47</v>
      </c>
      <c r="J99" s="120"/>
      <c r="K99" s="120">
        <v>19.399999999999999</v>
      </c>
      <c r="L99" s="24">
        <v>40.299999999999997</v>
      </c>
    </row>
  </sheetData>
  <autoFilter ref="A6:L9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1">
    <cfRule type="expression" dxfId="66" priority="75" stopIfTrue="1">
      <formula>$C41=""</formula>
    </cfRule>
    <cfRule type="expression" dxfId="65" priority="76" stopIfTrue="1">
      <formula>$D41&lt;&gt;""</formula>
    </cfRule>
  </conditionalFormatting>
  <conditionalFormatting sqref="A41">
    <cfRule type="expression" dxfId="64" priority="72" stopIfTrue="1">
      <formula>$F41=""</formula>
    </cfRule>
    <cfRule type="expression" dxfId="63" priority="73" stopIfTrue="1">
      <formula>#REF!&lt;&gt;""</formula>
    </cfRule>
    <cfRule type="expression" dxfId="62" priority="74" stopIfTrue="1">
      <formula>AND($G41="",$F41&lt;&gt;"")</formula>
    </cfRule>
  </conditionalFormatting>
  <conditionalFormatting sqref="F41">
    <cfRule type="expression" dxfId="61" priority="70" stopIfTrue="1">
      <formula>$C41=""</formula>
    </cfRule>
    <cfRule type="expression" dxfId="60" priority="71" stopIfTrue="1">
      <formula>$D41&lt;&gt;""</formula>
    </cfRule>
  </conditionalFormatting>
  <conditionalFormatting sqref="F70:F71">
    <cfRule type="expression" dxfId="59" priority="57" stopIfTrue="1">
      <formula>$C70=""</formula>
    </cfRule>
    <cfRule type="expression" dxfId="58" priority="58" stopIfTrue="1">
      <formula>$D70&lt;&gt;""</formula>
    </cfRule>
  </conditionalFormatting>
  <conditionalFormatting sqref="G70:G72">
    <cfRule type="expression" dxfId="57" priority="55" stopIfTrue="1">
      <formula>$C70=""</formula>
    </cfRule>
    <cfRule type="expression" dxfId="56" priority="56" stopIfTrue="1">
      <formula>$D70&lt;&gt;""</formula>
    </cfRule>
  </conditionalFormatting>
  <conditionalFormatting sqref="A73 A76">
    <cfRule type="expression" dxfId="55" priority="52" stopIfTrue="1">
      <formula>$F73=""</formula>
    </cfRule>
    <cfRule type="expression" dxfId="54" priority="54" stopIfTrue="1">
      <formula>AND($G73="",$F73&lt;&gt;"")</formula>
    </cfRule>
  </conditionalFormatting>
  <conditionalFormatting sqref="A76">
    <cfRule type="expression" dxfId="53" priority="36" stopIfTrue="1">
      <formula>$F76=""</formula>
    </cfRule>
    <cfRule type="expression" dxfId="52" priority="38" stopIfTrue="1">
      <formula>AND($G76="",$F76&lt;&gt;"")</formula>
    </cfRule>
  </conditionalFormatting>
  <conditionalFormatting sqref="F70:F71">
    <cfRule type="expression" dxfId="51" priority="34" stopIfTrue="1">
      <formula>$C70=""</formula>
    </cfRule>
    <cfRule type="expression" dxfId="50" priority="35" stopIfTrue="1">
      <formula>$D70&lt;&gt;""</formula>
    </cfRule>
  </conditionalFormatting>
  <conditionalFormatting sqref="G70:G72">
    <cfRule type="expression" dxfId="49" priority="32" stopIfTrue="1">
      <formula>$C70=""</formula>
    </cfRule>
    <cfRule type="expression" dxfId="48" priority="33" stopIfTrue="1">
      <formula>$D70&lt;&gt;""</formula>
    </cfRule>
  </conditionalFormatting>
  <conditionalFormatting sqref="A41">
    <cfRule type="expression" dxfId="47" priority="29" stopIfTrue="1">
      <formula>$F41=""</formula>
    </cfRule>
    <cfRule type="expression" dxfId="46" priority="30" stopIfTrue="1">
      <formula>#REF!&lt;&gt;""</formula>
    </cfRule>
    <cfRule type="expression" dxfId="45" priority="31" stopIfTrue="1">
      <formula>AND($G41="",$F41&lt;&gt;"")</formula>
    </cfRule>
  </conditionalFormatting>
  <conditionalFormatting sqref="G41">
    <cfRule type="expression" dxfId="44" priority="27" stopIfTrue="1">
      <formula>$C41=""</formula>
    </cfRule>
    <cfRule type="expression" dxfId="43" priority="28" stopIfTrue="1">
      <formula>$D41&lt;&gt;""</formula>
    </cfRule>
  </conditionalFormatting>
  <conditionalFormatting sqref="F41">
    <cfRule type="expression" dxfId="42" priority="25" stopIfTrue="1">
      <formula>$C41=""</formula>
    </cfRule>
    <cfRule type="expression" dxfId="41" priority="26" stopIfTrue="1">
      <formula>$D41&lt;&gt;""</formula>
    </cfRule>
  </conditionalFormatting>
  <conditionalFormatting sqref="A38">
    <cfRule type="expression" dxfId="40" priority="1" stopIfTrue="1">
      <formula>$F38=""</formula>
    </cfRule>
    <cfRule type="expression" dxfId="39" priority="2" stopIfTrue="1">
      <formula>#REF!&lt;&gt;""</formula>
    </cfRule>
    <cfRule type="expression" dxfId="38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A73 A76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98"/>
  <sheetViews>
    <sheetView view="pageBreakPreview" topLeftCell="A3" zoomScaleNormal="75" zoomScaleSheetLayoutView="100" workbookViewId="0">
      <selection activeCell="I21" sqref="I21"/>
    </sheetView>
  </sheetViews>
  <sheetFormatPr defaultColWidth="8.5703125" defaultRowHeight="15.75" x14ac:dyDescent="0.2"/>
  <cols>
    <col min="1" max="1" width="73.5703125" style="13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1" customWidth="1"/>
    <col min="11" max="11" width="13.5703125" style="11" customWidth="1"/>
    <col min="12" max="12" width="61.85546875" style="14" customWidth="1"/>
    <col min="13" max="13" width="11" style="11" customWidth="1"/>
    <col min="14" max="16384" width="8.5703125" style="11"/>
  </cols>
  <sheetData>
    <row r="1" spans="1:12" ht="129" customHeight="1" x14ac:dyDescent="0.25">
      <c r="A1" s="142"/>
      <c r="B1" s="146"/>
      <c r="C1" s="146"/>
      <c r="D1" s="146"/>
      <c r="E1" s="146"/>
      <c r="F1" s="146"/>
      <c r="G1" s="146"/>
      <c r="H1" s="146"/>
      <c r="I1" s="221" t="s">
        <v>187</v>
      </c>
      <c r="J1" s="221"/>
      <c r="K1" s="221"/>
    </row>
    <row r="2" spans="1:12" ht="89.25" customHeight="1" x14ac:dyDescent="0.2">
      <c r="A2" s="230" t="s">
        <v>195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</row>
    <row r="3" spans="1:12" ht="18" customHeight="1" x14ac:dyDescent="0.2">
      <c r="A3" s="195"/>
      <c r="B3" s="195"/>
      <c r="C3" s="195"/>
      <c r="D3" s="195"/>
      <c r="E3" s="195"/>
      <c r="F3" s="195"/>
      <c r="G3" s="195"/>
      <c r="H3" s="195"/>
      <c r="I3" s="195"/>
      <c r="J3" s="195"/>
      <c r="K3" s="197" t="s">
        <v>196</v>
      </c>
    </row>
    <row r="4" spans="1:12" ht="21" customHeight="1" x14ac:dyDescent="0.2">
      <c r="A4" s="229" t="s">
        <v>11</v>
      </c>
      <c r="B4" s="229" t="s">
        <v>12</v>
      </c>
      <c r="C4" s="229" t="s">
        <v>190</v>
      </c>
      <c r="D4" s="229" t="s">
        <v>191</v>
      </c>
      <c r="E4" s="229"/>
      <c r="F4" s="229"/>
      <c r="G4" s="229"/>
      <c r="H4" s="229" t="s">
        <v>192</v>
      </c>
      <c r="I4" s="229" t="s">
        <v>64</v>
      </c>
      <c r="J4" s="229"/>
      <c r="K4" s="229"/>
    </row>
    <row r="5" spans="1:12" ht="20.25" customHeight="1" x14ac:dyDescent="0.2">
      <c r="A5" s="229" t="s">
        <v>193</v>
      </c>
      <c r="B5" s="229" t="s">
        <v>193</v>
      </c>
      <c r="C5" s="229" t="s">
        <v>193</v>
      </c>
      <c r="D5" s="229" t="s">
        <v>193</v>
      </c>
      <c r="E5" s="229"/>
      <c r="F5" s="229"/>
      <c r="G5" s="229"/>
      <c r="H5" s="229" t="s">
        <v>193</v>
      </c>
      <c r="I5" s="196" t="s">
        <v>140</v>
      </c>
      <c r="J5" s="196" t="s">
        <v>174</v>
      </c>
      <c r="K5" s="196" t="s">
        <v>188</v>
      </c>
    </row>
    <row r="6" spans="1:12" ht="14.25" customHeight="1" x14ac:dyDescent="0.2">
      <c r="A6" s="94">
        <v>1</v>
      </c>
      <c r="B6" s="94">
        <v>2</v>
      </c>
      <c r="C6" s="94">
        <v>3</v>
      </c>
      <c r="D6" s="94">
        <v>4</v>
      </c>
      <c r="E6" s="94">
        <v>5</v>
      </c>
      <c r="F6" s="94">
        <v>6</v>
      </c>
      <c r="G6" s="94">
        <v>7</v>
      </c>
      <c r="H6" s="94">
        <v>8</v>
      </c>
      <c r="I6" s="93">
        <v>9</v>
      </c>
      <c r="J6" s="93">
        <v>10</v>
      </c>
      <c r="K6" s="93">
        <v>11</v>
      </c>
    </row>
    <row r="7" spans="1:12" ht="18" customHeigh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7">
        <f>I8+I46+I55+I62+I78+I85</f>
        <v>1462.7999999999997</v>
      </c>
      <c r="J7" s="97">
        <f>J8+J46+J55+J62+J78+J85+J92</f>
        <v>823.30000000000007</v>
      </c>
      <c r="K7" s="97">
        <f>K8+K46+K55+K62+K78+K85+K92</f>
        <v>841.8</v>
      </c>
    </row>
    <row r="8" spans="1:12" ht="18" customHeight="1" x14ac:dyDescent="0.25">
      <c r="A8" s="98" t="s">
        <v>14</v>
      </c>
      <c r="B8" s="73" t="s">
        <v>15</v>
      </c>
      <c r="C8" s="73"/>
      <c r="D8" s="76"/>
      <c r="E8" s="76"/>
      <c r="F8" s="76"/>
      <c r="G8" s="76"/>
      <c r="H8" s="99"/>
      <c r="I8" s="100">
        <f>I9+I18+I40</f>
        <v>878.9</v>
      </c>
      <c r="J8" s="100">
        <f>J9+J18+J40</f>
        <v>354.6</v>
      </c>
      <c r="K8" s="100">
        <f>K9+K18+K40</f>
        <v>315.7</v>
      </c>
    </row>
    <row r="9" spans="1:12" s="16" customFormat="1" ht="31.5" x14ac:dyDescent="0.25">
      <c r="A9" s="87" t="s">
        <v>31</v>
      </c>
      <c r="B9" s="76" t="s">
        <v>15</v>
      </c>
      <c r="C9" s="76" t="s">
        <v>26</v>
      </c>
      <c r="D9" s="76"/>
      <c r="E9" s="76"/>
      <c r="F9" s="76"/>
      <c r="G9" s="76"/>
      <c r="H9" s="82"/>
      <c r="I9" s="100">
        <f t="shared" ref="I9:K13" si="0">I10</f>
        <v>324.38</v>
      </c>
      <c r="J9" s="100">
        <f t="shared" si="0"/>
        <v>102.7</v>
      </c>
      <c r="K9" s="100">
        <f t="shared" si="0"/>
        <v>123.5</v>
      </c>
      <c r="L9" s="15"/>
    </row>
    <row r="10" spans="1:12" s="18" customFormat="1" x14ac:dyDescent="0.25">
      <c r="A10" s="80" t="s">
        <v>138</v>
      </c>
      <c r="B10" s="5" t="s">
        <v>15</v>
      </c>
      <c r="C10" s="5" t="s">
        <v>26</v>
      </c>
      <c r="D10" s="5" t="s">
        <v>32</v>
      </c>
      <c r="E10" s="5"/>
      <c r="F10" s="5"/>
      <c r="G10" s="5"/>
      <c r="H10" s="68"/>
      <c r="I10" s="101">
        <f t="shared" si="0"/>
        <v>324.38</v>
      </c>
      <c r="J10" s="101">
        <f t="shared" si="0"/>
        <v>102.7</v>
      </c>
      <c r="K10" s="101">
        <f t="shared" si="0"/>
        <v>123.5</v>
      </c>
      <c r="L10" s="17"/>
    </row>
    <row r="11" spans="1:12" s="18" customFormat="1" x14ac:dyDescent="0.25">
      <c r="A11" s="72" t="s">
        <v>136</v>
      </c>
      <c r="B11" s="5" t="s">
        <v>15</v>
      </c>
      <c r="C11" s="5" t="s">
        <v>26</v>
      </c>
      <c r="D11" s="5">
        <v>65</v>
      </c>
      <c r="E11" s="5">
        <v>1</v>
      </c>
      <c r="F11" s="76"/>
      <c r="G11" s="76"/>
      <c r="H11" s="82"/>
      <c r="I11" s="101">
        <f>I12+I15</f>
        <v>324.38</v>
      </c>
      <c r="J11" s="101">
        <f t="shared" si="0"/>
        <v>102.7</v>
      </c>
      <c r="K11" s="101">
        <f t="shared" si="0"/>
        <v>123.5</v>
      </c>
      <c r="L11" s="17"/>
    </row>
    <row r="12" spans="1:12" s="18" customFormat="1" x14ac:dyDescent="0.25">
      <c r="A12" s="102" t="s">
        <v>112</v>
      </c>
      <c r="B12" s="67" t="s">
        <v>15</v>
      </c>
      <c r="C12" s="67" t="s">
        <v>26</v>
      </c>
      <c r="D12" s="67" t="s">
        <v>32</v>
      </c>
      <c r="E12" s="67" t="s">
        <v>22</v>
      </c>
      <c r="F12" s="67" t="s">
        <v>34</v>
      </c>
      <c r="G12" s="67" t="s">
        <v>35</v>
      </c>
      <c r="H12" s="82"/>
      <c r="I12" s="101">
        <f t="shared" si="0"/>
        <v>224.38</v>
      </c>
      <c r="J12" s="101">
        <f t="shared" si="0"/>
        <v>102.7</v>
      </c>
      <c r="K12" s="101">
        <f t="shared" si="0"/>
        <v>123.5</v>
      </c>
      <c r="L12" s="17"/>
    </row>
    <row r="13" spans="1:12" s="18" customFormat="1" ht="63" x14ac:dyDescent="0.25">
      <c r="A13" s="102" t="s">
        <v>103</v>
      </c>
      <c r="B13" s="67" t="s">
        <v>15</v>
      </c>
      <c r="C13" s="67" t="s">
        <v>26</v>
      </c>
      <c r="D13" s="67" t="s">
        <v>32</v>
      </c>
      <c r="E13" s="67" t="s">
        <v>22</v>
      </c>
      <c r="F13" s="67" t="s">
        <v>34</v>
      </c>
      <c r="G13" s="67" t="s">
        <v>35</v>
      </c>
      <c r="H13" s="68" t="s">
        <v>105</v>
      </c>
      <c r="I13" s="101">
        <f t="shared" si="0"/>
        <v>224.38</v>
      </c>
      <c r="J13" s="101">
        <f t="shared" si="0"/>
        <v>102.7</v>
      </c>
      <c r="K13" s="101">
        <f t="shared" si="0"/>
        <v>123.5</v>
      </c>
      <c r="L13" s="17"/>
    </row>
    <row r="14" spans="1:12" ht="36" customHeight="1" x14ac:dyDescent="0.25">
      <c r="A14" s="102" t="s">
        <v>104</v>
      </c>
      <c r="B14" s="67" t="s">
        <v>15</v>
      </c>
      <c r="C14" s="67" t="s">
        <v>26</v>
      </c>
      <c r="D14" s="67" t="s">
        <v>32</v>
      </c>
      <c r="E14" s="67" t="s">
        <v>22</v>
      </c>
      <c r="F14" s="67" t="s">
        <v>34</v>
      </c>
      <c r="G14" s="67" t="s">
        <v>35</v>
      </c>
      <c r="H14" s="68" t="s">
        <v>106</v>
      </c>
      <c r="I14" s="101">
        <f>'Прил 2'!J15</f>
        <v>224.38</v>
      </c>
      <c r="J14" s="101">
        <f>'Прил 2'!K15</f>
        <v>102.7</v>
      </c>
      <c r="K14" s="101">
        <f>'Прил 2'!L15</f>
        <v>123.5</v>
      </c>
    </row>
    <row r="15" spans="1:12" ht="36" customHeight="1" x14ac:dyDescent="0.25">
      <c r="A15" s="210" t="s">
        <v>213</v>
      </c>
      <c r="B15" s="213" t="s">
        <v>15</v>
      </c>
      <c r="C15" s="213" t="s">
        <v>26</v>
      </c>
      <c r="D15" s="213" t="s">
        <v>32</v>
      </c>
      <c r="E15" s="213" t="s">
        <v>22</v>
      </c>
      <c r="F15" s="213" t="s">
        <v>34</v>
      </c>
      <c r="G15" s="213" t="s">
        <v>214</v>
      </c>
      <c r="H15" s="212"/>
      <c r="I15" s="101">
        <f>I16</f>
        <v>100</v>
      </c>
      <c r="J15" s="101">
        <f t="shared" ref="J15:K16" si="1">J16</f>
        <v>0</v>
      </c>
      <c r="K15" s="101">
        <f t="shared" si="1"/>
        <v>0</v>
      </c>
    </row>
    <row r="16" spans="1:12" ht="36" customHeight="1" x14ac:dyDescent="0.25">
      <c r="A16" s="215" t="s">
        <v>103</v>
      </c>
      <c r="B16" s="213" t="s">
        <v>15</v>
      </c>
      <c r="C16" s="213" t="s">
        <v>26</v>
      </c>
      <c r="D16" s="213" t="s">
        <v>32</v>
      </c>
      <c r="E16" s="213" t="s">
        <v>22</v>
      </c>
      <c r="F16" s="213" t="s">
        <v>34</v>
      </c>
      <c r="G16" s="213" t="s">
        <v>214</v>
      </c>
      <c r="H16" s="212" t="s">
        <v>105</v>
      </c>
      <c r="I16" s="101">
        <f>I17</f>
        <v>100</v>
      </c>
      <c r="J16" s="101">
        <f t="shared" si="1"/>
        <v>0</v>
      </c>
      <c r="K16" s="101">
        <f t="shared" si="1"/>
        <v>0</v>
      </c>
    </row>
    <row r="17" spans="1:12" ht="36" customHeight="1" x14ac:dyDescent="0.25">
      <c r="A17" s="215" t="s">
        <v>104</v>
      </c>
      <c r="B17" s="213" t="s">
        <v>15</v>
      </c>
      <c r="C17" s="213" t="s">
        <v>26</v>
      </c>
      <c r="D17" s="213" t="s">
        <v>32</v>
      </c>
      <c r="E17" s="213" t="s">
        <v>22</v>
      </c>
      <c r="F17" s="213" t="s">
        <v>34</v>
      </c>
      <c r="G17" s="213" t="s">
        <v>214</v>
      </c>
      <c r="H17" s="212" t="s">
        <v>106</v>
      </c>
      <c r="I17" s="101">
        <f>'Прил 2'!J18</f>
        <v>100</v>
      </c>
      <c r="J17" s="101">
        <f>'Прил 2'!K18</f>
        <v>0</v>
      </c>
      <c r="K17" s="101">
        <f>'Прил 2'!L18</f>
        <v>0</v>
      </c>
    </row>
    <row r="18" spans="1:12" ht="47.25" x14ac:dyDescent="0.25">
      <c r="A18" s="75" t="s">
        <v>65</v>
      </c>
      <c r="B18" s="76" t="s">
        <v>15</v>
      </c>
      <c r="C18" s="76" t="s">
        <v>16</v>
      </c>
      <c r="D18" s="76"/>
      <c r="E18" s="76"/>
      <c r="F18" s="76"/>
      <c r="G18" s="76"/>
      <c r="H18" s="82"/>
      <c r="I18" s="100">
        <f>I19+I35</f>
        <v>553.52</v>
      </c>
      <c r="J18" s="100">
        <f>J19+J35</f>
        <v>250.9</v>
      </c>
      <c r="K18" s="100">
        <f>K19+K35</f>
        <v>191.2</v>
      </c>
    </row>
    <row r="19" spans="1:12" x14ac:dyDescent="0.25">
      <c r="A19" s="80" t="s">
        <v>138</v>
      </c>
      <c r="B19" s="5" t="s">
        <v>15</v>
      </c>
      <c r="C19" s="5" t="s">
        <v>16</v>
      </c>
      <c r="D19" s="5" t="s">
        <v>32</v>
      </c>
      <c r="E19" s="5"/>
      <c r="F19" s="5"/>
      <c r="G19" s="5"/>
      <c r="H19" s="68"/>
      <c r="I19" s="101">
        <f>I20</f>
        <v>553.41999999999996</v>
      </c>
      <c r="J19" s="101">
        <f>J20</f>
        <v>250.8</v>
      </c>
      <c r="K19" s="101">
        <f>K20</f>
        <v>191.1</v>
      </c>
      <c r="L19" s="17"/>
    </row>
    <row r="20" spans="1:12" ht="31.5" x14ac:dyDescent="0.25">
      <c r="A20" s="80" t="s">
        <v>139</v>
      </c>
      <c r="B20" s="67" t="s">
        <v>15</v>
      </c>
      <c r="C20" s="67" t="s">
        <v>16</v>
      </c>
      <c r="D20" s="67" t="s">
        <v>32</v>
      </c>
      <c r="E20" s="67" t="s">
        <v>23</v>
      </c>
      <c r="F20" s="76"/>
      <c r="G20" s="76"/>
      <c r="H20" s="82"/>
      <c r="I20" s="101">
        <f>I21+I24+I30</f>
        <v>553.41999999999996</v>
      </c>
      <c r="J20" s="101">
        <f t="shared" ref="J20:K20" si="2">J21+J24</f>
        <v>250.8</v>
      </c>
      <c r="K20" s="101">
        <f t="shared" si="2"/>
        <v>191.1</v>
      </c>
      <c r="L20" s="17"/>
    </row>
    <row r="21" spans="1:12" ht="33" customHeight="1" x14ac:dyDescent="0.25">
      <c r="A21" s="102" t="s">
        <v>36</v>
      </c>
      <c r="B21" s="67" t="s">
        <v>15</v>
      </c>
      <c r="C21" s="67" t="s">
        <v>16</v>
      </c>
      <c r="D21" s="67" t="s">
        <v>32</v>
      </c>
      <c r="E21" s="67" t="s">
        <v>23</v>
      </c>
      <c r="F21" s="67" t="s">
        <v>34</v>
      </c>
      <c r="G21" s="67" t="s">
        <v>37</v>
      </c>
      <c r="H21" s="82"/>
      <c r="I21" s="101">
        <f t="shared" ref="I21:K22" si="3">I22</f>
        <v>294.8</v>
      </c>
      <c r="J21" s="101">
        <f t="shared" si="3"/>
        <v>215.20000000000002</v>
      </c>
      <c r="K21" s="101">
        <f t="shared" si="3"/>
        <v>128.1</v>
      </c>
    </row>
    <row r="22" spans="1:12" ht="63" x14ac:dyDescent="0.25">
      <c r="A22" s="102" t="s">
        <v>103</v>
      </c>
      <c r="B22" s="67" t="s">
        <v>15</v>
      </c>
      <c r="C22" s="67" t="s">
        <v>16</v>
      </c>
      <c r="D22" s="67" t="s">
        <v>32</v>
      </c>
      <c r="E22" s="67" t="s">
        <v>23</v>
      </c>
      <c r="F22" s="67" t="s">
        <v>34</v>
      </c>
      <c r="G22" s="67" t="s">
        <v>37</v>
      </c>
      <c r="H22" s="68" t="s">
        <v>105</v>
      </c>
      <c r="I22" s="101">
        <f t="shared" si="3"/>
        <v>294.8</v>
      </c>
      <c r="J22" s="101">
        <f t="shared" si="3"/>
        <v>215.20000000000002</v>
      </c>
      <c r="K22" s="101">
        <f t="shared" si="3"/>
        <v>128.1</v>
      </c>
    </row>
    <row r="23" spans="1:12" ht="31.5" x14ac:dyDescent="0.25">
      <c r="A23" s="102" t="s">
        <v>104</v>
      </c>
      <c r="B23" s="67" t="s">
        <v>15</v>
      </c>
      <c r="C23" s="67" t="s">
        <v>16</v>
      </c>
      <c r="D23" s="67" t="s">
        <v>32</v>
      </c>
      <c r="E23" s="67" t="s">
        <v>23</v>
      </c>
      <c r="F23" s="67" t="s">
        <v>34</v>
      </c>
      <c r="G23" s="67" t="s">
        <v>37</v>
      </c>
      <c r="H23" s="68" t="s">
        <v>106</v>
      </c>
      <c r="I23" s="101">
        <f>'Прил 2'!J24</f>
        <v>294.8</v>
      </c>
      <c r="J23" s="101">
        <f>'Прил 2'!K24</f>
        <v>215.20000000000002</v>
      </c>
      <c r="K23" s="101">
        <f>'Прил 2'!L24</f>
        <v>128.1</v>
      </c>
    </row>
    <row r="24" spans="1:12" s="1" customFormat="1" x14ac:dyDescent="0.25">
      <c r="A24" s="72" t="s">
        <v>186</v>
      </c>
      <c r="B24" s="67" t="s">
        <v>15</v>
      </c>
      <c r="C24" s="67" t="s">
        <v>16</v>
      </c>
      <c r="D24" s="67" t="s">
        <v>32</v>
      </c>
      <c r="E24" s="67" t="s">
        <v>23</v>
      </c>
      <c r="F24" s="67" t="s">
        <v>34</v>
      </c>
      <c r="G24" s="67" t="s">
        <v>39</v>
      </c>
      <c r="H24" s="68"/>
      <c r="I24" s="101">
        <f>I25+I27</f>
        <v>106.1</v>
      </c>
      <c r="J24" s="101">
        <f>J25+J27</f>
        <v>35.6</v>
      </c>
      <c r="K24" s="101">
        <f>K25+K27</f>
        <v>63</v>
      </c>
      <c r="L24" s="19"/>
    </row>
    <row r="25" spans="1:12" s="6" customFormat="1" ht="31.5" x14ac:dyDescent="0.25">
      <c r="A25" s="72" t="s">
        <v>99</v>
      </c>
      <c r="B25" s="67" t="s">
        <v>15</v>
      </c>
      <c r="C25" s="67" t="s">
        <v>16</v>
      </c>
      <c r="D25" s="67" t="s">
        <v>32</v>
      </c>
      <c r="E25" s="67" t="s">
        <v>23</v>
      </c>
      <c r="F25" s="67" t="s">
        <v>34</v>
      </c>
      <c r="G25" s="67" t="s">
        <v>39</v>
      </c>
      <c r="H25" s="68" t="s">
        <v>101</v>
      </c>
      <c r="I25" s="23">
        <f t="shared" ref="I25:K25" si="4">I26</f>
        <v>75.099999999999994</v>
      </c>
      <c r="J25" s="23">
        <f t="shared" si="4"/>
        <v>5.6</v>
      </c>
      <c r="K25" s="23">
        <f t="shared" si="4"/>
        <v>33</v>
      </c>
      <c r="L25" s="14"/>
    </row>
    <row r="26" spans="1:12" s="6" customFormat="1" ht="31.5" x14ac:dyDescent="0.25">
      <c r="A26" s="72" t="s">
        <v>100</v>
      </c>
      <c r="B26" s="67" t="s">
        <v>15</v>
      </c>
      <c r="C26" s="67" t="s">
        <v>16</v>
      </c>
      <c r="D26" s="67" t="s">
        <v>32</v>
      </c>
      <c r="E26" s="67" t="s">
        <v>23</v>
      </c>
      <c r="F26" s="67" t="s">
        <v>34</v>
      </c>
      <c r="G26" s="67" t="s">
        <v>39</v>
      </c>
      <c r="H26" s="5" t="s">
        <v>102</v>
      </c>
      <c r="I26" s="103">
        <f>'Прил 2'!J27</f>
        <v>75.099999999999994</v>
      </c>
      <c r="J26" s="103">
        <f>'Прил 2'!K27</f>
        <v>5.6</v>
      </c>
      <c r="K26" s="103">
        <f>'Прил 2'!L27</f>
        <v>33</v>
      </c>
      <c r="L26" s="14"/>
    </row>
    <row r="27" spans="1:12" s="6" customFormat="1" x14ac:dyDescent="0.25">
      <c r="A27" s="71" t="s">
        <v>107</v>
      </c>
      <c r="B27" s="5" t="s">
        <v>15</v>
      </c>
      <c r="C27" s="5" t="s">
        <v>16</v>
      </c>
      <c r="D27" s="67" t="s">
        <v>110</v>
      </c>
      <c r="E27" s="67" t="s">
        <v>23</v>
      </c>
      <c r="F27" s="67" t="s">
        <v>34</v>
      </c>
      <c r="G27" s="67" t="s">
        <v>39</v>
      </c>
      <c r="H27" s="104" t="s">
        <v>108</v>
      </c>
      <c r="I27" s="103">
        <f>I29+I28</f>
        <v>31</v>
      </c>
      <c r="J27" s="103">
        <f>J29</f>
        <v>30</v>
      </c>
      <c r="K27" s="103">
        <f>K29</f>
        <v>30</v>
      </c>
      <c r="L27" s="14" t="s">
        <v>24</v>
      </c>
    </row>
    <row r="28" spans="1:12" s="6" customFormat="1" x14ac:dyDescent="0.25">
      <c r="A28" s="71" t="s">
        <v>215</v>
      </c>
      <c r="B28" s="5" t="s">
        <v>15</v>
      </c>
      <c r="C28" s="5" t="s">
        <v>16</v>
      </c>
      <c r="D28" s="67" t="s">
        <v>32</v>
      </c>
      <c r="E28" s="67" t="s">
        <v>23</v>
      </c>
      <c r="F28" s="67" t="s">
        <v>34</v>
      </c>
      <c r="G28" s="67" t="s">
        <v>39</v>
      </c>
      <c r="H28" s="104" t="s">
        <v>216</v>
      </c>
      <c r="I28" s="103">
        <f>'Прил 2'!J29</f>
        <v>1</v>
      </c>
      <c r="J28" s="103">
        <f>'Прил 2'!K29</f>
        <v>0</v>
      </c>
      <c r="K28" s="103">
        <f>'Прил 2'!L29</f>
        <v>0</v>
      </c>
      <c r="L28" s="14"/>
    </row>
    <row r="29" spans="1:12" s="6" customFormat="1" x14ac:dyDescent="0.25">
      <c r="A29" s="71" t="s">
        <v>109</v>
      </c>
      <c r="B29" s="5" t="s">
        <v>15</v>
      </c>
      <c r="C29" s="5" t="s">
        <v>16</v>
      </c>
      <c r="D29" s="5">
        <v>66</v>
      </c>
      <c r="E29" s="67" t="s">
        <v>23</v>
      </c>
      <c r="F29" s="67" t="s">
        <v>34</v>
      </c>
      <c r="G29" s="67" t="s">
        <v>39</v>
      </c>
      <c r="H29" s="104" t="s">
        <v>111</v>
      </c>
      <c r="I29" s="103">
        <f>'Прил 2'!J30</f>
        <v>30</v>
      </c>
      <c r="J29" s="103">
        <f>'Прил 2'!K30</f>
        <v>30</v>
      </c>
      <c r="K29" s="103">
        <f>'Прил 2'!L30</f>
        <v>30</v>
      </c>
      <c r="L29" s="14"/>
    </row>
    <row r="30" spans="1:12" s="6" customFormat="1" ht="47.25" x14ac:dyDescent="0.25">
      <c r="A30" s="210" t="s">
        <v>213</v>
      </c>
      <c r="B30" s="211" t="s">
        <v>15</v>
      </c>
      <c r="C30" s="211" t="s">
        <v>16</v>
      </c>
      <c r="D30" s="212" t="s">
        <v>32</v>
      </c>
      <c r="E30" s="213" t="s">
        <v>23</v>
      </c>
      <c r="F30" s="213" t="s">
        <v>34</v>
      </c>
      <c r="G30" s="213" t="s">
        <v>214</v>
      </c>
      <c r="H30" s="214"/>
      <c r="I30" s="103">
        <f>I31+I33</f>
        <v>152.51999999999998</v>
      </c>
      <c r="J30" s="103">
        <f t="shared" ref="J30:K30" si="5">J31+J33</f>
        <v>0</v>
      </c>
      <c r="K30" s="103">
        <f t="shared" si="5"/>
        <v>0</v>
      </c>
      <c r="L30" s="14"/>
    </row>
    <row r="31" spans="1:12" s="6" customFormat="1" ht="63" x14ac:dyDescent="0.25">
      <c r="A31" s="215" t="s">
        <v>103</v>
      </c>
      <c r="B31" s="211" t="s">
        <v>15</v>
      </c>
      <c r="C31" s="211" t="s">
        <v>16</v>
      </c>
      <c r="D31" s="212" t="s">
        <v>32</v>
      </c>
      <c r="E31" s="213" t="s">
        <v>23</v>
      </c>
      <c r="F31" s="213" t="s">
        <v>34</v>
      </c>
      <c r="G31" s="213" t="s">
        <v>214</v>
      </c>
      <c r="H31" s="214" t="s">
        <v>105</v>
      </c>
      <c r="I31" s="103">
        <f>I32</f>
        <v>75.52</v>
      </c>
      <c r="J31" s="103">
        <f t="shared" ref="J31:K31" si="6">J32</f>
        <v>0</v>
      </c>
      <c r="K31" s="103">
        <f t="shared" si="6"/>
        <v>0</v>
      </c>
      <c r="L31" s="14"/>
    </row>
    <row r="32" spans="1:12" s="6" customFormat="1" ht="31.5" x14ac:dyDescent="0.25">
      <c r="A32" s="215" t="s">
        <v>104</v>
      </c>
      <c r="B32" s="211" t="s">
        <v>15</v>
      </c>
      <c r="C32" s="211" t="s">
        <v>16</v>
      </c>
      <c r="D32" s="212" t="s">
        <v>32</v>
      </c>
      <c r="E32" s="213" t="s">
        <v>23</v>
      </c>
      <c r="F32" s="213" t="s">
        <v>34</v>
      </c>
      <c r="G32" s="213" t="s">
        <v>214</v>
      </c>
      <c r="H32" s="214" t="s">
        <v>106</v>
      </c>
      <c r="I32" s="103">
        <f>'Прил 2'!J33</f>
        <v>75.52</v>
      </c>
      <c r="J32" s="103">
        <f>'Прил 2'!K33</f>
        <v>0</v>
      </c>
      <c r="K32" s="103">
        <f>'Прил 2'!L33</f>
        <v>0</v>
      </c>
      <c r="L32" s="14"/>
    </row>
    <row r="33" spans="1:12" s="6" customFormat="1" ht="31.5" x14ac:dyDescent="0.25">
      <c r="A33" s="72" t="s">
        <v>99</v>
      </c>
      <c r="B33" s="211" t="s">
        <v>15</v>
      </c>
      <c r="C33" s="211" t="s">
        <v>16</v>
      </c>
      <c r="D33" s="212" t="s">
        <v>32</v>
      </c>
      <c r="E33" s="213" t="s">
        <v>23</v>
      </c>
      <c r="F33" s="213" t="s">
        <v>34</v>
      </c>
      <c r="G33" s="213" t="s">
        <v>214</v>
      </c>
      <c r="H33" s="214" t="s">
        <v>101</v>
      </c>
      <c r="I33" s="103">
        <f>I34</f>
        <v>77</v>
      </c>
      <c r="J33" s="103">
        <f t="shared" ref="J33:K33" si="7">J34</f>
        <v>0</v>
      </c>
      <c r="K33" s="103">
        <f t="shared" si="7"/>
        <v>0</v>
      </c>
      <c r="L33" s="14"/>
    </row>
    <row r="34" spans="1:12" s="6" customFormat="1" ht="31.5" x14ac:dyDescent="0.25">
      <c r="A34" s="72" t="s">
        <v>100</v>
      </c>
      <c r="B34" s="211" t="s">
        <v>15</v>
      </c>
      <c r="C34" s="211" t="s">
        <v>16</v>
      </c>
      <c r="D34" s="212" t="s">
        <v>32</v>
      </c>
      <c r="E34" s="213" t="s">
        <v>23</v>
      </c>
      <c r="F34" s="213" t="s">
        <v>34</v>
      </c>
      <c r="G34" s="213" t="s">
        <v>214</v>
      </c>
      <c r="H34" s="214" t="s">
        <v>102</v>
      </c>
      <c r="I34" s="103">
        <f>'Прил 2'!J35</f>
        <v>77</v>
      </c>
      <c r="J34" s="103">
        <f>'Прил 2'!K35</f>
        <v>0</v>
      </c>
      <c r="K34" s="103">
        <f>'Прил 2'!L35</f>
        <v>0</v>
      </c>
      <c r="L34" s="14"/>
    </row>
    <row r="35" spans="1:12" s="2" customFormat="1" ht="47.25" x14ac:dyDescent="0.25">
      <c r="A35" s="80" t="s">
        <v>168</v>
      </c>
      <c r="B35" s="5" t="s">
        <v>15</v>
      </c>
      <c r="C35" s="5" t="s">
        <v>16</v>
      </c>
      <c r="D35" s="68">
        <v>89</v>
      </c>
      <c r="E35" s="67"/>
      <c r="F35" s="67"/>
      <c r="G35" s="67"/>
      <c r="H35" s="105"/>
      <c r="I35" s="103">
        <f>I36</f>
        <v>0.1</v>
      </c>
      <c r="J35" s="103">
        <f t="shared" ref="J35:K38" si="8">J36</f>
        <v>0.1</v>
      </c>
      <c r="K35" s="103">
        <f t="shared" si="8"/>
        <v>0.1</v>
      </c>
      <c r="L35" s="19"/>
    </row>
    <row r="36" spans="1:12" s="2" customFormat="1" ht="63" x14ac:dyDescent="0.25">
      <c r="A36" s="80" t="s">
        <v>169</v>
      </c>
      <c r="B36" s="5" t="s">
        <v>15</v>
      </c>
      <c r="C36" s="5" t="s">
        <v>16</v>
      </c>
      <c r="D36" s="68">
        <v>89</v>
      </c>
      <c r="E36" s="67" t="s">
        <v>22</v>
      </c>
      <c r="F36" s="67"/>
      <c r="G36" s="67"/>
      <c r="H36" s="105"/>
      <c r="I36" s="23">
        <f>I37</f>
        <v>0.1</v>
      </c>
      <c r="J36" s="23">
        <f t="shared" si="8"/>
        <v>0.1</v>
      </c>
      <c r="K36" s="23">
        <f t="shared" si="8"/>
        <v>0.1</v>
      </c>
      <c r="L36" s="19"/>
    </row>
    <row r="37" spans="1:12" ht="94.5" x14ac:dyDescent="0.25">
      <c r="A37" s="106" t="s">
        <v>137</v>
      </c>
      <c r="B37" s="5" t="s">
        <v>15</v>
      </c>
      <c r="C37" s="5" t="s">
        <v>16</v>
      </c>
      <c r="D37" s="68">
        <v>89</v>
      </c>
      <c r="E37" s="67" t="s">
        <v>22</v>
      </c>
      <c r="F37" s="67" t="s">
        <v>34</v>
      </c>
      <c r="G37" s="67" t="s">
        <v>41</v>
      </c>
      <c r="H37" s="105"/>
      <c r="I37" s="23">
        <f>I38</f>
        <v>0.1</v>
      </c>
      <c r="J37" s="23">
        <f t="shared" si="8"/>
        <v>0.1</v>
      </c>
      <c r="K37" s="23">
        <f t="shared" si="8"/>
        <v>0.1</v>
      </c>
    </row>
    <row r="38" spans="1:12" ht="31.5" x14ac:dyDescent="0.25">
      <c r="A38" s="72" t="s">
        <v>99</v>
      </c>
      <c r="B38" s="5" t="s">
        <v>15</v>
      </c>
      <c r="C38" s="5" t="s">
        <v>16</v>
      </c>
      <c r="D38" s="68" t="s">
        <v>46</v>
      </c>
      <c r="E38" s="5" t="s">
        <v>22</v>
      </c>
      <c r="F38" s="67" t="s">
        <v>34</v>
      </c>
      <c r="G38" s="67" t="s">
        <v>41</v>
      </c>
      <c r="H38" s="105" t="s">
        <v>101</v>
      </c>
      <c r="I38" s="23">
        <f>I39</f>
        <v>0.1</v>
      </c>
      <c r="J38" s="23">
        <f t="shared" si="8"/>
        <v>0.1</v>
      </c>
      <c r="K38" s="23">
        <f t="shared" si="8"/>
        <v>0.1</v>
      </c>
    </row>
    <row r="39" spans="1:12" ht="31.5" x14ac:dyDescent="0.25">
      <c r="A39" s="72" t="s">
        <v>100</v>
      </c>
      <c r="B39" s="5" t="s">
        <v>15</v>
      </c>
      <c r="C39" s="5" t="s">
        <v>16</v>
      </c>
      <c r="D39" s="68" t="s">
        <v>46</v>
      </c>
      <c r="E39" s="67" t="s">
        <v>22</v>
      </c>
      <c r="F39" s="67" t="s">
        <v>34</v>
      </c>
      <c r="G39" s="67" t="s">
        <v>41</v>
      </c>
      <c r="H39" s="105" t="s">
        <v>102</v>
      </c>
      <c r="I39" s="23">
        <f>'Прил 2'!J40</f>
        <v>0.1</v>
      </c>
      <c r="J39" s="23">
        <f>'Прил 2'!K40</f>
        <v>0.1</v>
      </c>
      <c r="K39" s="23">
        <f>'Прил 2'!L40</f>
        <v>0.1</v>
      </c>
    </row>
    <row r="40" spans="1:12" x14ac:dyDescent="0.25">
      <c r="A40" s="87" t="s">
        <v>42</v>
      </c>
      <c r="B40" s="90" t="s">
        <v>15</v>
      </c>
      <c r="C40" s="90" t="s">
        <v>43</v>
      </c>
      <c r="D40" s="90"/>
      <c r="E40" s="77"/>
      <c r="F40" s="77"/>
      <c r="G40" s="91"/>
      <c r="H40" s="91"/>
      <c r="I40" s="107">
        <f>I41</f>
        <v>1</v>
      </c>
      <c r="J40" s="107">
        <f t="shared" ref="J40:K44" si="9">J41</f>
        <v>1</v>
      </c>
      <c r="K40" s="107">
        <f t="shared" si="9"/>
        <v>1</v>
      </c>
    </row>
    <row r="41" spans="1:12" ht="47.25" x14ac:dyDescent="0.25">
      <c r="A41" s="80" t="s">
        <v>168</v>
      </c>
      <c r="B41" s="67" t="s">
        <v>15</v>
      </c>
      <c r="C41" s="67" t="s">
        <v>43</v>
      </c>
      <c r="D41" s="68">
        <v>89</v>
      </c>
      <c r="E41" s="67"/>
      <c r="F41" s="67"/>
      <c r="G41" s="92"/>
      <c r="H41" s="92"/>
      <c r="I41" s="23">
        <f>I42</f>
        <v>1</v>
      </c>
      <c r="J41" s="23">
        <f t="shared" si="9"/>
        <v>1</v>
      </c>
      <c r="K41" s="23">
        <f t="shared" si="9"/>
        <v>1</v>
      </c>
      <c r="L41" s="19"/>
    </row>
    <row r="42" spans="1:12" s="6" customFormat="1" ht="63" x14ac:dyDescent="0.25">
      <c r="A42" s="80" t="s">
        <v>169</v>
      </c>
      <c r="B42" s="67" t="s">
        <v>15</v>
      </c>
      <c r="C42" s="67" t="s">
        <v>43</v>
      </c>
      <c r="D42" s="68">
        <v>89</v>
      </c>
      <c r="E42" s="67" t="s">
        <v>22</v>
      </c>
      <c r="F42" s="67"/>
      <c r="G42" s="92"/>
      <c r="H42" s="92"/>
      <c r="I42" s="23">
        <f>I43</f>
        <v>1</v>
      </c>
      <c r="J42" s="23">
        <f t="shared" si="9"/>
        <v>1</v>
      </c>
      <c r="K42" s="23">
        <f t="shared" si="9"/>
        <v>1</v>
      </c>
      <c r="L42" s="19"/>
    </row>
    <row r="43" spans="1:12" s="6" customFormat="1" ht="47.25" x14ac:dyDescent="0.25">
      <c r="A43" s="72" t="s">
        <v>170</v>
      </c>
      <c r="B43" s="67" t="s">
        <v>15</v>
      </c>
      <c r="C43" s="67" t="s">
        <v>43</v>
      </c>
      <c r="D43" s="68">
        <v>89</v>
      </c>
      <c r="E43" s="67" t="s">
        <v>22</v>
      </c>
      <c r="F43" s="67" t="s">
        <v>34</v>
      </c>
      <c r="G43" s="67" t="s">
        <v>44</v>
      </c>
      <c r="H43" s="92"/>
      <c r="I43" s="23">
        <f>I44</f>
        <v>1</v>
      </c>
      <c r="J43" s="23">
        <f t="shared" si="9"/>
        <v>1</v>
      </c>
      <c r="K43" s="23">
        <f t="shared" si="9"/>
        <v>1</v>
      </c>
      <c r="L43" s="14"/>
    </row>
    <row r="44" spans="1:12" s="20" customFormat="1" x14ac:dyDescent="0.25">
      <c r="A44" s="71" t="s">
        <v>107</v>
      </c>
      <c r="B44" s="67" t="s">
        <v>15</v>
      </c>
      <c r="C44" s="67" t="s">
        <v>43</v>
      </c>
      <c r="D44" s="68">
        <v>89</v>
      </c>
      <c r="E44" s="67" t="s">
        <v>22</v>
      </c>
      <c r="F44" s="67" t="s">
        <v>34</v>
      </c>
      <c r="G44" s="67" t="s">
        <v>44</v>
      </c>
      <c r="H44" s="92" t="s">
        <v>108</v>
      </c>
      <c r="I44" s="23">
        <f>I45</f>
        <v>1</v>
      </c>
      <c r="J44" s="23">
        <f t="shared" si="9"/>
        <v>1</v>
      </c>
      <c r="K44" s="23">
        <f t="shared" si="9"/>
        <v>1</v>
      </c>
      <c r="L44" s="14"/>
    </row>
    <row r="45" spans="1:12" s="6" customFormat="1" x14ac:dyDescent="0.25">
      <c r="A45" s="72" t="s">
        <v>45</v>
      </c>
      <c r="B45" s="67" t="s">
        <v>15</v>
      </c>
      <c r="C45" s="67" t="s">
        <v>43</v>
      </c>
      <c r="D45" s="67" t="s">
        <v>46</v>
      </c>
      <c r="E45" s="67" t="s">
        <v>22</v>
      </c>
      <c r="F45" s="67" t="s">
        <v>34</v>
      </c>
      <c r="G45" s="67" t="s">
        <v>44</v>
      </c>
      <c r="H45" s="92" t="s">
        <v>47</v>
      </c>
      <c r="I45" s="23">
        <f>'Прил 2'!J46</f>
        <v>1</v>
      </c>
      <c r="J45" s="23">
        <f>'Прил 2'!K46</f>
        <v>1</v>
      </c>
      <c r="K45" s="23">
        <f>'Прил 2'!L46</f>
        <v>1</v>
      </c>
      <c r="L45" s="14"/>
    </row>
    <row r="46" spans="1:12" x14ac:dyDescent="0.25">
      <c r="A46" s="87" t="s">
        <v>48</v>
      </c>
      <c r="B46" s="90" t="s">
        <v>26</v>
      </c>
      <c r="C46" s="90"/>
      <c r="D46" s="91"/>
      <c r="E46" s="90"/>
      <c r="F46" s="90"/>
      <c r="G46" s="90"/>
      <c r="H46" s="89"/>
      <c r="I46" s="79">
        <f>I47</f>
        <v>89.8</v>
      </c>
      <c r="J46" s="79">
        <f t="shared" ref="J46:K49" si="10">J47</f>
        <v>92.8</v>
      </c>
      <c r="K46" s="79">
        <f t="shared" si="10"/>
        <v>96</v>
      </c>
    </row>
    <row r="47" spans="1:12" x14ac:dyDescent="0.25">
      <c r="A47" s="75" t="s">
        <v>49</v>
      </c>
      <c r="B47" s="109" t="s">
        <v>26</v>
      </c>
      <c r="C47" s="109" t="s">
        <v>27</v>
      </c>
      <c r="D47" s="82"/>
      <c r="E47" s="76"/>
      <c r="F47" s="76"/>
      <c r="G47" s="76"/>
      <c r="H47" s="83"/>
      <c r="I47" s="79">
        <f>I48</f>
        <v>89.8</v>
      </c>
      <c r="J47" s="79">
        <f t="shared" si="10"/>
        <v>92.8</v>
      </c>
      <c r="K47" s="79">
        <f t="shared" si="10"/>
        <v>96</v>
      </c>
    </row>
    <row r="48" spans="1:12" ht="47.25" x14ac:dyDescent="0.25">
      <c r="A48" s="80" t="s">
        <v>168</v>
      </c>
      <c r="B48" s="104" t="s">
        <v>26</v>
      </c>
      <c r="C48" s="104" t="s">
        <v>27</v>
      </c>
      <c r="D48" s="5">
        <v>89</v>
      </c>
      <c r="E48" s="5"/>
      <c r="F48" s="5"/>
      <c r="G48" s="5"/>
      <c r="H48" s="66"/>
      <c r="I48" s="25">
        <f>I49</f>
        <v>89.8</v>
      </c>
      <c r="J48" s="25">
        <f t="shared" si="10"/>
        <v>92.8</v>
      </c>
      <c r="K48" s="25">
        <f t="shared" si="10"/>
        <v>96</v>
      </c>
      <c r="L48" s="19"/>
    </row>
    <row r="49" spans="1:12" ht="63" x14ac:dyDescent="0.25">
      <c r="A49" s="80" t="s">
        <v>169</v>
      </c>
      <c r="B49" s="104" t="s">
        <v>26</v>
      </c>
      <c r="C49" s="104" t="s">
        <v>27</v>
      </c>
      <c r="D49" s="5">
        <v>89</v>
      </c>
      <c r="E49" s="5">
        <v>1</v>
      </c>
      <c r="F49" s="5"/>
      <c r="G49" s="5"/>
      <c r="H49" s="66"/>
      <c r="I49" s="25">
        <f>I50</f>
        <v>89.8</v>
      </c>
      <c r="J49" s="25">
        <f t="shared" si="10"/>
        <v>92.8</v>
      </c>
      <c r="K49" s="25">
        <f t="shared" si="10"/>
        <v>96</v>
      </c>
      <c r="L49" s="19"/>
    </row>
    <row r="50" spans="1:12" ht="47.25" x14ac:dyDescent="0.25">
      <c r="A50" s="110" t="s">
        <v>177</v>
      </c>
      <c r="B50" s="104" t="s">
        <v>26</v>
      </c>
      <c r="C50" s="104" t="s">
        <v>27</v>
      </c>
      <c r="D50" s="111">
        <v>89</v>
      </c>
      <c r="E50" s="5">
        <v>1</v>
      </c>
      <c r="F50" s="5" t="s">
        <v>34</v>
      </c>
      <c r="G50" s="5">
        <v>51180</v>
      </c>
      <c r="H50" s="66"/>
      <c r="I50" s="25">
        <f>I51+I53</f>
        <v>89.8</v>
      </c>
      <c r="J50" s="25">
        <f>J51+J53</f>
        <v>92.8</v>
      </c>
      <c r="K50" s="25">
        <f>K51+K53</f>
        <v>96</v>
      </c>
    </row>
    <row r="51" spans="1:12" ht="63" x14ac:dyDescent="0.25">
      <c r="A51" s="102" t="s">
        <v>103</v>
      </c>
      <c r="B51" s="104" t="s">
        <v>26</v>
      </c>
      <c r="C51" s="104" t="s">
        <v>27</v>
      </c>
      <c r="D51" s="111">
        <v>89</v>
      </c>
      <c r="E51" s="5">
        <v>1</v>
      </c>
      <c r="F51" s="5" t="s">
        <v>34</v>
      </c>
      <c r="G51" s="5" t="s">
        <v>50</v>
      </c>
      <c r="H51" s="66" t="s">
        <v>105</v>
      </c>
      <c r="I51" s="25">
        <f>I52</f>
        <v>85.8</v>
      </c>
      <c r="J51" s="25">
        <f>J52</f>
        <v>88.8</v>
      </c>
      <c r="K51" s="25">
        <f>K52</f>
        <v>92</v>
      </c>
    </row>
    <row r="52" spans="1:12" ht="31.5" x14ac:dyDescent="0.25">
      <c r="A52" s="102" t="s">
        <v>104</v>
      </c>
      <c r="B52" s="104" t="s">
        <v>26</v>
      </c>
      <c r="C52" s="104" t="s">
        <v>27</v>
      </c>
      <c r="D52" s="111">
        <v>89</v>
      </c>
      <c r="E52" s="5">
        <v>1</v>
      </c>
      <c r="F52" s="5" t="s">
        <v>34</v>
      </c>
      <c r="G52" s="5" t="s">
        <v>50</v>
      </c>
      <c r="H52" s="66" t="s">
        <v>106</v>
      </c>
      <c r="I52" s="25">
        <f>'Прил 2'!J53</f>
        <v>85.8</v>
      </c>
      <c r="J52" s="25">
        <f>'Прил 2'!K53</f>
        <v>88.8</v>
      </c>
      <c r="K52" s="25">
        <f>'Прил 2'!L53</f>
        <v>92</v>
      </c>
    </row>
    <row r="53" spans="1:12" ht="31.5" x14ac:dyDescent="0.25">
      <c r="A53" s="72" t="s">
        <v>99</v>
      </c>
      <c r="B53" s="104" t="s">
        <v>26</v>
      </c>
      <c r="C53" s="104" t="s">
        <v>27</v>
      </c>
      <c r="D53" s="111">
        <v>89</v>
      </c>
      <c r="E53" s="5">
        <v>1</v>
      </c>
      <c r="F53" s="5" t="s">
        <v>34</v>
      </c>
      <c r="G53" s="5">
        <v>51180</v>
      </c>
      <c r="H53" s="66" t="s">
        <v>101</v>
      </c>
      <c r="I53" s="25">
        <f t="shared" ref="I53:K53" si="11">I54</f>
        <v>4</v>
      </c>
      <c r="J53" s="25">
        <f t="shared" si="11"/>
        <v>4</v>
      </c>
      <c r="K53" s="25">
        <f t="shared" si="11"/>
        <v>4</v>
      </c>
    </row>
    <row r="54" spans="1:12" ht="31.5" x14ac:dyDescent="0.25">
      <c r="A54" s="72" t="s">
        <v>100</v>
      </c>
      <c r="B54" s="104" t="s">
        <v>26</v>
      </c>
      <c r="C54" s="104" t="s">
        <v>27</v>
      </c>
      <c r="D54" s="111">
        <v>89</v>
      </c>
      <c r="E54" s="5">
        <v>1</v>
      </c>
      <c r="F54" s="5" t="s">
        <v>34</v>
      </c>
      <c r="G54" s="5">
        <v>51180</v>
      </c>
      <c r="H54" s="66" t="s">
        <v>102</v>
      </c>
      <c r="I54" s="25">
        <f>'Прил 2'!J55</f>
        <v>4</v>
      </c>
      <c r="J54" s="25">
        <f>'Прил 2'!K55</f>
        <v>4</v>
      </c>
      <c r="K54" s="25">
        <f>'Прил 2'!L55</f>
        <v>4</v>
      </c>
    </row>
    <row r="55" spans="1:12" x14ac:dyDescent="0.25">
      <c r="A55" s="75" t="s">
        <v>51</v>
      </c>
      <c r="B55" s="109" t="s">
        <v>16</v>
      </c>
      <c r="C55" s="109"/>
      <c r="D55" s="76"/>
      <c r="E55" s="76"/>
      <c r="F55" s="76"/>
      <c r="G55" s="76"/>
      <c r="H55" s="76"/>
      <c r="I55" s="79">
        <f t="shared" ref="I55:K60" si="12">I56</f>
        <v>353.7</v>
      </c>
      <c r="J55" s="79">
        <f t="shared" si="12"/>
        <v>261.10000000000002</v>
      </c>
      <c r="K55" s="79">
        <f t="shared" si="12"/>
        <v>277</v>
      </c>
    </row>
    <row r="56" spans="1:12" x14ac:dyDescent="0.25">
      <c r="A56" s="75" t="s">
        <v>52</v>
      </c>
      <c r="B56" s="76" t="s">
        <v>16</v>
      </c>
      <c r="C56" s="76" t="s">
        <v>28</v>
      </c>
      <c r="D56" s="112"/>
      <c r="E56" s="112"/>
      <c r="F56" s="112"/>
      <c r="G56" s="112"/>
      <c r="H56" s="76"/>
      <c r="I56" s="79">
        <f t="shared" si="12"/>
        <v>353.7</v>
      </c>
      <c r="J56" s="79">
        <f t="shared" si="12"/>
        <v>261.10000000000002</v>
      </c>
      <c r="K56" s="79">
        <f t="shared" si="12"/>
        <v>277</v>
      </c>
    </row>
    <row r="57" spans="1:12" ht="47.25" x14ac:dyDescent="0.25">
      <c r="A57" s="80" t="s">
        <v>168</v>
      </c>
      <c r="B57" s="67" t="s">
        <v>16</v>
      </c>
      <c r="C57" s="67" t="s">
        <v>28</v>
      </c>
      <c r="D57" s="67" t="s">
        <v>46</v>
      </c>
      <c r="E57" s="67"/>
      <c r="F57" s="67"/>
      <c r="G57" s="67"/>
      <c r="H57" s="5"/>
      <c r="I57" s="25">
        <f>I58</f>
        <v>353.7</v>
      </c>
      <c r="J57" s="25">
        <f>J59</f>
        <v>261.10000000000002</v>
      </c>
      <c r="K57" s="25">
        <f>K59</f>
        <v>277</v>
      </c>
      <c r="L57" s="21"/>
    </row>
    <row r="58" spans="1:12" ht="63" x14ac:dyDescent="0.25">
      <c r="A58" s="80" t="s">
        <v>169</v>
      </c>
      <c r="B58" s="67" t="s">
        <v>16</v>
      </c>
      <c r="C58" s="67" t="s">
        <v>28</v>
      </c>
      <c r="D58" s="67" t="s">
        <v>46</v>
      </c>
      <c r="E58" s="67" t="s">
        <v>22</v>
      </c>
      <c r="F58" s="67"/>
      <c r="G58" s="67"/>
      <c r="H58" s="5"/>
      <c r="I58" s="25">
        <f>I59</f>
        <v>353.7</v>
      </c>
      <c r="J58" s="25">
        <f>J59</f>
        <v>261.10000000000002</v>
      </c>
      <c r="K58" s="25">
        <f>K59</f>
        <v>277</v>
      </c>
      <c r="L58" s="21"/>
    </row>
    <row r="59" spans="1:12" ht="179.25" customHeight="1" x14ac:dyDescent="0.25">
      <c r="A59" s="187" t="s">
        <v>181</v>
      </c>
      <c r="B59" s="67" t="s">
        <v>16</v>
      </c>
      <c r="C59" s="67" t="s">
        <v>28</v>
      </c>
      <c r="D59" s="67" t="s">
        <v>46</v>
      </c>
      <c r="E59" s="67" t="s">
        <v>22</v>
      </c>
      <c r="F59" s="67" t="s">
        <v>34</v>
      </c>
      <c r="G59" s="67" t="s">
        <v>53</v>
      </c>
      <c r="H59" s="5"/>
      <c r="I59" s="25">
        <f t="shared" si="12"/>
        <v>353.7</v>
      </c>
      <c r="J59" s="25">
        <f t="shared" si="12"/>
        <v>261.10000000000002</v>
      </c>
      <c r="K59" s="25">
        <f t="shared" si="12"/>
        <v>277</v>
      </c>
      <c r="L59" s="21"/>
    </row>
    <row r="60" spans="1:12" ht="31.5" x14ac:dyDescent="0.25">
      <c r="A60" s="72" t="s">
        <v>99</v>
      </c>
      <c r="B60" s="67" t="s">
        <v>16</v>
      </c>
      <c r="C60" s="67" t="s">
        <v>28</v>
      </c>
      <c r="D60" s="67" t="s">
        <v>46</v>
      </c>
      <c r="E60" s="67" t="s">
        <v>22</v>
      </c>
      <c r="F60" s="67" t="s">
        <v>34</v>
      </c>
      <c r="G60" s="67" t="s">
        <v>53</v>
      </c>
      <c r="H60" s="5" t="s">
        <v>101</v>
      </c>
      <c r="I60" s="25">
        <f t="shared" si="12"/>
        <v>353.7</v>
      </c>
      <c r="J60" s="25">
        <f t="shared" si="12"/>
        <v>261.10000000000002</v>
      </c>
      <c r="K60" s="25">
        <f t="shared" si="12"/>
        <v>277</v>
      </c>
    </row>
    <row r="61" spans="1:12" ht="31.5" x14ac:dyDescent="0.25">
      <c r="A61" s="72" t="s">
        <v>100</v>
      </c>
      <c r="B61" s="67" t="s">
        <v>16</v>
      </c>
      <c r="C61" s="67" t="s">
        <v>28</v>
      </c>
      <c r="D61" s="67" t="s">
        <v>46</v>
      </c>
      <c r="E61" s="67" t="s">
        <v>22</v>
      </c>
      <c r="F61" s="67" t="s">
        <v>34</v>
      </c>
      <c r="G61" s="67" t="s">
        <v>53</v>
      </c>
      <c r="H61" s="5" t="s">
        <v>102</v>
      </c>
      <c r="I61" s="25">
        <f>'Прил 2'!J62</f>
        <v>353.7</v>
      </c>
      <c r="J61" s="25">
        <f>'Прил 2'!K62</f>
        <v>261.10000000000002</v>
      </c>
      <c r="K61" s="25">
        <f>'Прил 2'!L62</f>
        <v>277</v>
      </c>
    </row>
    <row r="62" spans="1:12" x14ac:dyDescent="0.25">
      <c r="A62" s="75" t="s">
        <v>19</v>
      </c>
      <c r="B62" s="76" t="s">
        <v>18</v>
      </c>
      <c r="C62" s="76"/>
      <c r="D62" s="76"/>
      <c r="E62" s="76"/>
      <c r="F62" s="76"/>
      <c r="G62" s="24"/>
      <c r="H62" s="24"/>
      <c r="I62" s="79">
        <f>I63+I69</f>
        <v>69.300000000000011</v>
      </c>
      <c r="J62" s="79">
        <f t="shared" ref="J62:K62" si="13">J63+J69</f>
        <v>43.7</v>
      </c>
      <c r="K62" s="79">
        <f t="shared" si="13"/>
        <v>82</v>
      </c>
    </row>
    <row r="63" spans="1:12" x14ac:dyDescent="0.25">
      <c r="A63" s="75" t="s">
        <v>54</v>
      </c>
      <c r="B63" s="76" t="s">
        <v>18</v>
      </c>
      <c r="C63" s="76" t="s">
        <v>26</v>
      </c>
      <c r="D63" s="76"/>
      <c r="E63" s="76"/>
      <c r="F63" s="76"/>
      <c r="G63" s="78"/>
      <c r="H63" s="78"/>
      <c r="I63" s="79">
        <f>I64</f>
        <v>30.4</v>
      </c>
      <c r="J63" s="79">
        <f t="shared" ref="J63:K65" si="14">J64</f>
        <v>30.4</v>
      </c>
      <c r="K63" s="79">
        <f t="shared" si="14"/>
        <v>30.4</v>
      </c>
    </row>
    <row r="64" spans="1:12" ht="47.25" x14ac:dyDescent="0.25">
      <c r="A64" s="80" t="s">
        <v>168</v>
      </c>
      <c r="B64" s="5" t="s">
        <v>18</v>
      </c>
      <c r="C64" s="5" t="s">
        <v>26</v>
      </c>
      <c r="D64" s="5" t="s">
        <v>46</v>
      </c>
      <c r="E64" s="76"/>
      <c r="F64" s="76"/>
      <c r="G64" s="78"/>
      <c r="H64" s="78"/>
      <c r="I64" s="25">
        <f>I65</f>
        <v>30.4</v>
      </c>
      <c r="J64" s="25">
        <f t="shared" si="14"/>
        <v>30.4</v>
      </c>
      <c r="K64" s="25">
        <f t="shared" si="14"/>
        <v>30.4</v>
      </c>
      <c r="L64" s="19"/>
    </row>
    <row r="65" spans="1:12" ht="63" x14ac:dyDescent="0.25">
      <c r="A65" s="80" t="s">
        <v>169</v>
      </c>
      <c r="B65" s="5" t="s">
        <v>18</v>
      </c>
      <c r="C65" s="5" t="s">
        <v>26</v>
      </c>
      <c r="D65" s="5" t="s">
        <v>46</v>
      </c>
      <c r="E65" s="5" t="s">
        <v>22</v>
      </c>
      <c r="F65" s="5"/>
      <c r="G65" s="24"/>
      <c r="H65" s="24"/>
      <c r="I65" s="25">
        <f>I66</f>
        <v>30.4</v>
      </c>
      <c r="J65" s="25">
        <f t="shared" si="14"/>
        <v>30.4</v>
      </c>
      <c r="K65" s="25">
        <f t="shared" si="14"/>
        <v>30.4</v>
      </c>
      <c r="L65" s="19"/>
    </row>
    <row r="66" spans="1:12" ht="51" customHeight="1" x14ac:dyDescent="0.25">
      <c r="A66" s="108" t="s">
        <v>180</v>
      </c>
      <c r="B66" s="5" t="s">
        <v>18</v>
      </c>
      <c r="C66" s="5" t="s">
        <v>26</v>
      </c>
      <c r="D66" s="5">
        <v>89</v>
      </c>
      <c r="E66" s="5">
        <v>1</v>
      </c>
      <c r="F66" s="5" t="s">
        <v>34</v>
      </c>
      <c r="G66" s="5" t="s">
        <v>55</v>
      </c>
      <c r="H66" s="66"/>
      <c r="I66" s="25">
        <f>I67</f>
        <v>30.4</v>
      </c>
      <c r="J66" s="25">
        <f t="shared" ref="J66:K67" si="15">J67</f>
        <v>30.4</v>
      </c>
      <c r="K66" s="25">
        <f t="shared" si="15"/>
        <v>30.4</v>
      </c>
      <c r="L66" s="21"/>
    </row>
    <row r="67" spans="1:12" ht="31.5" x14ac:dyDescent="0.25">
      <c r="A67" s="72" t="s">
        <v>99</v>
      </c>
      <c r="B67" s="5" t="s">
        <v>18</v>
      </c>
      <c r="C67" s="5" t="s">
        <v>26</v>
      </c>
      <c r="D67" s="5">
        <v>89</v>
      </c>
      <c r="E67" s="5">
        <v>1</v>
      </c>
      <c r="F67" s="5" t="s">
        <v>34</v>
      </c>
      <c r="G67" s="5" t="s">
        <v>55</v>
      </c>
      <c r="H67" s="66" t="s">
        <v>101</v>
      </c>
      <c r="I67" s="25">
        <f>I68</f>
        <v>30.4</v>
      </c>
      <c r="J67" s="25">
        <f t="shared" si="15"/>
        <v>30.4</v>
      </c>
      <c r="K67" s="25">
        <f t="shared" si="15"/>
        <v>30.4</v>
      </c>
    </row>
    <row r="68" spans="1:12" ht="31.5" x14ac:dyDescent="0.25">
      <c r="A68" s="72" t="s">
        <v>100</v>
      </c>
      <c r="B68" s="5" t="s">
        <v>18</v>
      </c>
      <c r="C68" s="5" t="s">
        <v>26</v>
      </c>
      <c r="D68" s="5">
        <v>89</v>
      </c>
      <c r="E68" s="5">
        <v>1</v>
      </c>
      <c r="F68" s="5" t="s">
        <v>34</v>
      </c>
      <c r="G68" s="5" t="s">
        <v>55</v>
      </c>
      <c r="H68" s="66" t="s">
        <v>102</v>
      </c>
      <c r="I68" s="25">
        <f>'Прил 2'!J69</f>
        <v>30.4</v>
      </c>
      <c r="J68" s="25">
        <f>'Прил 2'!K69</f>
        <v>30.4</v>
      </c>
      <c r="K68" s="25">
        <f>'Прил 2'!L69</f>
        <v>30.4</v>
      </c>
    </row>
    <row r="69" spans="1:12" x14ac:dyDescent="0.25">
      <c r="A69" s="75" t="s">
        <v>56</v>
      </c>
      <c r="B69" s="76" t="s">
        <v>18</v>
      </c>
      <c r="C69" s="76" t="s">
        <v>27</v>
      </c>
      <c r="D69" s="76"/>
      <c r="E69" s="76"/>
      <c r="F69" s="77"/>
      <c r="G69" s="78"/>
      <c r="H69" s="78"/>
      <c r="I69" s="79">
        <f>I70</f>
        <v>38.900000000000006</v>
      </c>
      <c r="J69" s="79">
        <f t="shared" ref="J69:K69" si="16">J70</f>
        <v>13.3</v>
      </c>
      <c r="K69" s="79">
        <f t="shared" si="16"/>
        <v>51.599999999999994</v>
      </c>
    </row>
    <row r="70" spans="1:12" ht="47.25" x14ac:dyDescent="0.25">
      <c r="A70" s="80" t="s">
        <v>168</v>
      </c>
      <c r="B70" s="5" t="s">
        <v>18</v>
      </c>
      <c r="C70" s="5" t="s">
        <v>27</v>
      </c>
      <c r="D70" s="5" t="s">
        <v>46</v>
      </c>
      <c r="E70" s="5"/>
      <c r="F70" s="81"/>
      <c r="G70" s="24"/>
      <c r="H70" s="24"/>
      <c r="I70" s="25">
        <f>I71</f>
        <v>38.900000000000006</v>
      </c>
      <c r="J70" s="25">
        <f t="shared" ref="J70:K70" si="17">J71</f>
        <v>13.3</v>
      </c>
      <c r="K70" s="25">
        <f t="shared" si="17"/>
        <v>51.599999999999994</v>
      </c>
    </row>
    <row r="71" spans="1:12" ht="63" x14ac:dyDescent="0.25">
      <c r="A71" s="80" t="s">
        <v>169</v>
      </c>
      <c r="B71" s="5" t="s">
        <v>18</v>
      </c>
      <c r="C71" s="5" t="s">
        <v>27</v>
      </c>
      <c r="D71" s="5" t="s">
        <v>46</v>
      </c>
      <c r="E71" s="74">
        <v>1</v>
      </c>
      <c r="F71" s="81"/>
      <c r="G71" s="24"/>
      <c r="H71" s="24"/>
      <c r="I71" s="25">
        <f>I72+I75</f>
        <v>38.900000000000006</v>
      </c>
      <c r="J71" s="25">
        <f t="shared" ref="J71:K71" si="18">J72+J75</f>
        <v>13.3</v>
      </c>
      <c r="K71" s="25">
        <f t="shared" si="18"/>
        <v>51.599999999999994</v>
      </c>
    </row>
    <row r="72" spans="1:12" x14ac:dyDescent="0.25">
      <c r="A72" s="72" t="s">
        <v>57</v>
      </c>
      <c r="B72" s="5" t="s">
        <v>18</v>
      </c>
      <c r="C72" s="5" t="s">
        <v>27</v>
      </c>
      <c r="D72" s="5" t="s">
        <v>46</v>
      </c>
      <c r="E72" s="74">
        <v>1</v>
      </c>
      <c r="F72" s="67" t="s">
        <v>34</v>
      </c>
      <c r="G72" s="74">
        <v>43010</v>
      </c>
      <c r="H72" s="24"/>
      <c r="I72" s="25">
        <f>I73</f>
        <v>36.900000000000006</v>
      </c>
      <c r="J72" s="25">
        <f t="shared" ref="J72:K73" si="19">J73</f>
        <v>11.3</v>
      </c>
      <c r="K72" s="25">
        <f t="shared" si="19"/>
        <v>21.4</v>
      </c>
    </row>
    <row r="73" spans="1:12" ht="31.5" x14ac:dyDescent="0.25">
      <c r="A73" s="72" t="s">
        <v>99</v>
      </c>
      <c r="B73" s="5" t="s">
        <v>18</v>
      </c>
      <c r="C73" s="5" t="s">
        <v>27</v>
      </c>
      <c r="D73" s="5" t="s">
        <v>46</v>
      </c>
      <c r="E73" s="74">
        <v>1</v>
      </c>
      <c r="F73" s="67" t="s">
        <v>34</v>
      </c>
      <c r="G73" s="74">
        <v>43010</v>
      </c>
      <c r="H73" s="74">
        <v>200</v>
      </c>
      <c r="I73" s="25">
        <f>I74</f>
        <v>36.900000000000006</v>
      </c>
      <c r="J73" s="25">
        <f t="shared" si="19"/>
        <v>11.3</v>
      </c>
      <c r="K73" s="25">
        <f t="shared" si="19"/>
        <v>21.4</v>
      </c>
    </row>
    <row r="74" spans="1:12" ht="31.5" x14ac:dyDescent="0.25">
      <c r="A74" s="72" t="s">
        <v>100</v>
      </c>
      <c r="B74" s="5" t="s">
        <v>18</v>
      </c>
      <c r="C74" s="5" t="s">
        <v>27</v>
      </c>
      <c r="D74" s="5" t="s">
        <v>46</v>
      </c>
      <c r="E74" s="74">
        <v>1</v>
      </c>
      <c r="F74" s="67" t="s">
        <v>34</v>
      </c>
      <c r="G74" s="74">
        <v>43010</v>
      </c>
      <c r="H74" s="74">
        <v>240</v>
      </c>
      <c r="I74" s="25">
        <f>'Прил 2'!J75</f>
        <v>36.900000000000006</v>
      </c>
      <c r="J74" s="25">
        <f>'Прил 2'!K75</f>
        <v>11.3</v>
      </c>
      <c r="K74" s="25">
        <f>'Прил 2'!L75</f>
        <v>21.4</v>
      </c>
    </row>
    <row r="75" spans="1:12" x14ac:dyDescent="0.25">
      <c r="A75" s="72" t="s">
        <v>141</v>
      </c>
      <c r="B75" s="5" t="s">
        <v>18</v>
      </c>
      <c r="C75" s="5" t="s">
        <v>27</v>
      </c>
      <c r="D75" s="5" t="s">
        <v>46</v>
      </c>
      <c r="E75" s="74">
        <v>1</v>
      </c>
      <c r="F75" s="67" t="s">
        <v>34</v>
      </c>
      <c r="G75" s="74">
        <v>43040</v>
      </c>
      <c r="H75" s="24"/>
      <c r="I75" s="25">
        <f>I76</f>
        <v>2</v>
      </c>
      <c r="J75" s="25">
        <f t="shared" ref="J75:K76" si="20">J76</f>
        <v>2</v>
      </c>
      <c r="K75" s="25">
        <f t="shared" si="20"/>
        <v>30.2</v>
      </c>
    </row>
    <row r="76" spans="1:12" ht="31.5" x14ac:dyDescent="0.25">
      <c r="A76" s="72" t="s">
        <v>99</v>
      </c>
      <c r="B76" s="5" t="s">
        <v>18</v>
      </c>
      <c r="C76" s="5" t="s">
        <v>27</v>
      </c>
      <c r="D76" s="5" t="s">
        <v>46</v>
      </c>
      <c r="E76" s="74">
        <v>1</v>
      </c>
      <c r="F76" s="67" t="s">
        <v>34</v>
      </c>
      <c r="G76" s="74">
        <v>43040</v>
      </c>
      <c r="H76" s="74">
        <v>200</v>
      </c>
      <c r="I76" s="25">
        <f>I77</f>
        <v>2</v>
      </c>
      <c r="J76" s="25">
        <f t="shared" si="20"/>
        <v>2</v>
      </c>
      <c r="K76" s="25">
        <f t="shared" si="20"/>
        <v>30.2</v>
      </c>
    </row>
    <row r="77" spans="1:12" ht="31.5" x14ac:dyDescent="0.25">
      <c r="A77" s="72" t="s">
        <v>100</v>
      </c>
      <c r="B77" s="5" t="s">
        <v>18</v>
      </c>
      <c r="C77" s="5" t="s">
        <v>27</v>
      </c>
      <c r="D77" s="5" t="s">
        <v>46</v>
      </c>
      <c r="E77" s="74">
        <v>1</v>
      </c>
      <c r="F77" s="67" t="s">
        <v>34</v>
      </c>
      <c r="G77" s="74">
        <v>43040</v>
      </c>
      <c r="H77" s="74">
        <v>240</v>
      </c>
      <c r="I77" s="25">
        <f>'Прил 2'!J78</f>
        <v>2</v>
      </c>
      <c r="J77" s="25">
        <f>'Прил 2'!K78</f>
        <v>2</v>
      </c>
      <c r="K77" s="25">
        <f>'Прил 2'!L78</f>
        <v>30.2</v>
      </c>
    </row>
    <row r="78" spans="1:12" x14ac:dyDescent="0.25">
      <c r="A78" s="75" t="s">
        <v>58</v>
      </c>
      <c r="B78" s="76" t="s">
        <v>29</v>
      </c>
      <c r="C78" s="76"/>
      <c r="D78" s="82"/>
      <c r="E78" s="76"/>
      <c r="F78" s="76"/>
      <c r="G78" s="76"/>
      <c r="H78" s="83"/>
      <c r="I78" s="79">
        <f t="shared" ref="I78:K83" si="21">I79</f>
        <v>69.599999999999994</v>
      </c>
      <c r="J78" s="79">
        <f t="shared" si="21"/>
        <v>50.199999999999996</v>
      </c>
      <c r="K78" s="79">
        <f t="shared" si="21"/>
        <v>29.299999999999997</v>
      </c>
    </row>
    <row r="79" spans="1:12" x14ac:dyDescent="0.25">
      <c r="A79" s="84" t="s">
        <v>25</v>
      </c>
      <c r="B79" s="76" t="s">
        <v>29</v>
      </c>
      <c r="C79" s="76" t="s">
        <v>15</v>
      </c>
      <c r="D79" s="83"/>
      <c r="E79" s="76"/>
      <c r="F79" s="76"/>
      <c r="G79" s="76"/>
      <c r="H79" s="83"/>
      <c r="I79" s="79">
        <f>I80</f>
        <v>69.599999999999994</v>
      </c>
      <c r="J79" s="79">
        <f t="shared" si="21"/>
        <v>50.199999999999996</v>
      </c>
      <c r="K79" s="79">
        <f t="shared" si="21"/>
        <v>29.299999999999997</v>
      </c>
    </row>
    <row r="80" spans="1:12" ht="47.25" x14ac:dyDescent="0.25">
      <c r="A80" s="80" t="s">
        <v>168</v>
      </c>
      <c r="B80" s="5" t="s">
        <v>29</v>
      </c>
      <c r="C80" s="5" t="s">
        <v>15</v>
      </c>
      <c r="D80" s="5">
        <v>89</v>
      </c>
      <c r="E80" s="5"/>
      <c r="F80" s="5"/>
      <c r="G80" s="5"/>
      <c r="H80" s="66"/>
      <c r="I80" s="25">
        <f>I81</f>
        <v>69.599999999999994</v>
      </c>
      <c r="J80" s="25">
        <f t="shared" si="21"/>
        <v>50.199999999999996</v>
      </c>
      <c r="K80" s="25">
        <f t="shared" si="21"/>
        <v>29.299999999999997</v>
      </c>
      <c r="L80" s="19"/>
    </row>
    <row r="81" spans="1:12" ht="63" x14ac:dyDescent="0.25">
      <c r="A81" s="80" t="s">
        <v>169</v>
      </c>
      <c r="B81" s="5" t="s">
        <v>29</v>
      </c>
      <c r="C81" s="5" t="s">
        <v>15</v>
      </c>
      <c r="D81" s="5">
        <v>89</v>
      </c>
      <c r="E81" s="5">
        <v>1</v>
      </c>
      <c r="F81" s="5"/>
      <c r="G81" s="5"/>
      <c r="H81" s="66"/>
      <c r="I81" s="25">
        <f>I82</f>
        <v>69.599999999999994</v>
      </c>
      <c r="J81" s="25">
        <f t="shared" si="21"/>
        <v>50.199999999999996</v>
      </c>
      <c r="K81" s="25">
        <f t="shared" si="21"/>
        <v>29.299999999999997</v>
      </c>
      <c r="L81" s="19"/>
    </row>
    <row r="82" spans="1:12" x14ac:dyDescent="0.25">
      <c r="A82" s="80" t="s">
        <v>94</v>
      </c>
      <c r="B82" s="85" t="s">
        <v>29</v>
      </c>
      <c r="C82" s="85" t="s">
        <v>15</v>
      </c>
      <c r="D82" s="86">
        <v>89</v>
      </c>
      <c r="E82" s="67">
        <v>1</v>
      </c>
      <c r="F82" s="67" t="s">
        <v>34</v>
      </c>
      <c r="G82" s="67" t="s">
        <v>60</v>
      </c>
      <c r="H82" s="86"/>
      <c r="I82" s="25">
        <f t="shared" si="21"/>
        <v>69.599999999999994</v>
      </c>
      <c r="J82" s="25">
        <f t="shared" si="21"/>
        <v>50.199999999999996</v>
      </c>
      <c r="K82" s="25">
        <f t="shared" si="21"/>
        <v>29.299999999999997</v>
      </c>
    </row>
    <row r="83" spans="1:12" x14ac:dyDescent="0.25">
      <c r="A83" s="80" t="s">
        <v>95</v>
      </c>
      <c r="B83" s="85" t="s">
        <v>29</v>
      </c>
      <c r="C83" s="85" t="s">
        <v>15</v>
      </c>
      <c r="D83" s="86">
        <v>89</v>
      </c>
      <c r="E83" s="67">
        <v>1</v>
      </c>
      <c r="F83" s="67" t="s">
        <v>34</v>
      </c>
      <c r="G83" s="67" t="s">
        <v>60</v>
      </c>
      <c r="H83" s="86" t="s">
        <v>97</v>
      </c>
      <c r="I83" s="25">
        <f t="shared" si="21"/>
        <v>69.599999999999994</v>
      </c>
      <c r="J83" s="25">
        <f t="shared" si="21"/>
        <v>50.199999999999996</v>
      </c>
      <c r="K83" s="25">
        <f t="shared" si="21"/>
        <v>29.299999999999997</v>
      </c>
    </row>
    <row r="84" spans="1:12" x14ac:dyDescent="0.25">
      <c r="A84" s="80" t="s">
        <v>96</v>
      </c>
      <c r="B84" s="85" t="s">
        <v>29</v>
      </c>
      <c r="C84" s="85" t="s">
        <v>15</v>
      </c>
      <c r="D84" s="86">
        <v>89</v>
      </c>
      <c r="E84" s="67">
        <v>1</v>
      </c>
      <c r="F84" s="67" t="s">
        <v>34</v>
      </c>
      <c r="G84" s="67" t="s">
        <v>60</v>
      </c>
      <c r="H84" s="86" t="s">
        <v>98</v>
      </c>
      <c r="I84" s="25">
        <f>'Прил 2'!J85</f>
        <v>69.599999999999994</v>
      </c>
      <c r="J84" s="25">
        <f>'Прил 2'!K85</f>
        <v>50.199999999999996</v>
      </c>
      <c r="K84" s="25">
        <f>'Прил 2'!L85</f>
        <v>29.299999999999997</v>
      </c>
    </row>
    <row r="85" spans="1:12" x14ac:dyDescent="0.25">
      <c r="A85" s="87" t="s">
        <v>17</v>
      </c>
      <c r="B85" s="88" t="s">
        <v>30</v>
      </c>
      <c r="C85" s="88"/>
      <c r="D85" s="89"/>
      <c r="E85" s="90"/>
      <c r="F85" s="90"/>
      <c r="G85" s="90"/>
      <c r="H85" s="89"/>
      <c r="I85" s="79">
        <f t="shared" ref="I85:K90" si="22">I86</f>
        <v>1.5</v>
      </c>
      <c r="J85" s="79">
        <f t="shared" si="22"/>
        <v>1.5</v>
      </c>
      <c r="K85" s="79">
        <f t="shared" si="22"/>
        <v>1.5</v>
      </c>
    </row>
    <row r="86" spans="1:12" ht="31.5" x14ac:dyDescent="0.25">
      <c r="A86" s="87" t="s">
        <v>61</v>
      </c>
      <c r="B86" s="90">
        <v>13</v>
      </c>
      <c r="C86" s="90" t="s">
        <v>15</v>
      </c>
      <c r="D86" s="91"/>
      <c r="E86" s="90"/>
      <c r="F86" s="90"/>
      <c r="G86" s="90"/>
      <c r="H86" s="89"/>
      <c r="I86" s="79">
        <f t="shared" si="22"/>
        <v>1.5</v>
      </c>
      <c r="J86" s="79">
        <f t="shared" si="22"/>
        <v>1.5</v>
      </c>
      <c r="K86" s="79">
        <f t="shared" si="22"/>
        <v>1.5</v>
      </c>
    </row>
    <row r="87" spans="1:12" ht="47.25" x14ac:dyDescent="0.25">
      <c r="A87" s="80" t="s">
        <v>168</v>
      </c>
      <c r="B87" s="67" t="s">
        <v>30</v>
      </c>
      <c r="C87" s="67" t="s">
        <v>15</v>
      </c>
      <c r="D87" s="5">
        <v>89</v>
      </c>
      <c r="E87" s="5">
        <v>0</v>
      </c>
      <c r="F87" s="67"/>
      <c r="G87" s="67"/>
      <c r="H87" s="86"/>
      <c r="I87" s="25">
        <f t="shared" si="22"/>
        <v>1.5</v>
      </c>
      <c r="J87" s="25">
        <f t="shared" si="22"/>
        <v>1.5</v>
      </c>
      <c r="K87" s="25">
        <f t="shared" si="22"/>
        <v>1.5</v>
      </c>
    </row>
    <row r="88" spans="1:12" ht="63" x14ac:dyDescent="0.25">
      <c r="A88" s="80" t="s">
        <v>169</v>
      </c>
      <c r="B88" s="67" t="s">
        <v>30</v>
      </c>
      <c r="C88" s="67" t="s">
        <v>15</v>
      </c>
      <c r="D88" s="5">
        <v>89</v>
      </c>
      <c r="E88" s="5">
        <v>1</v>
      </c>
      <c r="F88" s="67"/>
      <c r="G88" s="67"/>
      <c r="H88" s="86"/>
      <c r="I88" s="25">
        <f t="shared" si="22"/>
        <v>1.5</v>
      </c>
      <c r="J88" s="25">
        <f t="shared" si="22"/>
        <v>1.5</v>
      </c>
      <c r="K88" s="25">
        <f t="shared" si="22"/>
        <v>1.5</v>
      </c>
    </row>
    <row r="89" spans="1:12" x14ac:dyDescent="0.25">
      <c r="A89" s="72" t="s">
        <v>62</v>
      </c>
      <c r="B89" s="67">
        <v>13</v>
      </c>
      <c r="C89" s="67" t="s">
        <v>15</v>
      </c>
      <c r="D89" s="92">
        <v>89</v>
      </c>
      <c r="E89" s="67">
        <v>1</v>
      </c>
      <c r="F89" s="67" t="s">
        <v>34</v>
      </c>
      <c r="G89" s="67">
        <v>41240</v>
      </c>
      <c r="H89" s="86"/>
      <c r="I89" s="25">
        <f t="shared" si="22"/>
        <v>1.5</v>
      </c>
      <c r="J89" s="25">
        <f t="shared" si="22"/>
        <v>1.5</v>
      </c>
      <c r="K89" s="25">
        <f t="shared" si="22"/>
        <v>1.5</v>
      </c>
    </row>
    <row r="90" spans="1:12" x14ac:dyDescent="0.25">
      <c r="A90" s="72" t="s">
        <v>92</v>
      </c>
      <c r="B90" s="67">
        <v>13</v>
      </c>
      <c r="C90" s="67" t="s">
        <v>15</v>
      </c>
      <c r="D90" s="92">
        <v>89</v>
      </c>
      <c r="E90" s="67">
        <v>1</v>
      </c>
      <c r="F90" s="67" t="s">
        <v>34</v>
      </c>
      <c r="G90" s="67" t="s">
        <v>67</v>
      </c>
      <c r="H90" s="86" t="s">
        <v>93</v>
      </c>
      <c r="I90" s="25">
        <f t="shared" si="22"/>
        <v>1.5</v>
      </c>
      <c r="J90" s="25">
        <f t="shared" si="22"/>
        <v>1.5</v>
      </c>
      <c r="K90" s="25">
        <f t="shared" si="22"/>
        <v>1.5</v>
      </c>
    </row>
    <row r="91" spans="1:12" x14ac:dyDescent="0.25">
      <c r="A91" s="71" t="s">
        <v>63</v>
      </c>
      <c r="B91" s="67">
        <v>13</v>
      </c>
      <c r="C91" s="67" t="s">
        <v>15</v>
      </c>
      <c r="D91" s="92">
        <v>89</v>
      </c>
      <c r="E91" s="67">
        <v>1</v>
      </c>
      <c r="F91" s="67" t="s">
        <v>34</v>
      </c>
      <c r="G91" s="67">
        <v>41240</v>
      </c>
      <c r="H91" s="86">
        <v>730</v>
      </c>
      <c r="I91" s="25">
        <f>'Прил 2'!J92</f>
        <v>1.5</v>
      </c>
      <c r="J91" s="25">
        <f>'Прил 2'!K92</f>
        <v>1.5</v>
      </c>
      <c r="K91" s="25">
        <f>'Прил 2'!L92</f>
        <v>1.5</v>
      </c>
    </row>
    <row r="92" spans="1:12" x14ac:dyDescent="0.25">
      <c r="A92" s="71" t="s">
        <v>171</v>
      </c>
      <c r="B92" s="67" t="s">
        <v>172</v>
      </c>
      <c r="C92" s="67"/>
      <c r="D92" s="92"/>
      <c r="E92" s="67"/>
      <c r="F92" s="67"/>
      <c r="G92" s="67"/>
      <c r="H92" s="86"/>
      <c r="I92" s="25"/>
      <c r="J92" s="25">
        <f t="shared" ref="J92:K97" si="23">J93</f>
        <v>19.399999999999999</v>
      </c>
      <c r="K92" s="25">
        <f t="shared" si="23"/>
        <v>40.299999999999997</v>
      </c>
    </row>
    <row r="93" spans="1:12" x14ac:dyDescent="0.25">
      <c r="A93" s="71" t="s">
        <v>171</v>
      </c>
      <c r="B93" s="67" t="s">
        <v>172</v>
      </c>
      <c r="C93" s="67">
        <v>99</v>
      </c>
      <c r="D93" s="92"/>
      <c r="E93" s="67"/>
      <c r="F93" s="67"/>
      <c r="G93" s="67"/>
      <c r="H93" s="86"/>
      <c r="I93" s="25"/>
      <c r="J93" s="25">
        <f t="shared" si="23"/>
        <v>19.399999999999999</v>
      </c>
      <c r="K93" s="25">
        <f t="shared" si="23"/>
        <v>40.299999999999997</v>
      </c>
    </row>
    <row r="94" spans="1:12" ht="47.25" x14ac:dyDescent="0.25">
      <c r="A94" s="80" t="s">
        <v>168</v>
      </c>
      <c r="B94" s="67" t="s">
        <v>172</v>
      </c>
      <c r="C94" s="67">
        <v>99</v>
      </c>
      <c r="D94" s="67" t="s">
        <v>46</v>
      </c>
      <c r="E94" s="67" t="s">
        <v>178</v>
      </c>
      <c r="F94" s="67"/>
      <c r="G94" s="67"/>
      <c r="H94" s="86"/>
      <c r="I94" s="25"/>
      <c r="J94" s="25">
        <f t="shared" si="23"/>
        <v>19.399999999999999</v>
      </c>
      <c r="K94" s="25">
        <f t="shared" si="23"/>
        <v>40.299999999999997</v>
      </c>
    </row>
    <row r="95" spans="1:12" ht="53.25" customHeight="1" x14ac:dyDescent="0.25">
      <c r="A95" s="80" t="s">
        <v>169</v>
      </c>
      <c r="B95" s="67" t="s">
        <v>172</v>
      </c>
      <c r="C95" s="67">
        <v>99</v>
      </c>
      <c r="D95" s="67" t="s">
        <v>46</v>
      </c>
      <c r="E95" s="67" t="s">
        <v>22</v>
      </c>
      <c r="F95" s="67"/>
      <c r="G95" s="67"/>
      <c r="H95" s="86"/>
      <c r="I95" s="25"/>
      <c r="J95" s="25">
        <f t="shared" si="23"/>
        <v>19.399999999999999</v>
      </c>
      <c r="K95" s="25">
        <f t="shared" si="23"/>
        <v>40.299999999999997</v>
      </c>
    </row>
    <row r="96" spans="1:12" x14ac:dyDescent="0.25">
      <c r="A96" s="71" t="s">
        <v>171</v>
      </c>
      <c r="B96" s="67" t="s">
        <v>172</v>
      </c>
      <c r="C96" s="67">
        <v>99</v>
      </c>
      <c r="D96" s="67" t="s">
        <v>46</v>
      </c>
      <c r="E96" s="67" t="s">
        <v>22</v>
      </c>
      <c r="F96" s="67" t="s">
        <v>34</v>
      </c>
      <c r="G96" s="67" t="s">
        <v>173</v>
      </c>
      <c r="H96" s="67"/>
      <c r="I96" s="25"/>
      <c r="J96" s="25">
        <f t="shared" si="23"/>
        <v>19.399999999999999</v>
      </c>
      <c r="K96" s="25">
        <f t="shared" si="23"/>
        <v>40.299999999999997</v>
      </c>
    </row>
    <row r="97" spans="1:11" x14ac:dyDescent="0.25">
      <c r="A97" s="71" t="s">
        <v>107</v>
      </c>
      <c r="B97" s="67" t="s">
        <v>172</v>
      </c>
      <c r="C97" s="67">
        <v>99</v>
      </c>
      <c r="D97" s="67" t="s">
        <v>46</v>
      </c>
      <c r="E97" s="67" t="s">
        <v>22</v>
      </c>
      <c r="F97" s="67" t="s">
        <v>34</v>
      </c>
      <c r="G97" s="67" t="s">
        <v>173</v>
      </c>
      <c r="H97" s="67" t="s">
        <v>108</v>
      </c>
      <c r="I97" s="24"/>
      <c r="J97" s="120">
        <f t="shared" si="23"/>
        <v>19.399999999999999</v>
      </c>
      <c r="K97" s="24">
        <f t="shared" si="23"/>
        <v>40.299999999999997</v>
      </c>
    </row>
    <row r="98" spans="1:11" x14ac:dyDescent="0.25">
      <c r="A98" s="71" t="s">
        <v>45</v>
      </c>
      <c r="B98" s="67" t="s">
        <v>172</v>
      </c>
      <c r="C98" s="67" t="s">
        <v>172</v>
      </c>
      <c r="D98" s="67" t="s">
        <v>46</v>
      </c>
      <c r="E98" s="67" t="s">
        <v>22</v>
      </c>
      <c r="F98" s="67" t="s">
        <v>34</v>
      </c>
      <c r="G98" s="67" t="s">
        <v>173</v>
      </c>
      <c r="H98" s="67" t="s">
        <v>47</v>
      </c>
      <c r="I98" s="24"/>
      <c r="J98" s="120">
        <f>'Прил 2'!K99</f>
        <v>19.399999999999999</v>
      </c>
      <c r="K98" s="24">
        <f>'Прил 2'!L99</f>
        <v>40.299999999999997</v>
      </c>
    </row>
  </sheetData>
  <autoFilter ref="A6:K98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2">
    <cfRule type="expression" dxfId="35" priority="41" stopIfTrue="1">
      <formula>$F42=""</formula>
    </cfRule>
    <cfRule type="expression" dxfId="34" priority="42" stopIfTrue="1">
      <formula>#REF!&lt;&gt;""</formula>
    </cfRule>
    <cfRule type="expression" dxfId="33" priority="43" stopIfTrue="1">
      <formula>AND($G42="",$F42&lt;&gt;"")</formula>
    </cfRule>
  </conditionalFormatting>
  <conditionalFormatting sqref="B53">
    <cfRule type="expression" dxfId="32" priority="38" stopIfTrue="1">
      <formula>$F53=""</formula>
    </cfRule>
    <cfRule type="expression" dxfId="31" priority="40" stopIfTrue="1">
      <formula>AND($G53="",$F53&lt;&gt;"")</formula>
    </cfRule>
  </conditionalFormatting>
  <conditionalFormatting sqref="A40">
    <cfRule type="expression" dxfId="30" priority="35" stopIfTrue="1">
      <formula>$F40=""</formula>
    </cfRule>
    <cfRule type="expression" dxfId="29" priority="36" stopIfTrue="1">
      <formula>#REF!&lt;&gt;""</formula>
    </cfRule>
    <cfRule type="expression" dxfId="28" priority="37" stopIfTrue="1">
      <formula>AND($G40="",$F40&lt;&gt;"")</formula>
    </cfRule>
  </conditionalFormatting>
  <conditionalFormatting sqref="A72 A75">
    <cfRule type="expression" dxfId="27" priority="29" stopIfTrue="1">
      <formula>$F72=""</formula>
    </cfRule>
    <cfRule type="expression" dxfId="26" priority="31" stopIfTrue="1">
      <formula>AND($G72="",$F72&lt;&gt;"")</formula>
    </cfRule>
  </conditionalFormatting>
  <conditionalFormatting sqref="A75">
    <cfRule type="expression" dxfId="25" priority="26" stopIfTrue="1">
      <formula>$F75=""</formula>
    </cfRule>
    <cfRule type="expression" dxfId="24" priority="28" stopIfTrue="1">
      <formula>AND($G75="",$F75&lt;&gt;"")</formula>
    </cfRule>
  </conditionalFormatting>
  <conditionalFormatting sqref="A40">
    <cfRule type="expression" dxfId="23" priority="23" stopIfTrue="1">
      <formula>$F40=""</formula>
    </cfRule>
    <cfRule type="expression" dxfId="22" priority="24" stopIfTrue="1">
      <formula>#REF!&lt;&gt;""</formula>
    </cfRule>
    <cfRule type="expression" dxfId="21" priority="25" stopIfTrue="1">
      <formula>AND($G40="",$F40&lt;&gt;"")</formula>
    </cfRule>
  </conditionalFormatting>
  <conditionalFormatting sqref="A37">
    <cfRule type="expression" dxfId="20" priority="20" stopIfTrue="1">
      <formula>$F37=""</formula>
    </cfRule>
    <cfRule type="expression" dxfId="19" priority="21" stopIfTrue="1">
      <formula>#REF!&lt;&gt;""</formula>
    </cfRule>
    <cfRule type="expression" dxfId="18" priority="22" stopIfTrue="1">
      <formula>AND($G37="",$F37&lt;&gt;"")</formula>
    </cfRule>
  </conditionalFormatting>
  <conditionalFormatting sqref="F40 E69:E70">
    <cfRule type="expression" dxfId="17" priority="18" stopIfTrue="1">
      <formula>$C40=""</formula>
    </cfRule>
    <cfRule type="expression" dxfId="16" priority="19" stopIfTrue="1">
      <formula>$D40&lt;&gt;""</formula>
    </cfRule>
  </conditionalFormatting>
  <conditionalFormatting sqref="E40">
    <cfRule type="expression" dxfId="15" priority="16" stopIfTrue="1">
      <formula>$C40=""</formula>
    </cfRule>
    <cfRule type="expression" dxfId="14" priority="17" stopIfTrue="1">
      <formula>$D40&lt;&gt;""</formula>
    </cfRule>
  </conditionalFormatting>
  <conditionalFormatting sqref="F69:F71">
    <cfRule type="expression" dxfId="13" priority="9" stopIfTrue="1">
      <formula>$C69=""</formula>
    </cfRule>
    <cfRule type="expression" dxfId="12" priority="10" stopIfTrue="1">
      <formula>$D69&lt;&gt;""</formula>
    </cfRule>
  </conditionalFormatting>
  <conditionalFormatting sqref="F69:F71">
    <cfRule type="expression" dxfId="11" priority="5" stopIfTrue="1">
      <formula>$C69=""</formula>
    </cfRule>
    <cfRule type="expression" dxfId="10" priority="6" stopIfTrue="1">
      <formula>$D69&lt;&gt;""</formula>
    </cfRule>
  </conditionalFormatting>
  <conditionalFormatting sqref="F40">
    <cfRule type="expression" dxfId="9" priority="3" stopIfTrue="1">
      <formula>$C40=""</formula>
    </cfRule>
    <cfRule type="expression" dxfId="8" priority="4" stopIfTrue="1">
      <formula>$D40&lt;&gt;""</formula>
    </cfRule>
  </conditionalFormatting>
  <conditionalFormatting sqref="E40">
    <cfRule type="expression" dxfId="7" priority="1" stopIfTrue="1">
      <formula>$C40=""</formula>
    </cfRule>
    <cfRule type="expression" dxfId="6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B53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A72 A75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21"/>
  <sheetViews>
    <sheetView view="pageBreakPreview" zoomScaleNormal="100" zoomScaleSheetLayoutView="100" workbookViewId="0">
      <selection activeCell="J23" sqref="J23"/>
    </sheetView>
  </sheetViews>
  <sheetFormatPr defaultColWidth="9.140625" defaultRowHeight="15" x14ac:dyDescent="0.2"/>
  <cols>
    <col min="1" max="1" width="54.85546875" style="30" customWidth="1"/>
    <col min="2" max="8" width="9.140625" style="11"/>
    <col min="9" max="9" width="9.140625" style="11" customWidth="1"/>
    <col min="10" max="10" width="12" style="11" customWidth="1"/>
    <col min="11" max="11" width="11.7109375" style="11" customWidth="1"/>
    <col min="12" max="12" width="14" style="11" customWidth="1"/>
    <col min="13" max="53" width="9.140625" style="1"/>
    <col min="54" max="16384" width="9.140625" style="11"/>
  </cols>
  <sheetData>
    <row r="1" spans="1:53" ht="139.5" customHeight="1" x14ac:dyDescent="0.25">
      <c r="A1" s="147"/>
      <c r="B1" s="148"/>
      <c r="C1" s="149"/>
      <c r="D1" s="149"/>
      <c r="E1" s="149"/>
      <c r="F1" s="149"/>
      <c r="G1" s="149"/>
      <c r="H1" s="149"/>
      <c r="I1" s="198"/>
      <c r="J1" s="221" t="s">
        <v>207</v>
      </c>
      <c r="K1" s="221"/>
      <c r="L1" s="221"/>
    </row>
    <row r="2" spans="1:53" ht="79.5" customHeight="1" x14ac:dyDescent="0.35">
      <c r="A2" s="233" t="s">
        <v>197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4"/>
      <c r="N2" s="234"/>
      <c r="O2" s="234"/>
      <c r="P2" s="234"/>
      <c r="Q2" s="234"/>
      <c r="R2" s="234"/>
      <c r="S2" s="234"/>
      <c r="T2" s="234"/>
    </row>
    <row r="3" spans="1:53" ht="15.75" x14ac:dyDescent="0.25">
      <c r="A3" s="227"/>
      <c r="B3" s="227"/>
      <c r="C3" s="227"/>
      <c r="D3" s="227"/>
      <c r="E3" s="227"/>
      <c r="F3" s="227"/>
      <c r="G3" s="227"/>
      <c r="H3" s="227"/>
      <c r="I3" s="227"/>
      <c r="J3" s="227"/>
      <c r="K3" s="127"/>
      <c r="L3" s="126" t="s">
        <v>196</v>
      </c>
    </row>
    <row r="4" spans="1:53" ht="15.75" x14ac:dyDescent="0.2">
      <c r="A4" s="229" t="s">
        <v>11</v>
      </c>
      <c r="B4" s="229" t="s">
        <v>191</v>
      </c>
      <c r="C4" s="229"/>
      <c r="D4" s="229"/>
      <c r="E4" s="229"/>
      <c r="F4" s="229" t="s">
        <v>13</v>
      </c>
      <c r="G4" s="229" t="s">
        <v>12</v>
      </c>
      <c r="H4" s="229" t="s">
        <v>190</v>
      </c>
      <c r="I4" s="229" t="s">
        <v>20</v>
      </c>
      <c r="J4" s="229" t="s">
        <v>64</v>
      </c>
      <c r="K4" s="229"/>
      <c r="L4" s="229"/>
    </row>
    <row r="5" spans="1:53" ht="19.899999999999999" customHeight="1" x14ac:dyDescent="0.2">
      <c r="A5" s="229" t="s">
        <v>193</v>
      </c>
      <c r="B5" s="229" t="s">
        <v>193</v>
      </c>
      <c r="C5" s="229"/>
      <c r="D5" s="229"/>
      <c r="E5" s="229"/>
      <c r="F5" s="229" t="s">
        <v>193</v>
      </c>
      <c r="G5" s="229" t="s">
        <v>193</v>
      </c>
      <c r="H5" s="229" t="s">
        <v>193</v>
      </c>
      <c r="I5" s="229" t="s">
        <v>193</v>
      </c>
      <c r="J5" s="196" t="s">
        <v>140</v>
      </c>
      <c r="K5" s="196" t="s">
        <v>174</v>
      </c>
      <c r="L5" s="196" t="s">
        <v>188</v>
      </c>
    </row>
    <row r="6" spans="1:53" s="26" customFormat="1" ht="15.75" x14ac:dyDescent="0.2">
      <c r="A6" s="150">
        <v>1</v>
      </c>
      <c r="B6" s="121">
        <v>2</v>
      </c>
      <c r="C6" s="121">
        <v>3</v>
      </c>
      <c r="D6" s="121">
        <v>4</v>
      </c>
      <c r="E6" s="151">
        <v>5</v>
      </c>
      <c r="F6" s="121">
        <v>6</v>
      </c>
      <c r="G6" s="152">
        <v>7</v>
      </c>
      <c r="H6" s="121">
        <v>8</v>
      </c>
      <c r="I6" s="121">
        <v>9</v>
      </c>
      <c r="J6" s="153" t="s">
        <v>29</v>
      </c>
      <c r="K6" s="153" t="s">
        <v>43</v>
      </c>
      <c r="L6" s="154" t="s">
        <v>143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28" customFormat="1" ht="19.899999999999999" customHeight="1" x14ac:dyDescent="0.25">
      <c r="A7" s="155" t="s">
        <v>21</v>
      </c>
      <c r="B7" s="156"/>
      <c r="C7" s="156"/>
      <c r="D7" s="156"/>
      <c r="E7" s="157"/>
      <c r="F7" s="90"/>
      <c r="G7" s="158"/>
      <c r="H7" s="156"/>
      <c r="I7" s="156"/>
      <c r="J7" s="159">
        <f>J8+J55</f>
        <v>1462.8</v>
      </c>
      <c r="K7" s="159">
        <f>K8+K55</f>
        <v>823.30000000000007</v>
      </c>
      <c r="L7" s="159">
        <f>L8+L55</f>
        <v>841.8</v>
      </c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</row>
    <row r="8" spans="1:53" ht="23.25" customHeight="1" x14ac:dyDescent="0.25">
      <c r="A8" s="80" t="s">
        <v>142</v>
      </c>
      <c r="B8" s="69" t="s">
        <v>32</v>
      </c>
      <c r="C8" s="5"/>
      <c r="D8" s="67"/>
      <c r="E8" s="92"/>
      <c r="F8" s="67"/>
      <c r="G8" s="160"/>
      <c r="H8" s="161"/>
      <c r="I8" s="162"/>
      <c r="J8" s="25">
        <f>J9+J22</f>
        <v>877.8</v>
      </c>
      <c r="K8" s="25">
        <f>K9+K22</f>
        <v>353.5</v>
      </c>
      <c r="L8" s="25">
        <f>L9+L22</f>
        <v>314.60000000000002</v>
      </c>
      <c r="M8" s="65"/>
      <c r="N8" s="65"/>
      <c r="O8" s="65"/>
    </row>
    <row r="9" spans="1:53" ht="15.75" x14ac:dyDescent="0.25">
      <c r="A9" s="113" t="s">
        <v>136</v>
      </c>
      <c r="B9" s="69">
        <v>65</v>
      </c>
      <c r="C9" s="5">
        <v>1</v>
      </c>
      <c r="D9" s="76"/>
      <c r="E9" s="82"/>
      <c r="F9" s="76"/>
      <c r="G9" s="160"/>
      <c r="H9" s="161"/>
      <c r="I9" s="162"/>
      <c r="J9" s="25">
        <f>J10+J16</f>
        <v>324.38</v>
      </c>
      <c r="K9" s="25">
        <f t="shared" ref="K9:L9" si="0">K10</f>
        <v>102.7</v>
      </c>
      <c r="L9" s="25">
        <f t="shared" si="0"/>
        <v>123.5</v>
      </c>
    </row>
    <row r="10" spans="1:53" ht="31.5" x14ac:dyDescent="0.25">
      <c r="A10" s="113" t="s">
        <v>33</v>
      </c>
      <c r="B10" s="70" t="s">
        <v>32</v>
      </c>
      <c r="C10" s="67" t="s">
        <v>22</v>
      </c>
      <c r="D10" s="67" t="s">
        <v>34</v>
      </c>
      <c r="E10" s="92" t="s">
        <v>35</v>
      </c>
      <c r="F10" s="67"/>
      <c r="G10" s="70"/>
      <c r="H10" s="67"/>
      <c r="I10" s="67"/>
      <c r="J10" s="25">
        <f>J13</f>
        <v>224.38</v>
      </c>
      <c r="K10" s="25">
        <f>K13</f>
        <v>102.7</v>
      </c>
      <c r="L10" s="135">
        <f>L13</f>
        <v>123.5</v>
      </c>
    </row>
    <row r="11" spans="1:53" ht="78.75" x14ac:dyDescent="0.25">
      <c r="A11" s="102" t="s">
        <v>103</v>
      </c>
      <c r="B11" s="69">
        <v>65</v>
      </c>
      <c r="C11" s="5">
        <v>1</v>
      </c>
      <c r="D11" s="67" t="s">
        <v>34</v>
      </c>
      <c r="E11" s="68">
        <v>41150</v>
      </c>
      <c r="F11" s="67" t="s">
        <v>105</v>
      </c>
      <c r="G11" s="67"/>
      <c r="H11" s="67"/>
      <c r="I11" s="67"/>
      <c r="J11" s="25">
        <f>J12</f>
        <v>224.38</v>
      </c>
      <c r="K11" s="25">
        <f t="shared" ref="K11:L11" si="1">K12</f>
        <v>102.7</v>
      </c>
      <c r="L11" s="25">
        <f t="shared" si="1"/>
        <v>123.5</v>
      </c>
    </row>
    <row r="12" spans="1:53" ht="31.5" x14ac:dyDescent="0.25">
      <c r="A12" s="102" t="s">
        <v>104</v>
      </c>
      <c r="B12" s="69">
        <v>65</v>
      </c>
      <c r="C12" s="5">
        <v>1</v>
      </c>
      <c r="D12" s="67" t="s">
        <v>34</v>
      </c>
      <c r="E12" s="68">
        <v>41150</v>
      </c>
      <c r="F12" s="67" t="s">
        <v>106</v>
      </c>
      <c r="G12" s="67"/>
      <c r="H12" s="67"/>
      <c r="I12" s="67"/>
      <c r="J12" s="25">
        <f>J13</f>
        <v>224.38</v>
      </c>
      <c r="K12" s="25">
        <f t="shared" ref="K12:L12" si="2">K13</f>
        <v>102.7</v>
      </c>
      <c r="L12" s="25">
        <f t="shared" si="2"/>
        <v>123.5</v>
      </c>
    </row>
    <row r="13" spans="1:53" ht="15.75" x14ac:dyDescent="0.25">
      <c r="A13" s="113" t="s">
        <v>14</v>
      </c>
      <c r="B13" s="69">
        <v>65</v>
      </c>
      <c r="C13" s="5">
        <v>1</v>
      </c>
      <c r="D13" s="67" t="s">
        <v>34</v>
      </c>
      <c r="E13" s="68">
        <v>41150</v>
      </c>
      <c r="F13" s="5" t="s">
        <v>106</v>
      </c>
      <c r="G13" s="163" t="s">
        <v>15</v>
      </c>
      <c r="H13" s="164"/>
      <c r="I13" s="67"/>
      <c r="J13" s="25">
        <f>J14</f>
        <v>224.38</v>
      </c>
      <c r="K13" s="25">
        <f t="shared" ref="K13:L14" si="3">K14</f>
        <v>102.7</v>
      </c>
      <c r="L13" s="135">
        <f t="shared" si="3"/>
        <v>123.5</v>
      </c>
    </row>
    <row r="14" spans="1:53" ht="47.25" x14ac:dyDescent="0.25">
      <c r="A14" s="113" t="s">
        <v>31</v>
      </c>
      <c r="B14" s="69">
        <v>65</v>
      </c>
      <c r="C14" s="5">
        <v>1</v>
      </c>
      <c r="D14" s="67" t="s">
        <v>34</v>
      </c>
      <c r="E14" s="68">
        <v>41150</v>
      </c>
      <c r="F14" s="5" t="s">
        <v>106</v>
      </c>
      <c r="G14" s="165" t="s">
        <v>15</v>
      </c>
      <c r="H14" s="166" t="s">
        <v>26</v>
      </c>
      <c r="I14" s="67"/>
      <c r="J14" s="25">
        <f>J15</f>
        <v>224.38</v>
      </c>
      <c r="K14" s="25">
        <f t="shared" si="3"/>
        <v>102.7</v>
      </c>
      <c r="L14" s="135">
        <f t="shared" si="3"/>
        <v>123.5</v>
      </c>
    </row>
    <row r="15" spans="1:53" ht="47.25" x14ac:dyDescent="0.25">
      <c r="A15" s="167" t="s">
        <v>162</v>
      </c>
      <c r="B15" s="69">
        <v>65</v>
      </c>
      <c r="C15" s="5">
        <v>1</v>
      </c>
      <c r="D15" s="67" t="s">
        <v>34</v>
      </c>
      <c r="E15" s="68" t="s">
        <v>35</v>
      </c>
      <c r="F15" s="5" t="s">
        <v>106</v>
      </c>
      <c r="G15" s="165" t="s">
        <v>15</v>
      </c>
      <c r="H15" s="166" t="s">
        <v>26</v>
      </c>
      <c r="I15" s="67">
        <v>911</v>
      </c>
      <c r="J15" s="25">
        <f>'Прил 2'!J15</f>
        <v>224.38</v>
      </c>
      <c r="K15" s="25">
        <f>'Прил 2'!K15</f>
        <v>102.7</v>
      </c>
      <c r="L15" s="25">
        <f>'Прил 2'!L15</f>
        <v>123.5</v>
      </c>
    </row>
    <row r="16" spans="1:53" ht="63" x14ac:dyDescent="0.25">
      <c r="A16" s="210" t="s">
        <v>213</v>
      </c>
      <c r="B16" s="66" t="s">
        <v>32</v>
      </c>
      <c r="C16" s="5" t="s">
        <v>22</v>
      </c>
      <c r="D16" s="67" t="s">
        <v>34</v>
      </c>
      <c r="E16" s="68" t="s">
        <v>214</v>
      </c>
      <c r="F16" s="5"/>
      <c r="G16" s="5"/>
      <c r="H16" s="5"/>
      <c r="I16" s="67"/>
      <c r="J16" s="25">
        <f>J17</f>
        <v>100</v>
      </c>
      <c r="K16" s="25">
        <f t="shared" ref="K16:L20" si="4">K17</f>
        <v>0</v>
      </c>
      <c r="L16" s="25">
        <f t="shared" si="4"/>
        <v>0</v>
      </c>
    </row>
    <row r="17" spans="1:12" ht="78.75" x14ac:dyDescent="0.25">
      <c r="A17" s="215" t="s">
        <v>103</v>
      </c>
      <c r="B17" s="66" t="s">
        <v>32</v>
      </c>
      <c r="C17" s="5" t="s">
        <v>22</v>
      </c>
      <c r="D17" s="67" t="s">
        <v>34</v>
      </c>
      <c r="E17" s="68" t="s">
        <v>214</v>
      </c>
      <c r="F17" s="5" t="s">
        <v>105</v>
      </c>
      <c r="G17" s="5"/>
      <c r="H17" s="5"/>
      <c r="I17" s="67"/>
      <c r="J17" s="25">
        <f>J18</f>
        <v>100</v>
      </c>
      <c r="K17" s="25">
        <f t="shared" si="4"/>
        <v>0</v>
      </c>
      <c r="L17" s="25">
        <f t="shared" si="4"/>
        <v>0</v>
      </c>
    </row>
    <row r="18" spans="1:12" ht="31.5" x14ac:dyDescent="0.25">
      <c r="A18" s="215" t="s">
        <v>104</v>
      </c>
      <c r="B18" s="66" t="s">
        <v>32</v>
      </c>
      <c r="C18" s="5" t="s">
        <v>22</v>
      </c>
      <c r="D18" s="67" t="s">
        <v>34</v>
      </c>
      <c r="E18" s="68" t="s">
        <v>214</v>
      </c>
      <c r="F18" s="5" t="s">
        <v>106</v>
      </c>
      <c r="G18" s="5"/>
      <c r="H18" s="5"/>
      <c r="I18" s="67"/>
      <c r="J18" s="25">
        <f>J19</f>
        <v>100</v>
      </c>
      <c r="K18" s="25">
        <f t="shared" si="4"/>
        <v>0</v>
      </c>
      <c r="L18" s="25">
        <f t="shared" si="4"/>
        <v>0</v>
      </c>
    </row>
    <row r="19" spans="1:12" ht="15.75" x14ac:dyDescent="0.25">
      <c r="A19" s="219" t="s">
        <v>14</v>
      </c>
      <c r="B19" s="66" t="s">
        <v>32</v>
      </c>
      <c r="C19" s="5" t="s">
        <v>22</v>
      </c>
      <c r="D19" s="67" t="s">
        <v>34</v>
      </c>
      <c r="E19" s="68" t="s">
        <v>214</v>
      </c>
      <c r="F19" s="5" t="s">
        <v>106</v>
      </c>
      <c r="G19" s="5" t="s">
        <v>15</v>
      </c>
      <c r="H19" s="5"/>
      <c r="I19" s="67"/>
      <c r="J19" s="25">
        <f>J20</f>
        <v>100</v>
      </c>
      <c r="K19" s="25">
        <f t="shared" si="4"/>
        <v>0</v>
      </c>
      <c r="L19" s="25">
        <f t="shared" si="4"/>
        <v>0</v>
      </c>
    </row>
    <row r="20" spans="1:12" ht="47.25" x14ac:dyDescent="0.25">
      <c r="A20" s="219" t="s">
        <v>31</v>
      </c>
      <c r="B20" s="66" t="s">
        <v>32</v>
      </c>
      <c r="C20" s="5" t="s">
        <v>22</v>
      </c>
      <c r="D20" s="67" t="s">
        <v>34</v>
      </c>
      <c r="E20" s="68" t="s">
        <v>214</v>
      </c>
      <c r="F20" s="5" t="s">
        <v>106</v>
      </c>
      <c r="G20" s="5" t="s">
        <v>15</v>
      </c>
      <c r="H20" s="5" t="s">
        <v>26</v>
      </c>
      <c r="I20" s="67"/>
      <c r="J20" s="25">
        <f>J21</f>
        <v>100</v>
      </c>
      <c r="K20" s="25">
        <f t="shared" si="4"/>
        <v>0</v>
      </c>
      <c r="L20" s="25">
        <f t="shared" si="4"/>
        <v>0</v>
      </c>
    </row>
    <row r="21" spans="1:12" ht="47.25" x14ac:dyDescent="0.25">
      <c r="A21" s="167" t="s">
        <v>162</v>
      </c>
      <c r="B21" s="69">
        <v>65</v>
      </c>
      <c r="C21" s="5">
        <v>1</v>
      </c>
      <c r="D21" s="67" t="s">
        <v>34</v>
      </c>
      <c r="E21" s="68" t="s">
        <v>214</v>
      </c>
      <c r="F21" s="5" t="s">
        <v>106</v>
      </c>
      <c r="G21" s="165" t="s">
        <v>15</v>
      </c>
      <c r="H21" s="166" t="s">
        <v>26</v>
      </c>
      <c r="I21" s="67">
        <v>911</v>
      </c>
      <c r="J21" s="25">
        <f>'Прил 2'!J18</f>
        <v>100</v>
      </c>
      <c r="K21" s="25">
        <f>'Прил 2'!K18</f>
        <v>0</v>
      </c>
      <c r="L21" s="25">
        <f>'Прил 2'!L18</f>
        <v>0</v>
      </c>
    </row>
    <row r="22" spans="1:12" ht="31.5" x14ac:dyDescent="0.25">
      <c r="A22" s="113" t="s">
        <v>139</v>
      </c>
      <c r="B22" s="66" t="s">
        <v>32</v>
      </c>
      <c r="C22" s="5" t="s">
        <v>23</v>
      </c>
      <c r="D22" s="67"/>
      <c r="E22" s="68"/>
      <c r="F22" s="5"/>
      <c r="G22" s="69"/>
      <c r="H22" s="5"/>
      <c r="I22" s="67"/>
      <c r="J22" s="25">
        <f>J23+J29+J44</f>
        <v>553.41999999999996</v>
      </c>
      <c r="K22" s="25">
        <f t="shared" ref="K22:L22" si="5">K23+K29</f>
        <v>250.8</v>
      </c>
      <c r="L22" s="25">
        <f t="shared" si="5"/>
        <v>191.1</v>
      </c>
    </row>
    <row r="23" spans="1:12" ht="30.75" customHeight="1" x14ac:dyDescent="0.25">
      <c r="A23" s="113" t="s">
        <v>36</v>
      </c>
      <c r="B23" s="66" t="s">
        <v>32</v>
      </c>
      <c r="C23" s="5" t="s">
        <v>23</v>
      </c>
      <c r="D23" s="67" t="s">
        <v>34</v>
      </c>
      <c r="E23" s="68" t="s">
        <v>37</v>
      </c>
      <c r="F23" s="5"/>
      <c r="G23" s="69"/>
      <c r="H23" s="5"/>
      <c r="I23" s="70"/>
      <c r="J23" s="25">
        <f>J24</f>
        <v>294.8</v>
      </c>
      <c r="K23" s="25">
        <f>K26</f>
        <v>215.20000000000002</v>
      </c>
      <c r="L23" s="135">
        <f>L26</f>
        <v>128.1</v>
      </c>
    </row>
    <row r="24" spans="1:12" ht="84" customHeight="1" x14ac:dyDescent="0.25">
      <c r="A24" s="102" t="s">
        <v>103</v>
      </c>
      <c r="B24" s="66" t="s">
        <v>32</v>
      </c>
      <c r="C24" s="5" t="s">
        <v>23</v>
      </c>
      <c r="D24" s="67" t="s">
        <v>34</v>
      </c>
      <c r="E24" s="68" t="s">
        <v>37</v>
      </c>
      <c r="F24" s="5" t="s">
        <v>105</v>
      </c>
      <c r="G24" s="69"/>
      <c r="H24" s="5"/>
      <c r="I24" s="70"/>
      <c r="J24" s="25">
        <f>J25</f>
        <v>294.8</v>
      </c>
      <c r="K24" s="25">
        <f t="shared" ref="K24:L24" si="6">K25</f>
        <v>215.20000000000002</v>
      </c>
      <c r="L24" s="25">
        <f t="shared" si="6"/>
        <v>128.1</v>
      </c>
    </row>
    <row r="25" spans="1:12" ht="30.75" customHeight="1" x14ac:dyDescent="0.25">
      <c r="A25" s="102" t="s">
        <v>104</v>
      </c>
      <c r="B25" s="66" t="s">
        <v>32</v>
      </c>
      <c r="C25" s="5" t="s">
        <v>23</v>
      </c>
      <c r="D25" s="67" t="s">
        <v>34</v>
      </c>
      <c r="E25" s="68" t="s">
        <v>37</v>
      </c>
      <c r="F25" s="5" t="s">
        <v>106</v>
      </c>
      <c r="G25" s="69"/>
      <c r="H25" s="5"/>
      <c r="I25" s="70"/>
      <c r="J25" s="25">
        <f>J26</f>
        <v>294.8</v>
      </c>
      <c r="K25" s="25">
        <f t="shared" ref="K25:L25" si="7">K26</f>
        <v>215.20000000000002</v>
      </c>
      <c r="L25" s="25">
        <f t="shared" si="7"/>
        <v>128.1</v>
      </c>
    </row>
    <row r="26" spans="1:12" ht="15.75" x14ac:dyDescent="0.25">
      <c r="A26" s="113" t="s">
        <v>14</v>
      </c>
      <c r="B26" s="66" t="s">
        <v>32</v>
      </c>
      <c r="C26" s="5" t="s">
        <v>23</v>
      </c>
      <c r="D26" s="67" t="s">
        <v>34</v>
      </c>
      <c r="E26" s="68" t="s">
        <v>37</v>
      </c>
      <c r="F26" s="5" t="s">
        <v>106</v>
      </c>
      <c r="G26" s="69" t="s">
        <v>15</v>
      </c>
      <c r="H26" s="5"/>
      <c r="I26" s="70"/>
      <c r="J26" s="25">
        <f>J27</f>
        <v>294.8</v>
      </c>
      <c r="K26" s="25">
        <f t="shared" ref="K26:L27" si="8">K27</f>
        <v>215.20000000000002</v>
      </c>
      <c r="L26" s="135">
        <f t="shared" si="8"/>
        <v>128.1</v>
      </c>
    </row>
    <row r="27" spans="1:12" ht="63" customHeight="1" x14ac:dyDescent="0.25">
      <c r="A27" s="113" t="s">
        <v>65</v>
      </c>
      <c r="B27" s="66" t="s">
        <v>32</v>
      </c>
      <c r="C27" s="67" t="s">
        <v>23</v>
      </c>
      <c r="D27" s="67" t="s">
        <v>34</v>
      </c>
      <c r="E27" s="92">
        <v>41110</v>
      </c>
      <c r="F27" s="67" t="s">
        <v>106</v>
      </c>
      <c r="G27" s="70" t="s">
        <v>15</v>
      </c>
      <c r="H27" s="67" t="s">
        <v>16</v>
      </c>
      <c r="I27" s="70"/>
      <c r="J27" s="25">
        <f>J28</f>
        <v>294.8</v>
      </c>
      <c r="K27" s="25">
        <f t="shared" si="8"/>
        <v>215.20000000000002</v>
      </c>
      <c r="L27" s="135">
        <f t="shared" si="8"/>
        <v>128.1</v>
      </c>
    </row>
    <row r="28" spans="1:12" ht="47.25" x14ac:dyDescent="0.25">
      <c r="A28" s="167" t="s">
        <v>162</v>
      </c>
      <c r="B28" s="66" t="s">
        <v>32</v>
      </c>
      <c r="C28" s="67" t="s">
        <v>23</v>
      </c>
      <c r="D28" s="67" t="s">
        <v>34</v>
      </c>
      <c r="E28" s="92" t="s">
        <v>37</v>
      </c>
      <c r="F28" s="67" t="s">
        <v>106</v>
      </c>
      <c r="G28" s="69" t="s">
        <v>15</v>
      </c>
      <c r="H28" s="5" t="s">
        <v>16</v>
      </c>
      <c r="I28" s="67">
        <v>911</v>
      </c>
      <c r="J28" s="25">
        <f>'Прил 2'!J24</f>
        <v>294.8</v>
      </c>
      <c r="K28" s="25">
        <f>'Прил 2'!K24</f>
        <v>215.20000000000002</v>
      </c>
      <c r="L28" s="25">
        <f>'Прил 2'!L24</f>
        <v>128.1</v>
      </c>
    </row>
    <row r="29" spans="1:12" ht="31.5" x14ac:dyDescent="0.25">
      <c r="A29" s="113" t="s">
        <v>38</v>
      </c>
      <c r="B29" s="70" t="s">
        <v>32</v>
      </c>
      <c r="C29" s="67" t="s">
        <v>23</v>
      </c>
      <c r="D29" s="67" t="s">
        <v>34</v>
      </c>
      <c r="E29" s="92" t="s">
        <v>39</v>
      </c>
      <c r="F29" s="67"/>
      <c r="G29" s="69"/>
      <c r="H29" s="5"/>
      <c r="I29" s="70"/>
      <c r="J29" s="25">
        <f>J32+J35</f>
        <v>106.1</v>
      </c>
      <c r="K29" s="25">
        <f t="shared" ref="K29:L29" si="9">K32+K35</f>
        <v>35.6</v>
      </c>
      <c r="L29" s="25">
        <f t="shared" si="9"/>
        <v>63</v>
      </c>
    </row>
    <row r="30" spans="1:12" ht="31.5" x14ac:dyDescent="0.25">
      <c r="A30" s="72" t="s">
        <v>99</v>
      </c>
      <c r="B30" s="66" t="s">
        <v>32</v>
      </c>
      <c r="C30" s="67" t="s">
        <v>23</v>
      </c>
      <c r="D30" s="67" t="s">
        <v>34</v>
      </c>
      <c r="E30" s="92" t="s">
        <v>39</v>
      </c>
      <c r="F30" s="67" t="s">
        <v>101</v>
      </c>
      <c r="G30" s="69"/>
      <c r="H30" s="5"/>
      <c r="I30" s="70"/>
      <c r="J30" s="25">
        <f>J31</f>
        <v>75.099999999999994</v>
      </c>
      <c r="K30" s="25">
        <f t="shared" ref="K30:L30" si="10">K31</f>
        <v>5.6</v>
      </c>
      <c r="L30" s="25">
        <f t="shared" si="10"/>
        <v>33</v>
      </c>
    </row>
    <row r="31" spans="1:12" ht="47.25" x14ac:dyDescent="0.25">
      <c r="A31" s="72" t="s">
        <v>100</v>
      </c>
      <c r="B31" s="66" t="s">
        <v>32</v>
      </c>
      <c r="C31" s="67" t="s">
        <v>23</v>
      </c>
      <c r="D31" s="67" t="s">
        <v>34</v>
      </c>
      <c r="E31" s="92" t="s">
        <v>39</v>
      </c>
      <c r="F31" s="67" t="s">
        <v>102</v>
      </c>
      <c r="G31" s="69"/>
      <c r="H31" s="5"/>
      <c r="I31" s="70"/>
      <c r="J31" s="25">
        <f>J32</f>
        <v>75.099999999999994</v>
      </c>
      <c r="K31" s="25">
        <f t="shared" ref="K31:L31" si="11">K32</f>
        <v>5.6</v>
      </c>
      <c r="L31" s="25">
        <f t="shared" si="11"/>
        <v>33</v>
      </c>
    </row>
    <row r="32" spans="1:12" ht="15.75" x14ac:dyDescent="0.25">
      <c r="A32" s="113" t="s">
        <v>14</v>
      </c>
      <c r="B32" s="66" t="s">
        <v>32</v>
      </c>
      <c r="C32" s="67" t="s">
        <v>23</v>
      </c>
      <c r="D32" s="67" t="s">
        <v>34</v>
      </c>
      <c r="E32" s="92" t="s">
        <v>39</v>
      </c>
      <c r="F32" s="67" t="s">
        <v>102</v>
      </c>
      <c r="G32" s="69" t="s">
        <v>15</v>
      </c>
      <c r="H32" s="5"/>
      <c r="I32" s="70"/>
      <c r="J32" s="25">
        <f>J33</f>
        <v>75.099999999999994</v>
      </c>
      <c r="K32" s="25">
        <f t="shared" ref="K32:L33" si="12">K33</f>
        <v>5.6</v>
      </c>
      <c r="L32" s="135">
        <f t="shared" si="12"/>
        <v>33</v>
      </c>
    </row>
    <row r="33" spans="1:12" ht="69.75" customHeight="1" x14ac:dyDescent="0.25">
      <c r="A33" s="113" t="s">
        <v>65</v>
      </c>
      <c r="B33" s="66" t="s">
        <v>32</v>
      </c>
      <c r="C33" s="67" t="s">
        <v>23</v>
      </c>
      <c r="D33" s="67" t="s">
        <v>34</v>
      </c>
      <c r="E33" s="92" t="s">
        <v>39</v>
      </c>
      <c r="F33" s="67" t="s">
        <v>102</v>
      </c>
      <c r="G33" s="69" t="s">
        <v>15</v>
      </c>
      <c r="H33" s="5" t="s">
        <v>16</v>
      </c>
      <c r="I33" s="70"/>
      <c r="J33" s="25">
        <f>J34</f>
        <v>75.099999999999994</v>
      </c>
      <c r="K33" s="25">
        <f t="shared" si="12"/>
        <v>5.6</v>
      </c>
      <c r="L33" s="135">
        <f t="shared" si="12"/>
        <v>33</v>
      </c>
    </row>
    <row r="34" spans="1:12" ht="47.25" x14ac:dyDescent="0.25">
      <c r="A34" s="167" t="s">
        <v>162</v>
      </c>
      <c r="B34" s="66" t="s">
        <v>32</v>
      </c>
      <c r="C34" s="67" t="s">
        <v>23</v>
      </c>
      <c r="D34" s="67" t="s">
        <v>34</v>
      </c>
      <c r="E34" s="92" t="s">
        <v>39</v>
      </c>
      <c r="F34" s="67" t="s">
        <v>102</v>
      </c>
      <c r="G34" s="69" t="s">
        <v>15</v>
      </c>
      <c r="H34" s="5" t="s">
        <v>16</v>
      </c>
      <c r="I34" s="70">
        <v>911</v>
      </c>
      <c r="J34" s="25">
        <f>'Прил 2'!J26</f>
        <v>75.099999999999994</v>
      </c>
      <c r="K34" s="25">
        <f>'Прил 2'!K26</f>
        <v>5.6</v>
      </c>
      <c r="L34" s="25">
        <f>'Прил 2'!L26</f>
        <v>33</v>
      </c>
    </row>
    <row r="35" spans="1:12" ht="31.5" x14ac:dyDescent="0.25">
      <c r="A35" s="72" t="s">
        <v>99</v>
      </c>
      <c r="B35" s="66" t="s">
        <v>32</v>
      </c>
      <c r="C35" s="67" t="s">
        <v>23</v>
      </c>
      <c r="D35" s="67" t="s">
        <v>34</v>
      </c>
      <c r="E35" s="92" t="s">
        <v>39</v>
      </c>
      <c r="F35" s="67" t="s">
        <v>108</v>
      </c>
      <c r="G35" s="69"/>
      <c r="H35" s="5"/>
      <c r="I35" s="70"/>
      <c r="J35" s="25">
        <f>J40+J36</f>
        <v>31</v>
      </c>
      <c r="K35" s="25">
        <f>K40</f>
        <v>30</v>
      </c>
      <c r="L35" s="25">
        <f>L40</f>
        <v>30</v>
      </c>
    </row>
    <row r="36" spans="1:12" ht="15.75" x14ac:dyDescent="0.25">
      <c r="A36" s="6" t="s">
        <v>215</v>
      </c>
      <c r="B36" s="220" t="s">
        <v>32</v>
      </c>
      <c r="C36" s="213" t="s">
        <v>23</v>
      </c>
      <c r="D36" s="67" t="s">
        <v>34</v>
      </c>
      <c r="E36" s="92" t="s">
        <v>39</v>
      </c>
      <c r="F36" s="67" t="s">
        <v>216</v>
      </c>
      <c r="G36" s="69"/>
      <c r="H36" s="211"/>
      <c r="I36" s="67"/>
      <c r="J36" s="25">
        <f>J37</f>
        <v>1</v>
      </c>
      <c r="K36" s="25">
        <f t="shared" ref="K36:L38" si="13">K37</f>
        <v>0</v>
      </c>
      <c r="L36" s="25">
        <f t="shared" si="13"/>
        <v>0</v>
      </c>
    </row>
    <row r="37" spans="1:12" ht="15.75" x14ac:dyDescent="0.25">
      <c r="A37" s="219" t="s">
        <v>14</v>
      </c>
      <c r="B37" s="220" t="s">
        <v>32</v>
      </c>
      <c r="C37" s="213" t="s">
        <v>23</v>
      </c>
      <c r="D37" s="67" t="s">
        <v>34</v>
      </c>
      <c r="E37" s="92" t="s">
        <v>39</v>
      </c>
      <c r="F37" s="67" t="s">
        <v>216</v>
      </c>
      <c r="G37" s="69" t="s">
        <v>15</v>
      </c>
      <c r="H37" s="211"/>
      <c r="I37" s="67"/>
      <c r="J37" s="25">
        <f>J38</f>
        <v>1</v>
      </c>
      <c r="K37" s="25">
        <f t="shared" si="13"/>
        <v>0</v>
      </c>
      <c r="L37" s="25">
        <f t="shared" si="13"/>
        <v>0</v>
      </c>
    </row>
    <row r="38" spans="1:12" ht="63" x14ac:dyDescent="0.25">
      <c r="A38" s="219" t="s">
        <v>65</v>
      </c>
      <c r="B38" s="220" t="s">
        <v>32</v>
      </c>
      <c r="C38" s="213" t="s">
        <v>23</v>
      </c>
      <c r="D38" s="67" t="s">
        <v>34</v>
      </c>
      <c r="E38" s="92" t="s">
        <v>39</v>
      </c>
      <c r="F38" s="67" t="s">
        <v>216</v>
      </c>
      <c r="G38" s="69" t="s">
        <v>15</v>
      </c>
      <c r="H38" s="211" t="s">
        <v>16</v>
      </c>
      <c r="I38" s="67"/>
      <c r="J38" s="25">
        <f>J39</f>
        <v>1</v>
      </c>
      <c r="K38" s="25">
        <f t="shared" si="13"/>
        <v>0</v>
      </c>
      <c r="L38" s="25">
        <f t="shared" si="13"/>
        <v>0</v>
      </c>
    </row>
    <row r="39" spans="1:12" ht="47.25" x14ac:dyDescent="0.25">
      <c r="A39" s="167" t="s">
        <v>162</v>
      </c>
      <c r="B39" s="5" t="s">
        <v>32</v>
      </c>
      <c r="C39" s="67" t="s">
        <v>23</v>
      </c>
      <c r="D39" s="67" t="s">
        <v>34</v>
      </c>
      <c r="E39" s="67" t="s">
        <v>39</v>
      </c>
      <c r="F39" s="67" t="s">
        <v>216</v>
      </c>
      <c r="G39" s="5" t="s">
        <v>15</v>
      </c>
      <c r="H39" s="5" t="s">
        <v>16</v>
      </c>
      <c r="I39" s="67" t="s">
        <v>222</v>
      </c>
      <c r="J39" s="25">
        <f>'Прил 2'!J29</f>
        <v>1</v>
      </c>
      <c r="K39" s="25">
        <f>'Прил 2'!K29</f>
        <v>0</v>
      </c>
      <c r="L39" s="25">
        <f>'Прил 2'!L29</f>
        <v>0</v>
      </c>
    </row>
    <row r="40" spans="1:12" ht="47.25" x14ac:dyDescent="0.25">
      <c r="A40" s="72" t="s">
        <v>100</v>
      </c>
      <c r="B40" s="66" t="s">
        <v>32</v>
      </c>
      <c r="C40" s="67" t="s">
        <v>23</v>
      </c>
      <c r="D40" s="67" t="s">
        <v>34</v>
      </c>
      <c r="E40" s="92" t="s">
        <v>39</v>
      </c>
      <c r="F40" s="67" t="s">
        <v>111</v>
      </c>
      <c r="G40" s="69"/>
      <c r="H40" s="5"/>
      <c r="I40" s="70"/>
      <c r="J40" s="25">
        <f>J41</f>
        <v>30</v>
      </c>
      <c r="K40" s="25">
        <f t="shared" ref="K40:L42" si="14">K41</f>
        <v>30</v>
      </c>
      <c r="L40" s="25">
        <f t="shared" ref="L40" si="15">L41</f>
        <v>30</v>
      </c>
    </row>
    <row r="41" spans="1:12" ht="15.75" x14ac:dyDescent="0.25">
      <c r="A41" s="113" t="s">
        <v>14</v>
      </c>
      <c r="B41" s="66" t="s">
        <v>32</v>
      </c>
      <c r="C41" s="67" t="s">
        <v>23</v>
      </c>
      <c r="D41" s="67" t="s">
        <v>34</v>
      </c>
      <c r="E41" s="92" t="s">
        <v>39</v>
      </c>
      <c r="F41" s="67" t="s">
        <v>111</v>
      </c>
      <c r="G41" s="69" t="s">
        <v>15</v>
      </c>
      <c r="H41" s="5"/>
      <c r="I41" s="70"/>
      <c r="J41" s="25">
        <f>J42</f>
        <v>30</v>
      </c>
      <c r="K41" s="25">
        <f t="shared" si="14"/>
        <v>30</v>
      </c>
      <c r="L41" s="135">
        <f t="shared" si="14"/>
        <v>30</v>
      </c>
    </row>
    <row r="42" spans="1:12" ht="69.75" customHeight="1" x14ac:dyDescent="0.25">
      <c r="A42" s="113" t="s">
        <v>65</v>
      </c>
      <c r="B42" s="66" t="s">
        <v>32</v>
      </c>
      <c r="C42" s="67" t="s">
        <v>23</v>
      </c>
      <c r="D42" s="67" t="s">
        <v>34</v>
      </c>
      <c r="E42" s="92" t="s">
        <v>39</v>
      </c>
      <c r="F42" s="67" t="s">
        <v>111</v>
      </c>
      <c r="G42" s="69" t="s">
        <v>15</v>
      </c>
      <c r="H42" s="5" t="s">
        <v>16</v>
      </c>
      <c r="I42" s="70"/>
      <c r="J42" s="25">
        <f>J43</f>
        <v>30</v>
      </c>
      <c r="K42" s="25">
        <f t="shared" si="14"/>
        <v>30</v>
      </c>
      <c r="L42" s="135">
        <f t="shared" si="14"/>
        <v>30</v>
      </c>
    </row>
    <row r="43" spans="1:12" ht="47.25" x14ac:dyDescent="0.25">
      <c r="A43" s="167" t="s">
        <v>162</v>
      </c>
      <c r="B43" s="66" t="s">
        <v>32</v>
      </c>
      <c r="C43" s="67" t="s">
        <v>23</v>
      </c>
      <c r="D43" s="67" t="s">
        <v>34</v>
      </c>
      <c r="E43" s="92" t="s">
        <v>39</v>
      </c>
      <c r="F43" s="67" t="s">
        <v>111</v>
      </c>
      <c r="G43" s="69" t="s">
        <v>15</v>
      </c>
      <c r="H43" s="5" t="s">
        <v>16</v>
      </c>
      <c r="I43" s="70">
        <v>911</v>
      </c>
      <c r="J43" s="25">
        <f>'Прил 2'!J30</f>
        <v>30</v>
      </c>
      <c r="K43" s="25">
        <f>'Прил 2'!K28</f>
        <v>30</v>
      </c>
      <c r="L43" s="25">
        <f>'Прил 2'!L28</f>
        <v>30</v>
      </c>
    </row>
    <row r="44" spans="1:12" ht="63" x14ac:dyDescent="0.25">
      <c r="A44" s="210" t="s">
        <v>213</v>
      </c>
      <c r="B44" s="220" t="s">
        <v>32</v>
      </c>
      <c r="C44" s="213" t="s">
        <v>23</v>
      </c>
      <c r="D44" s="67" t="s">
        <v>34</v>
      </c>
      <c r="E44" s="92" t="s">
        <v>214</v>
      </c>
      <c r="F44" s="67"/>
      <c r="G44" s="69"/>
      <c r="H44" s="5"/>
      <c r="I44" s="70"/>
      <c r="J44" s="25">
        <f>J45+J50</f>
        <v>152.51999999999998</v>
      </c>
      <c r="K44" s="25">
        <f t="shared" ref="K44:L44" si="16">K45+K50</f>
        <v>0</v>
      </c>
      <c r="L44" s="25">
        <f t="shared" si="16"/>
        <v>0</v>
      </c>
    </row>
    <row r="45" spans="1:12" ht="78.75" x14ac:dyDescent="0.25">
      <c r="A45" s="215" t="s">
        <v>103</v>
      </c>
      <c r="B45" s="220" t="s">
        <v>32</v>
      </c>
      <c r="C45" s="213" t="s">
        <v>23</v>
      </c>
      <c r="D45" s="67" t="s">
        <v>34</v>
      </c>
      <c r="E45" s="92" t="s">
        <v>214</v>
      </c>
      <c r="F45" s="67" t="s">
        <v>105</v>
      </c>
      <c r="G45" s="69"/>
      <c r="H45" s="5"/>
      <c r="I45" s="70"/>
      <c r="J45" s="25">
        <f>J46</f>
        <v>75.52</v>
      </c>
      <c r="K45" s="25">
        <f t="shared" ref="K45:L48" si="17">K46</f>
        <v>0</v>
      </c>
      <c r="L45" s="25">
        <f t="shared" si="17"/>
        <v>0</v>
      </c>
    </row>
    <row r="46" spans="1:12" ht="31.5" x14ac:dyDescent="0.25">
      <c r="A46" s="215" t="s">
        <v>104</v>
      </c>
      <c r="B46" s="220" t="s">
        <v>32</v>
      </c>
      <c r="C46" s="213" t="s">
        <v>23</v>
      </c>
      <c r="D46" s="67" t="s">
        <v>34</v>
      </c>
      <c r="E46" s="92" t="s">
        <v>214</v>
      </c>
      <c r="F46" s="67" t="s">
        <v>106</v>
      </c>
      <c r="G46" s="69"/>
      <c r="H46" s="5"/>
      <c r="I46" s="70"/>
      <c r="J46" s="25">
        <f>J47</f>
        <v>75.52</v>
      </c>
      <c r="K46" s="25">
        <f t="shared" si="17"/>
        <v>0</v>
      </c>
      <c r="L46" s="25">
        <f t="shared" si="17"/>
        <v>0</v>
      </c>
    </row>
    <row r="47" spans="1:12" ht="15.75" x14ac:dyDescent="0.25">
      <c r="A47" s="219" t="s">
        <v>14</v>
      </c>
      <c r="B47" s="220" t="s">
        <v>32</v>
      </c>
      <c r="C47" s="213" t="s">
        <v>23</v>
      </c>
      <c r="D47" s="67" t="s">
        <v>34</v>
      </c>
      <c r="E47" s="92" t="s">
        <v>214</v>
      </c>
      <c r="F47" s="67" t="s">
        <v>106</v>
      </c>
      <c r="G47" s="69" t="s">
        <v>15</v>
      </c>
      <c r="H47" s="5"/>
      <c r="I47" s="70"/>
      <c r="J47" s="25">
        <f>J48</f>
        <v>75.52</v>
      </c>
      <c r="K47" s="25">
        <f t="shared" si="17"/>
        <v>0</v>
      </c>
      <c r="L47" s="25">
        <f t="shared" si="17"/>
        <v>0</v>
      </c>
    </row>
    <row r="48" spans="1:12" ht="63" x14ac:dyDescent="0.25">
      <c r="A48" s="219" t="s">
        <v>65</v>
      </c>
      <c r="B48" s="220" t="s">
        <v>32</v>
      </c>
      <c r="C48" s="213" t="s">
        <v>23</v>
      </c>
      <c r="D48" s="67" t="s">
        <v>34</v>
      </c>
      <c r="E48" s="92" t="s">
        <v>214</v>
      </c>
      <c r="F48" s="67" t="s">
        <v>106</v>
      </c>
      <c r="G48" s="69" t="s">
        <v>15</v>
      </c>
      <c r="H48" s="5" t="s">
        <v>16</v>
      </c>
      <c r="I48" s="70"/>
      <c r="J48" s="25">
        <f>J49</f>
        <v>75.52</v>
      </c>
      <c r="K48" s="25">
        <f t="shared" si="17"/>
        <v>0</v>
      </c>
      <c r="L48" s="25">
        <f t="shared" si="17"/>
        <v>0</v>
      </c>
    </row>
    <row r="49" spans="1:53" ht="47.25" x14ac:dyDescent="0.25">
      <c r="A49" s="167" t="s">
        <v>162</v>
      </c>
      <c r="B49" s="66" t="s">
        <v>32</v>
      </c>
      <c r="C49" s="67" t="s">
        <v>23</v>
      </c>
      <c r="D49" s="67" t="s">
        <v>34</v>
      </c>
      <c r="E49" s="92" t="s">
        <v>214</v>
      </c>
      <c r="F49" s="67" t="s">
        <v>106</v>
      </c>
      <c r="G49" s="69" t="s">
        <v>15</v>
      </c>
      <c r="H49" s="5" t="s">
        <v>16</v>
      </c>
      <c r="I49" s="70" t="s">
        <v>222</v>
      </c>
      <c r="J49" s="25">
        <f>'Прил 2'!J33</f>
        <v>75.52</v>
      </c>
      <c r="K49" s="25">
        <f>'Прил 2'!K33</f>
        <v>0</v>
      </c>
      <c r="L49" s="25">
        <f>'Прил 2'!L33</f>
        <v>0</v>
      </c>
    </row>
    <row r="50" spans="1:53" ht="47.25" x14ac:dyDescent="0.25">
      <c r="A50" s="72" t="s">
        <v>100</v>
      </c>
      <c r="B50" s="220" t="s">
        <v>32</v>
      </c>
      <c r="C50" s="213" t="s">
        <v>23</v>
      </c>
      <c r="D50" s="67" t="s">
        <v>34</v>
      </c>
      <c r="E50" s="92" t="s">
        <v>214</v>
      </c>
      <c r="F50" s="67" t="s">
        <v>101</v>
      </c>
      <c r="G50" s="69"/>
      <c r="H50" s="5"/>
      <c r="I50" s="70"/>
      <c r="J50" s="25">
        <f>J51</f>
        <v>77</v>
      </c>
      <c r="K50" s="25">
        <f t="shared" ref="K50:L53" si="18">K51</f>
        <v>0</v>
      </c>
      <c r="L50" s="25">
        <f t="shared" si="18"/>
        <v>0</v>
      </c>
    </row>
    <row r="51" spans="1:53" ht="15.75" x14ac:dyDescent="0.25">
      <c r="A51" s="72" t="s">
        <v>40</v>
      </c>
      <c r="B51" s="220" t="s">
        <v>32</v>
      </c>
      <c r="C51" s="213" t="s">
        <v>23</v>
      </c>
      <c r="D51" s="67" t="s">
        <v>34</v>
      </c>
      <c r="E51" s="92" t="s">
        <v>214</v>
      </c>
      <c r="F51" s="67" t="s">
        <v>102</v>
      </c>
      <c r="G51" s="69"/>
      <c r="H51" s="5"/>
      <c r="I51" s="70"/>
      <c r="J51" s="25">
        <f>J52</f>
        <v>77</v>
      </c>
      <c r="K51" s="25">
        <f t="shared" si="18"/>
        <v>0</v>
      </c>
      <c r="L51" s="25">
        <f t="shared" si="18"/>
        <v>0</v>
      </c>
    </row>
    <row r="52" spans="1:53" ht="15.75" x14ac:dyDescent="0.25">
      <c r="A52" s="219" t="s">
        <v>14</v>
      </c>
      <c r="B52" s="220" t="s">
        <v>32</v>
      </c>
      <c r="C52" s="213" t="s">
        <v>23</v>
      </c>
      <c r="D52" s="67" t="s">
        <v>34</v>
      </c>
      <c r="E52" s="92" t="s">
        <v>214</v>
      </c>
      <c r="F52" s="67" t="s">
        <v>102</v>
      </c>
      <c r="G52" s="69" t="s">
        <v>15</v>
      </c>
      <c r="H52" s="5"/>
      <c r="I52" s="70"/>
      <c r="J52" s="25">
        <f>J53</f>
        <v>77</v>
      </c>
      <c r="K52" s="25">
        <f t="shared" si="18"/>
        <v>0</v>
      </c>
      <c r="L52" s="25">
        <f t="shared" si="18"/>
        <v>0</v>
      </c>
    </row>
    <row r="53" spans="1:53" ht="63" x14ac:dyDescent="0.25">
      <c r="A53" s="219" t="s">
        <v>65</v>
      </c>
      <c r="B53" s="220" t="s">
        <v>32</v>
      </c>
      <c r="C53" s="213" t="s">
        <v>23</v>
      </c>
      <c r="D53" s="67" t="s">
        <v>34</v>
      </c>
      <c r="E53" s="92" t="s">
        <v>214</v>
      </c>
      <c r="F53" s="67" t="s">
        <v>102</v>
      </c>
      <c r="G53" s="69" t="s">
        <v>15</v>
      </c>
      <c r="H53" s="5" t="s">
        <v>16</v>
      </c>
      <c r="I53" s="70"/>
      <c r="J53" s="25">
        <f>J54</f>
        <v>77</v>
      </c>
      <c r="K53" s="25">
        <f t="shared" si="18"/>
        <v>0</v>
      </c>
      <c r="L53" s="25">
        <f t="shared" si="18"/>
        <v>0</v>
      </c>
    </row>
    <row r="54" spans="1:53" ht="47.25" x14ac:dyDescent="0.25">
      <c r="A54" s="167" t="s">
        <v>162</v>
      </c>
      <c r="B54" s="66" t="s">
        <v>32</v>
      </c>
      <c r="C54" s="67" t="s">
        <v>23</v>
      </c>
      <c r="D54" s="67" t="s">
        <v>34</v>
      </c>
      <c r="E54" s="92" t="s">
        <v>214</v>
      </c>
      <c r="F54" s="67" t="s">
        <v>102</v>
      </c>
      <c r="G54" s="69" t="s">
        <v>15</v>
      </c>
      <c r="H54" s="5" t="s">
        <v>16</v>
      </c>
      <c r="I54" s="70" t="s">
        <v>222</v>
      </c>
      <c r="J54" s="25">
        <f>'Прил 2'!J35</f>
        <v>77</v>
      </c>
      <c r="K54" s="25">
        <f>'Прил 2'!K35</f>
        <v>0</v>
      </c>
      <c r="L54" s="25">
        <f>'Прил 2'!L35</f>
        <v>0</v>
      </c>
    </row>
    <row r="55" spans="1:53" ht="63" x14ac:dyDescent="0.25">
      <c r="A55" s="80" t="s">
        <v>168</v>
      </c>
      <c r="B55" s="168">
        <v>89</v>
      </c>
      <c r="C55" s="162"/>
      <c r="D55" s="67"/>
      <c r="E55" s="92"/>
      <c r="F55" s="67"/>
      <c r="G55" s="70"/>
      <c r="H55" s="67"/>
      <c r="I55" s="70"/>
      <c r="J55" s="25">
        <f>J56</f>
        <v>585</v>
      </c>
      <c r="K55" s="25">
        <f>K56</f>
        <v>469.80000000000007</v>
      </c>
      <c r="L55" s="25">
        <f t="shared" ref="L55" si="19">L56</f>
        <v>527.19999999999993</v>
      </c>
    </row>
    <row r="56" spans="1:53" ht="70.900000000000006" customHeight="1" x14ac:dyDescent="0.25">
      <c r="A56" s="80" t="s">
        <v>169</v>
      </c>
      <c r="B56" s="168">
        <v>89</v>
      </c>
      <c r="C56" s="162" t="s">
        <v>22</v>
      </c>
      <c r="D56" s="67"/>
      <c r="E56" s="92"/>
      <c r="F56" s="67"/>
      <c r="G56" s="70"/>
      <c r="H56" s="67"/>
      <c r="I56" s="70"/>
      <c r="J56" s="25">
        <f>J62+J68+J74+J98+J104+J110+J121+J86+J92+J115</f>
        <v>585</v>
      </c>
      <c r="K56" s="25">
        <f>K62+K68+K74+K98+K104+K110+K121+K86+K92+K115+K75</f>
        <v>469.80000000000007</v>
      </c>
      <c r="L56" s="25">
        <f>L62+L68+L74+L98+L104+L110+L121+L86+L92+L115+L75</f>
        <v>527.19999999999993</v>
      </c>
    </row>
    <row r="57" spans="1:53" ht="15.75" x14ac:dyDescent="0.25">
      <c r="A57" s="113" t="s">
        <v>59</v>
      </c>
      <c r="B57" s="86">
        <v>89</v>
      </c>
      <c r="C57" s="67">
        <v>1</v>
      </c>
      <c r="D57" s="67" t="s">
        <v>34</v>
      </c>
      <c r="E57" s="92" t="s">
        <v>60</v>
      </c>
      <c r="F57" s="67"/>
      <c r="G57" s="70"/>
      <c r="H57" s="67"/>
      <c r="I57" s="67"/>
      <c r="J57" s="25">
        <f>J60</f>
        <v>69.599999999999994</v>
      </c>
      <c r="K57" s="25">
        <f>K60</f>
        <v>50.199999999999996</v>
      </c>
      <c r="L57" s="135">
        <f>L60</f>
        <v>29.299999999999997</v>
      </c>
    </row>
    <row r="58" spans="1:53" ht="31.5" x14ac:dyDescent="0.25">
      <c r="A58" s="80" t="s">
        <v>95</v>
      </c>
      <c r="B58" s="86">
        <v>89</v>
      </c>
      <c r="C58" s="67">
        <v>1</v>
      </c>
      <c r="D58" s="67" t="s">
        <v>34</v>
      </c>
      <c r="E58" s="92" t="s">
        <v>60</v>
      </c>
      <c r="F58" s="67" t="s">
        <v>97</v>
      </c>
      <c r="G58" s="70"/>
      <c r="H58" s="67"/>
      <c r="I58" s="67"/>
      <c r="J58" s="25">
        <f>J59</f>
        <v>69.599999999999994</v>
      </c>
      <c r="K58" s="25">
        <f t="shared" ref="K58:L58" si="20">K59</f>
        <v>50.199999999999996</v>
      </c>
      <c r="L58" s="25">
        <f t="shared" si="20"/>
        <v>29.299999999999997</v>
      </c>
    </row>
    <row r="59" spans="1:53" ht="31.5" x14ac:dyDescent="0.25">
      <c r="A59" s="80" t="s">
        <v>96</v>
      </c>
      <c r="B59" s="86">
        <v>89</v>
      </c>
      <c r="C59" s="67">
        <v>1</v>
      </c>
      <c r="D59" s="67" t="s">
        <v>34</v>
      </c>
      <c r="E59" s="92" t="s">
        <v>60</v>
      </c>
      <c r="F59" s="67" t="s">
        <v>98</v>
      </c>
      <c r="G59" s="70"/>
      <c r="H59" s="67"/>
      <c r="I59" s="67"/>
      <c r="J59" s="25">
        <f>J60</f>
        <v>69.599999999999994</v>
      </c>
      <c r="K59" s="25">
        <f t="shared" ref="K59:L59" si="21">K60</f>
        <v>50.199999999999996</v>
      </c>
      <c r="L59" s="25">
        <f t="shared" si="21"/>
        <v>29.299999999999997</v>
      </c>
    </row>
    <row r="60" spans="1:53" ht="15.75" x14ac:dyDescent="0.25">
      <c r="A60" s="113" t="s">
        <v>58</v>
      </c>
      <c r="B60" s="86">
        <v>89</v>
      </c>
      <c r="C60" s="67">
        <v>1</v>
      </c>
      <c r="D60" s="67" t="s">
        <v>34</v>
      </c>
      <c r="E60" s="92" t="s">
        <v>60</v>
      </c>
      <c r="F60" s="67" t="s">
        <v>98</v>
      </c>
      <c r="G60" s="70" t="s">
        <v>29</v>
      </c>
      <c r="H60" s="67"/>
      <c r="I60" s="67"/>
      <c r="J60" s="25">
        <f>J61</f>
        <v>69.599999999999994</v>
      </c>
      <c r="K60" s="25">
        <f t="shared" ref="K60:L61" si="22">K61</f>
        <v>50.199999999999996</v>
      </c>
      <c r="L60" s="135">
        <f t="shared" si="22"/>
        <v>29.299999999999997</v>
      </c>
    </row>
    <row r="61" spans="1:53" ht="15.75" x14ac:dyDescent="0.25">
      <c r="A61" s="113" t="s">
        <v>25</v>
      </c>
      <c r="B61" s="86">
        <v>89</v>
      </c>
      <c r="C61" s="67">
        <v>1</v>
      </c>
      <c r="D61" s="67" t="s">
        <v>34</v>
      </c>
      <c r="E61" s="92" t="s">
        <v>60</v>
      </c>
      <c r="F61" s="67" t="s">
        <v>98</v>
      </c>
      <c r="G61" s="70" t="s">
        <v>29</v>
      </c>
      <c r="H61" s="67" t="s">
        <v>15</v>
      </c>
      <c r="I61" s="67"/>
      <c r="J61" s="25">
        <f>J62</f>
        <v>69.599999999999994</v>
      </c>
      <c r="K61" s="25">
        <f t="shared" si="22"/>
        <v>50.199999999999996</v>
      </c>
      <c r="L61" s="135">
        <f t="shared" si="22"/>
        <v>29.299999999999997</v>
      </c>
    </row>
    <row r="62" spans="1:53" ht="52.15" customHeight="1" x14ac:dyDescent="0.25">
      <c r="A62" s="167" t="s">
        <v>162</v>
      </c>
      <c r="B62" s="86">
        <v>89</v>
      </c>
      <c r="C62" s="67">
        <v>1</v>
      </c>
      <c r="D62" s="67" t="s">
        <v>34</v>
      </c>
      <c r="E62" s="92" t="s">
        <v>60</v>
      </c>
      <c r="F62" s="67" t="s">
        <v>98</v>
      </c>
      <c r="G62" s="70" t="s">
        <v>29</v>
      </c>
      <c r="H62" s="67" t="s">
        <v>15</v>
      </c>
      <c r="I62" s="67">
        <v>911</v>
      </c>
      <c r="J62" s="25">
        <f>'Прил 2'!J85</f>
        <v>69.599999999999994</v>
      </c>
      <c r="K62" s="25">
        <f>'Прил 2'!K85</f>
        <v>50.199999999999996</v>
      </c>
      <c r="L62" s="25">
        <f>'Прил 2'!L85</f>
        <v>29.299999999999997</v>
      </c>
    </row>
    <row r="63" spans="1:53" ht="52.9" customHeight="1" x14ac:dyDescent="0.25">
      <c r="A63" s="72" t="s">
        <v>170</v>
      </c>
      <c r="B63" s="66">
        <v>89</v>
      </c>
      <c r="C63" s="67" t="s">
        <v>22</v>
      </c>
      <c r="D63" s="67" t="s">
        <v>34</v>
      </c>
      <c r="E63" s="92" t="s">
        <v>44</v>
      </c>
      <c r="F63" s="67"/>
      <c r="G63" s="70"/>
      <c r="H63" s="67"/>
      <c r="I63" s="70"/>
      <c r="J63" s="25">
        <f>J66</f>
        <v>1</v>
      </c>
      <c r="K63" s="25">
        <f>K66</f>
        <v>1</v>
      </c>
      <c r="L63" s="135">
        <f>L66</f>
        <v>1</v>
      </c>
    </row>
    <row r="64" spans="1:53" s="16" customFormat="1" ht="21.6" customHeight="1" x14ac:dyDescent="0.25">
      <c r="A64" s="71" t="s">
        <v>107</v>
      </c>
      <c r="B64" s="66" t="s">
        <v>46</v>
      </c>
      <c r="C64" s="67" t="s">
        <v>22</v>
      </c>
      <c r="D64" s="67" t="s">
        <v>34</v>
      </c>
      <c r="E64" s="92" t="s">
        <v>44</v>
      </c>
      <c r="F64" s="67" t="s">
        <v>108</v>
      </c>
      <c r="G64" s="70"/>
      <c r="H64" s="67"/>
      <c r="I64" s="70"/>
      <c r="J64" s="25">
        <f>J65</f>
        <v>1</v>
      </c>
      <c r="K64" s="25">
        <f t="shared" ref="K64:L64" si="23">K65</f>
        <v>1</v>
      </c>
      <c r="L64" s="25">
        <f t="shared" si="23"/>
        <v>1</v>
      </c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</row>
    <row r="65" spans="1:53" s="16" customFormat="1" ht="22.15" customHeight="1" x14ac:dyDescent="0.25">
      <c r="A65" s="72" t="s">
        <v>45</v>
      </c>
      <c r="B65" s="66" t="s">
        <v>46</v>
      </c>
      <c r="C65" s="67" t="s">
        <v>22</v>
      </c>
      <c r="D65" s="67" t="s">
        <v>34</v>
      </c>
      <c r="E65" s="92" t="s">
        <v>44</v>
      </c>
      <c r="F65" s="67" t="s">
        <v>47</v>
      </c>
      <c r="G65" s="70"/>
      <c r="H65" s="67"/>
      <c r="I65" s="70"/>
      <c r="J65" s="25">
        <f>J66</f>
        <v>1</v>
      </c>
      <c r="K65" s="25">
        <f t="shared" ref="K65:L65" si="24">K66</f>
        <v>1</v>
      </c>
      <c r="L65" s="25">
        <f t="shared" si="24"/>
        <v>1</v>
      </c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</row>
    <row r="66" spans="1:53" ht="15.75" x14ac:dyDescent="0.25">
      <c r="A66" s="113" t="s">
        <v>14</v>
      </c>
      <c r="B66" s="66" t="s">
        <v>46</v>
      </c>
      <c r="C66" s="67" t="s">
        <v>22</v>
      </c>
      <c r="D66" s="67" t="s">
        <v>34</v>
      </c>
      <c r="E66" s="92" t="s">
        <v>44</v>
      </c>
      <c r="F66" s="67" t="s">
        <v>47</v>
      </c>
      <c r="G66" s="70" t="s">
        <v>15</v>
      </c>
      <c r="H66" s="67"/>
      <c r="I66" s="70"/>
      <c r="J66" s="25">
        <f>J67</f>
        <v>1</v>
      </c>
      <c r="K66" s="25">
        <f t="shared" ref="K66:L67" si="25">K67</f>
        <v>1</v>
      </c>
      <c r="L66" s="135">
        <f t="shared" si="25"/>
        <v>1</v>
      </c>
    </row>
    <row r="67" spans="1:53" ht="15.75" x14ac:dyDescent="0.25">
      <c r="A67" s="113" t="s">
        <v>66</v>
      </c>
      <c r="B67" s="66" t="s">
        <v>46</v>
      </c>
      <c r="C67" s="67" t="s">
        <v>22</v>
      </c>
      <c r="D67" s="67" t="s">
        <v>34</v>
      </c>
      <c r="E67" s="92" t="s">
        <v>44</v>
      </c>
      <c r="F67" s="67" t="s">
        <v>47</v>
      </c>
      <c r="G67" s="70" t="s">
        <v>15</v>
      </c>
      <c r="H67" s="67" t="s">
        <v>43</v>
      </c>
      <c r="I67" s="67"/>
      <c r="J67" s="25">
        <f>J68</f>
        <v>1</v>
      </c>
      <c r="K67" s="25">
        <f t="shared" si="25"/>
        <v>1</v>
      </c>
      <c r="L67" s="135">
        <f t="shared" si="25"/>
        <v>1</v>
      </c>
    </row>
    <row r="68" spans="1:53" ht="47.25" x14ac:dyDescent="0.25">
      <c r="A68" s="167" t="s">
        <v>162</v>
      </c>
      <c r="B68" s="168">
        <v>89</v>
      </c>
      <c r="C68" s="162" t="s">
        <v>22</v>
      </c>
      <c r="D68" s="67" t="s">
        <v>34</v>
      </c>
      <c r="E68" s="92" t="s">
        <v>44</v>
      </c>
      <c r="F68" s="67" t="s">
        <v>47</v>
      </c>
      <c r="G68" s="70" t="s">
        <v>15</v>
      </c>
      <c r="H68" s="67" t="s">
        <v>43</v>
      </c>
      <c r="I68" s="74">
        <v>911</v>
      </c>
      <c r="J68" s="25">
        <f>'Прил 2'!J46</f>
        <v>1</v>
      </c>
      <c r="K68" s="25">
        <f>'Прил 2'!K46</f>
        <v>1</v>
      </c>
      <c r="L68" s="25">
        <f>'Прил 2'!L46</f>
        <v>1</v>
      </c>
    </row>
    <row r="69" spans="1:53" ht="15.75" x14ac:dyDescent="0.25">
      <c r="A69" s="113" t="s">
        <v>62</v>
      </c>
      <c r="B69" s="86">
        <v>89</v>
      </c>
      <c r="C69" s="67">
        <v>1</v>
      </c>
      <c r="D69" s="67" t="s">
        <v>34</v>
      </c>
      <c r="E69" s="92">
        <v>41240</v>
      </c>
      <c r="F69" s="67"/>
      <c r="G69" s="70"/>
      <c r="H69" s="67"/>
      <c r="I69" s="67"/>
      <c r="J69" s="25">
        <f>J72</f>
        <v>1.5</v>
      </c>
      <c r="K69" s="25">
        <f>K72</f>
        <v>1.5</v>
      </c>
      <c r="L69" s="135">
        <f>L72</f>
        <v>1.5</v>
      </c>
    </row>
    <row r="70" spans="1:53" ht="31.5" x14ac:dyDescent="0.25">
      <c r="A70" s="72" t="s">
        <v>92</v>
      </c>
      <c r="B70" s="86">
        <v>89</v>
      </c>
      <c r="C70" s="67">
        <v>1</v>
      </c>
      <c r="D70" s="67" t="s">
        <v>34</v>
      </c>
      <c r="E70" s="92" t="s">
        <v>67</v>
      </c>
      <c r="F70" s="67" t="s">
        <v>93</v>
      </c>
      <c r="G70" s="70"/>
      <c r="H70" s="67"/>
      <c r="I70" s="67"/>
      <c r="J70" s="25">
        <f>J71</f>
        <v>1.5</v>
      </c>
      <c r="K70" s="25">
        <f t="shared" ref="K70:L70" si="26">K71</f>
        <v>1.5</v>
      </c>
      <c r="L70" s="25">
        <f t="shared" si="26"/>
        <v>1.5</v>
      </c>
    </row>
    <row r="71" spans="1:53" ht="15.75" x14ac:dyDescent="0.25">
      <c r="A71" s="71" t="s">
        <v>63</v>
      </c>
      <c r="B71" s="86">
        <v>89</v>
      </c>
      <c r="C71" s="67">
        <v>1</v>
      </c>
      <c r="D71" s="67" t="s">
        <v>34</v>
      </c>
      <c r="E71" s="92" t="s">
        <v>67</v>
      </c>
      <c r="F71" s="67" t="s">
        <v>159</v>
      </c>
      <c r="G71" s="70"/>
      <c r="H71" s="67"/>
      <c r="I71" s="67"/>
      <c r="J71" s="25">
        <f>J72</f>
        <v>1.5</v>
      </c>
      <c r="K71" s="25">
        <f t="shared" ref="K71:L71" si="27">K72</f>
        <v>1.5</v>
      </c>
      <c r="L71" s="25">
        <f t="shared" si="27"/>
        <v>1.5</v>
      </c>
    </row>
    <row r="72" spans="1:53" ht="31.5" x14ac:dyDescent="0.25">
      <c r="A72" s="113" t="s">
        <v>17</v>
      </c>
      <c r="B72" s="86">
        <v>89</v>
      </c>
      <c r="C72" s="67">
        <v>1</v>
      </c>
      <c r="D72" s="67" t="s">
        <v>34</v>
      </c>
      <c r="E72" s="92" t="s">
        <v>67</v>
      </c>
      <c r="F72" s="67" t="s">
        <v>159</v>
      </c>
      <c r="G72" s="70" t="s">
        <v>30</v>
      </c>
      <c r="H72" s="67"/>
      <c r="I72" s="67"/>
      <c r="J72" s="25">
        <f>J73</f>
        <v>1.5</v>
      </c>
      <c r="K72" s="25">
        <f t="shared" ref="K72:L73" si="28">K73</f>
        <v>1.5</v>
      </c>
      <c r="L72" s="135">
        <f t="shared" si="28"/>
        <v>1.5</v>
      </c>
    </row>
    <row r="73" spans="1:53" ht="31.5" x14ac:dyDescent="0.25">
      <c r="A73" s="113" t="s">
        <v>61</v>
      </c>
      <c r="B73" s="86">
        <v>89</v>
      </c>
      <c r="C73" s="67">
        <v>1</v>
      </c>
      <c r="D73" s="67" t="s">
        <v>34</v>
      </c>
      <c r="E73" s="92" t="s">
        <v>67</v>
      </c>
      <c r="F73" s="67" t="s">
        <v>159</v>
      </c>
      <c r="G73" s="70" t="s">
        <v>30</v>
      </c>
      <c r="H73" s="67" t="s">
        <v>15</v>
      </c>
      <c r="I73" s="67"/>
      <c r="J73" s="25">
        <f>J74</f>
        <v>1.5</v>
      </c>
      <c r="K73" s="25">
        <f t="shared" si="28"/>
        <v>1.5</v>
      </c>
      <c r="L73" s="135">
        <f t="shared" si="28"/>
        <v>1.5</v>
      </c>
    </row>
    <row r="74" spans="1:53" ht="47.25" x14ac:dyDescent="0.25">
      <c r="A74" s="167" t="s">
        <v>162</v>
      </c>
      <c r="B74" s="70">
        <v>89</v>
      </c>
      <c r="C74" s="67">
        <v>1</v>
      </c>
      <c r="D74" s="67" t="s">
        <v>34</v>
      </c>
      <c r="E74" s="92" t="s">
        <v>67</v>
      </c>
      <c r="F74" s="67" t="s">
        <v>159</v>
      </c>
      <c r="G74" s="70" t="s">
        <v>30</v>
      </c>
      <c r="H74" s="67" t="s">
        <v>15</v>
      </c>
      <c r="I74" s="67">
        <v>911</v>
      </c>
      <c r="J74" s="25">
        <f>'Прил 2'!J92</f>
        <v>1.5</v>
      </c>
      <c r="K74" s="25">
        <f>'Прил 2'!K92</f>
        <v>1.5</v>
      </c>
      <c r="L74" s="25">
        <f>'Прил 2'!L92</f>
        <v>1.5</v>
      </c>
    </row>
    <row r="75" spans="1:53" ht="15.75" x14ac:dyDescent="0.25">
      <c r="A75" s="71" t="s">
        <v>171</v>
      </c>
      <c r="B75" s="5">
        <v>89</v>
      </c>
      <c r="C75" s="67" t="s">
        <v>22</v>
      </c>
      <c r="D75" s="67" t="s">
        <v>34</v>
      </c>
      <c r="E75" s="67" t="s">
        <v>173</v>
      </c>
      <c r="F75" s="67"/>
      <c r="G75" s="67"/>
      <c r="H75" s="67"/>
      <c r="I75" s="67"/>
      <c r="J75" s="25"/>
      <c r="K75" s="25">
        <f t="shared" ref="K75:L79" si="29">K76</f>
        <v>19.399999999999999</v>
      </c>
      <c r="L75" s="25">
        <f t="shared" si="29"/>
        <v>40.299999999999997</v>
      </c>
    </row>
    <row r="76" spans="1:53" ht="15.75" x14ac:dyDescent="0.25">
      <c r="A76" s="71" t="s">
        <v>107</v>
      </c>
      <c r="B76" s="186">
        <v>89</v>
      </c>
      <c r="C76" s="67" t="s">
        <v>22</v>
      </c>
      <c r="D76" s="67" t="s">
        <v>34</v>
      </c>
      <c r="E76" s="67" t="s">
        <v>173</v>
      </c>
      <c r="F76" s="67" t="s">
        <v>108</v>
      </c>
      <c r="G76" s="67"/>
      <c r="H76" s="67"/>
      <c r="I76" s="67"/>
      <c r="J76" s="25"/>
      <c r="K76" s="25">
        <f t="shared" si="29"/>
        <v>19.399999999999999</v>
      </c>
      <c r="L76" s="25">
        <f t="shared" si="29"/>
        <v>40.299999999999997</v>
      </c>
    </row>
    <row r="77" spans="1:53" ht="15.75" x14ac:dyDescent="0.25">
      <c r="A77" s="71" t="s">
        <v>45</v>
      </c>
      <c r="B77" s="186">
        <v>89</v>
      </c>
      <c r="C77" s="67" t="s">
        <v>22</v>
      </c>
      <c r="D77" s="67" t="s">
        <v>34</v>
      </c>
      <c r="E77" s="67" t="s">
        <v>173</v>
      </c>
      <c r="F77" s="67" t="s">
        <v>47</v>
      </c>
      <c r="G77" s="67"/>
      <c r="H77" s="67"/>
      <c r="I77" s="67"/>
      <c r="J77" s="25"/>
      <c r="K77" s="25">
        <f t="shared" si="29"/>
        <v>19.399999999999999</v>
      </c>
      <c r="L77" s="25">
        <f t="shared" si="29"/>
        <v>40.299999999999997</v>
      </c>
    </row>
    <row r="78" spans="1:53" ht="15.75" x14ac:dyDescent="0.25">
      <c r="A78" s="71" t="s">
        <v>171</v>
      </c>
      <c r="B78" s="186">
        <v>89</v>
      </c>
      <c r="C78" s="67" t="s">
        <v>22</v>
      </c>
      <c r="D78" s="67" t="s">
        <v>34</v>
      </c>
      <c r="E78" s="67" t="s">
        <v>173</v>
      </c>
      <c r="F78" s="67" t="s">
        <v>47</v>
      </c>
      <c r="G78" s="67" t="s">
        <v>172</v>
      </c>
      <c r="H78" s="67"/>
      <c r="I78" s="67"/>
      <c r="J78" s="25"/>
      <c r="K78" s="25">
        <f t="shared" si="29"/>
        <v>19.399999999999999</v>
      </c>
      <c r="L78" s="25">
        <f t="shared" si="29"/>
        <v>40.299999999999997</v>
      </c>
    </row>
    <row r="79" spans="1:53" ht="15.75" x14ac:dyDescent="0.25">
      <c r="A79" s="71" t="s">
        <v>171</v>
      </c>
      <c r="B79" s="186">
        <v>89</v>
      </c>
      <c r="C79" s="67" t="s">
        <v>22</v>
      </c>
      <c r="D79" s="67" t="s">
        <v>34</v>
      </c>
      <c r="E79" s="67" t="s">
        <v>173</v>
      </c>
      <c r="F79" s="67" t="s">
        <v>47</v>
      </c>
      <c r="G79" s="67" t="s">
        <v>172</v>
      </c>
      <c r="H79" s="67" t="s">
        <v>172</v>
      </c>
      <c r="I79" s="67"/>
      <c r="J79" s="25"/>
      <c r="K79" s="25">
        <f t="shared" si="29"/>
        <v>19.399999999999999</v>
      </c>
      <c r="L79" s="25">
        <f t="shared" si="29"/>
        <v>40.299999999999997</v>
      </c>
    </row>
    <row r="80" spans="1:53" ht="47.25" x14ac:dyDescent="0.25">
      <c r="A80" s="167" t="s">
        <v>162</v>
      </c>
      <c r="B80" s="186">
        <v>89</v>
      </c>
      <c r="C80" s="67" t="s">
        <v>22</v>
      </c>
      <c r="D80" s="67" t="s">
        <v>34</v>
      </c>
      <c r="E80" s="67" t="s">
        <v>173</v>
      </c>
      <c r="F80" s="67" t="s">
        <v>47</v>
      </c>
      <c r="G80" s="67" t="s">
        <v>172</v>
      </c>
      <c r="H80" s="67" t="s">
        <v>172</v>
      </c>
      <c r="I80" s="67" t="s">
        <v>179</v>
      </c>
      <c r="J80" s="25"/>
      <c r="K80" s="25">
        <f>'Прил 2'!K99</f>
        <v>19.399999999999999</v>
      </c>
      <c r="L80" s="25">
        <f>'Прил 2'!L99</f>
        <v>40.299999999999997</v>
      </c>
    </row>
    <row r="81" spans="1:19" ht="15.75" x14ac:dyDescent="0.25">
      <c r="A81" s="72" t="s">
        <v>57</v>
      </c>
      <c r="B81" s="5" t="s">
        <v>46</v>
      </c>
      <c r="C81" s="74">
        <v>1</v>
      </c>
      <c r="D81" s="67" t="s">
        <v>34</v>
      </c>
      <c r="E81" s="169">
        <v>43010</v>
      </c>
      <c r="F81" s="74"/>
      <c r="G81" s="170"/>
      <c r="H81" s="162"/>
      <c r="I81" s="162"/>
      <c r="J81" s="25">
        <f>J84</f>
        <v>36.900000000000006</v>
      </c>
      <c r="K81" s="25">
        <f>K84</f>
        <v>11.3</v>
      </c>
      <c r="L81" s="135">
        <f>L84</f>
        <v>21.4</v>
      </c>
    </row>
    <row r="82" spans="1:19" ht="31.5" customHeight="1" x14ac:dyDescent="0.25">
      <c r="A82" s="72" t="s">
        <v>100</v>
      </c>
      <c r="B82" s="5" t="s">
        <v>46</v>
      </c>
      <c r="C82" s="74">
        <v>1</v>
      </c>
      <c r="D82" s="67" t="s">
        <v>34</v>
      </c>
      <c r="E82" s="169">
        <v>43010</v>
      </c>
      <c r="F82" s="74">
        <v>200</v>
      </c>
      <c r="G82" s="170"/>
      <c r="H82" s="162"/>
      <c r="I82" s="162"/>
      <c r="J82" s="25">
        <f>J83</f>
        <v>36.900000000000006</v>
      </c>
      <c r="K82" s="25">
        <f t="shared" ref="K82:L82" si="30">K83</f>
        <v>11.3</v>
      </c>
      <c r="L82" s="25">
        <f t="shared" si="30"/>
        <v>21.4</v>
      </c>
    </row>
    <row r="83" spans="1:19" ht="15.75" x14ac:dyDescent="0.25">
      <c r="A83" s="72" t="s">
        <v>40</v>
      </c>
      <c r="B83" s="5" t="s">
        <v>46</v>
      </c>
      <c r="C83" s="74">
        <v>1</v>
      </c>
      <c r="D83" s="67" t="s">
        <v>34</v>
      </c>
      <c r="E83" s="169">
        <v>43010</v>
      </c>
      <c r="F83" s="74">
        <v>240</v>
      </c>
      <c r="G83" s="170"/>
      <c r="H83" s="162"/>
      <c r="I83" s="162"/>
      <c r="J83" s="25">
        <f>J84</f>
        <v>36.900000000000006</v>
      </c>
      <c r="K83" s="25">
        <f t="shared" ref="K83:L83" si="31">K84</f>
        <v>11.3</v>
      </c>
      <c r="L83" s="25">
        <f t="shared" si="31"/>
        <v>21.4</v>
      </c>
    </row>
    <row r="84" spans="1:19" ht="15.75" x14ac:dyDescent="0.25">
      <c r="A84" s="113" t="s">
        <v>54</v>
      </c>
      <c r="B84" s="5" t="s">
        <v>46</v>
      </c>
      <c r="C84" s="74">
        <v>1</v>
      </c>
      <c r="D84" s="67" t="s">
        <v>34</v>
      </c>
      <c r="E84" s="169">
        <v>43010</v>
      </c>
      <c r="F84" s="74">
        <v>240</v>
      </c>
      <c r="G84" s="170" t="s">
        <v>18</v>
      </c>
      <c r="H84" s="162"/>
      <c r="I84" s="162"/>
      <c r="J84" s="25">
        <f>J85</f>
        <v>36.900000000000006</v>
      </c>
      <c r="K84" s="25">
        <f t="shared" ref="K84:L85" si="32">K85</f>
        <v>11.3</v>
      </c>
      <c r="L84" s="135">
        <f t="shared" si="32"/>
        <v>21.4</v>
      </c>
    </row>
    <row r="85" spans="1:19" ht="15.75" x14ac:dyDescent="0.25">
      <c r="A85" s="108" t="s">
        <v>56</v>
      </c>
      <c r="B85" s="5" t="s">
        <v>46</v>
      </c>
      <c r="C85" s="74">
        <v>1</v>
      </c>
      <c r="D85" s="67" t="s">
        <v>34</v>
      </c>
      <c r="E85" s="169">
        <v>43010</v>
      </c>
      <c r="F85" s="74">
        <v>240</v>
      </c>
      <c r="G85" s="170" t="s">
        <v>18</v>
      </c>
      <c r="H85" s="162" t="s">
        <v>27</v>
      </c>
      <c r="I85" s="162"/>
      <c r="J85" s="25">
        <f>J86</f>
        <v>36.900000000000006</v>
      </c>
      <c r="K85" s="25">
        <f t="shared" si="32"/>
        <v>11.3</v>
      </c>
      <c r="L85" s="135">
        <f t="shared" si="32"/>
        <v>21.4</v>
      </c>
    </row>
    <row r="86" spans="1:19" ht="47.25" x14ac:dyDescent="0.25">
      <c r="A86" s="167" t="s">
        <v>162</v>
      </c>
      <c r="B86" s="5" t="s">
        <v>46</v>
      </c>
      <c r="C86" s="74">
        <v>1</v>
      </c>
      <c r="D86" s="67" t="s">
        <v>34</v>
      </c>
      <c r="E86" s="169">
        <v>43010</v>
      </c>
      <c r="F86" s="74">
        <v>240</v>
      </c>
      <c r="G86" s="170" t="s">
        <v>18</v>
      </c>
      <c r="H86" s="162" t="s">
        <v>27</v>
      </c>
      <c r="I86" s="162">
        <v>911</v>
      </c>
      <c r="J86" s="25">
        <f>'Прил 2'!J75</f>
        <v>36.900000000000006</v>
      </c>
      <c r="K86" s="25">
        <f>'Прил 2'!K75</f>
        <v>11.3</v>
      </c>
      <c r="L86" s="25">
        <f>'Прил 2'!L75</f>
        <v>21.4</v>
      </c>
    </row>
    <row r="87" spans="1:19" ht="15.75" x14ac:dyDescent="0.25">
      <c r="A87" s="72" t="s">
        <v>144</v>
      </c>
      <c r="B87" s="5" t="s">
        <v>46</v>
      </c>
      <c r="C87" s="74">
        <v>1</v>
      </c>
      <c r="D87" s="67" t="s">
        <v>34</v>
      </c>
      <c r="E87" s="169">
        <v>43040</v>
      </c>
      <c r="F87" s="74"/>
      <c r="G87" s="171"/>
      <c r="H87" s="162"/>
      <c r="I87" s="162"/>
      <c r="J87" s="25">
        <f>J90</f>
        <v>2</v>
      </c>
      <c r="K87" s="25">
        <f>K90</f>
        <v>2</v>
      </c>
      <c r="L87" s="135">
        <f>L90</f>
        <v>30.2</v>
      </c>
    </row>
    <row r="88" spans="1:19" ht="36" customHeight="1" x14ac:dyDescent="0.25">
      <c r="A88" s="72" t="s">
        <v>100</v>
      </c>
      <c r="B88" s="5" t="s">
        <v>46</v>
      </c>
      <c r="C88" s="74">
        <v>1</v>
      </c>
      <c r="D88" s="67" t="s">
        <v>34</v>
      </c>
      <c r="E88" s="169">
        <v>43040</v>
      </c>
      <c r="F88" s="74">
        <v>200</v>
      </c>
      <c r="G88" s="171"/>
      <c r="H88" s="162"/>
      <c r="I88" s="162"/>
      <c r="J88" s="25">
        <f>J89</f>
        <v>2</v>
      </c>
      <c r="K88" s="25">
        <f t="shared" ref="K88:L88" si="33">K89</f>
        <v>2</v>
      </c>
      <c r="L88" s="25">
        <f t="shared" si="33"/>
        <v>30.2</v>
      </c>
    </row>
    <row r="89" spans="1:19" ht="15.75" x14ac:dyDescent="0.25">
      <c r="A89" s="72" t="s">
        <v>40</v>
      </c>
      <c r="B89" s="5" t="s">
        <v>46</v>
      </c>
      <c r="C89" s="74">
        <v>1</v>
      </c>
      <c r="D89" s="67" t="s">
        <v>34</v>
      </c>
      <c r="E89" s="169">
        <v>43040</v>
      </c>
      <c r="F89" s="74">
        <v>240</v>
      </c>
      <c r="G89" s="171"/>
      <c r="H89" s="162"/>
      <c r="I89" s="162"/>
      <c r="J89" s="25">
        <f>J90</f>
        <v>2</v>
      </c>
      <c r="K89" s="25">
        <f t="shared" ref="K89:L89" si="34">K90</f>
        <v>2</v>
      </c>
      <c r="L89" s="25">
        <f t="shared" si="34"/>
        <v>30.2</v>
      </c>
    </row>
    <row r="90" spans="1:19" ht="15.75" x14ac:dyDescent="0.25">
      <c r="A90" s="113" t="s">
        <v>54</v>
      </c>
      <c r="B90" s="5" t="s">
        <v>46</v>
      </c>
      <c r="C90" s="74">
        <v>1</v>
      </c>
      <c r="D90" s="67" t="s">
        <v>34</v>
      </c>
      <c r="E90" s="169">
        <v>43040</v>
      </c>
      <c r="F90" s="74">
        <v>240</v>
      </c>
      <c r="G90" s="70" t="s">
        <v>18</v>
      </c>
      <c r="H90" s="162"/>
      <c r="I90" s="162"/>
      <c r="J90" s="25">
        <f>J91</f>
        <v>2</v>
      </c>
      <c r="K90" s="25">
        <f t="shared" ref="K90:L91" si="35">K91</f>
        <v>2</v>
      </c>
      <c r="L90" s="135">
        <f t="shared" si="35"/>
        <v>30.2</v>
      </c>
    </row>
    <row r="91" spans="1:19" ht="15.75" x14ac:dyDescent="0.25">
      <c r="A91" s="108" t="s">
        <v>56</v>
      </c>
      <c r="B91" s="5" t="s">
        <v>46</v>
      </c>
      <c r="C91" s="74">
        <v>1</v>
      </c>
      <c r="D91" s="67" t="s">
        <v>34</v>
      </c>
      <c r="E91" s="169">
        <v>43040</v>
      </c>
      <c r="F91" s="74">
        <v>240</v>
      </c>
      <c r="G91" s="70" t="s">
        <v>18</v>
      </c>
      <c r="H91" s="162" t="s">
        <v>27</v>
      </c>
      <c r="I91" s="162"/>
      <c r="J91" s="25">
        <f>J92</f>
        <v>2</v>
      </c>
      <c r="K91" s="25">
        <f t="shared" si="35"/>
        <v>2</v>
      </c>
      <c r="L91" s="135">
        <f t="shared" si="35"/>
        <v>30.2</v>
      </c>
    </row>
    <row r="92" spans="1:19" ht="55.5" customHeight="1" x14ac:dyDescent="0.25">
      <c r="A92" s="167" t="s">
        <v>162</v>
      </c>
      <c r="B92" s="5" t="s">
        <v>46</v>
      </c>
      <c r="C92" s="74">
        <v>1</v>
      </c>
      <c r="D92" s="67" t="s">
        <v>34</v>
      </c>
      <c r="E92" s="169">
        <v>43040</v>
      </c>
      <c r="F92" s="74">
        <v>240</v>
      </c>
      <c r="G92" s="70" t="s">
        <v>18</v>
      </c>
      <c r="H92" s="162" t="s">
        <v>27</v>
      </c>
      <c r="I92" s="162">
        <v>911</v>
      </c>
      <c r="J92" s="25">
        <f>'Прил 2'!J78</f>
        <v>2</v>
      </c>
      <c r="K92" s="25">
        <f>'Прил 2'!K78</f>
        <v>2</v>
      </c>
      <c r="L92" s="25">
        <f>'Прил 2'!L78</f>
        <v>30.2</v>
      </c>
    </row>
    <row r="93" spans="1:19" ht="100.5" customHeight="1" x14ac:dyDescent="0.25">
      <c r="A93" s="108" t="s">
        <v>180</v>
      </c>
      <c r="B93" s="69">
        <v>89</v>
      </c>
      <c r="C93" s="5">
        <v>1</v>
      </c>
      <c r="D93" s="5" t="s">
        <v>34</v>
      </c>
      <c r="E93" s="68" t="s">
        <v>55</v>
      </c>
      <c r="F93" s="5"/>
      <c r="G93" s="70"/>
      <c r="H93" s="67"/>
      <c r="I93" s="67"/>
      <c r="J93" s="25">
        <f>J96</f>
        <v>30.4</v>
      </c>
      <c r="K93" s="25">
        <f>K96</f>
        <v>30.4</v>
      </c>
      <c r="L93" s="135">
        <f>L96</f>
        <v>30.4</v>
      </c>
      <c r="M93" s="231"/>
      <c r="N93" s="232"/>
      <c r="O93" s="232"/>
      <c r="P93" s="232"/>
      <c r="Q93" s="232"/>
      <c r="R93" s="232"/>
      <c r="S93" s="232"/>
    </row>
    <row r="94" spans="1:19" ht="47.25" x14ac:dyDescent="0.25">
      <c r="A94" s="72" t="s">
        <v>100</v>
      </c>
      <c r="B94" s="69">
        <v>89</v>
      </c>
      <c r="C94" s="5">
        <v>1</v>
      </c>
      <c r="D94" s="5" t="s">
        <v>34</v>
      </c>
      <c r="E94" s="68" t="s">
        <v>55</v>
      </c>
      <c r="F94" s="5" t="s">
        <v>101</v>
      </c>
      <c r="G94" s="70"/>
      <c r="H94" s="67"/>
      <c r="I94" s="67"/>
      <c r="J94" s="25">
        <f>J95</f>
        <v>30.4</v>
      </c>
      <c r="K94" s="25">
        <f t="shared" ref="K94:L94" si="36">K95</f>
        <v>30.4</v>
      </c>
      <c r="L94" s="25">
        <f t="shared" si="36"/>
        <v>30.4</v>
      </c>
    </row>
    <row r="95" spans="1:19" ht="15.75" x14ac:dyDescent="0.25">
      <c r="A95" s="72" t="s">
        <v>40</v>
      </c>
      <c r="B95" s="69">
        <v>89</v>
      </c>
      <c r="C95" s="5">
        <v>1</v>
      </c>
      <c r="D95" s="5" t="s">
        <v>34</v>
      </c>
      <c r="E95" s="68" t="s">
        <v>55</v>
      </c>
      <c r="F95" s="5" t="s">
        <v>102</v>
      </c>
      <c r="G95" s="70"/>
      <c r="H95" s="67"/>
      <c r="I95" s="67"/>
      <c r="J95" s="25">
        <f>J96</f>
        <v>30.4</v>
      </c>
      <c r="K95" s="25">
        <f t="shared" ref="K95:L95" si="37">K96</f>
        <v>30.4</v>
      </c>
      <c r="L95" s="25">
        <f t="shared" si="37"/>
        <v>30.4</v>
      </c>
    </row>
    <row r="96" spans="1:19" ht="15.75" x14ac:dyDescent="0.25">
      <c r="A96" s="113" t="s">
        <v>19</v>
      </c>
      <c r="B96" s="69">
        <v>89</v>
      </c>
      <c r="C96" s="5">
        <v>1</v>
      </c>
      <c r="D96" s="5" t="s">
        <v>34</v>
      </c>
      <c r="E96" s="68" t="s">
        <v>55</v>
      </c>
      <c r="F96" s="5" t="s">
        <v>102</v>
      </c>
      <c r="G96" s="70" t="s">
        <v>18</v>
      </c>
      <c r="H96" s="67"/>
      <c r="I96" s="67"/>
      <c r="J96" s="25">
        <f>J97</f>
        <v>30.4</v>
      </c>
      <c r="K96" s="25">
        <f>K97</f>
        <v>30.4</v>
      </c>
      <c r="L96" s="135">
        <f>L97</f>
        <v>30.4</v>
      </c>
    </row>
    <row r="97" spans="1:19" ht="15.75" x14ac:dyDescent="0.25">
      <c r="A97" s="113" t="s">
        <v>54</v>
      </c>
      <c r="B97" s="69">
        <v>89</v>
      </c>
      <c r="C97" s="5">
        <v>1</v>
      </c>
      <c r="D97" s="5" t="s">
        <v>34</v>
      </c>
      <c r="E97" s="68" t="s">
        <v>55</v>
      </c>
      <c r="F97" s="5" t="s">
        <v>102</v>
      </c>
      <c r="G97" s="70" t="s">
        <v>18</v>
      </c>
      <c r="H97" s="67" t="s">
        <v>26</v>
      </c>
      <c r="I97" s="67"/>
      <c r="J97" s="25">
        <f>J98</f>
        <v>30.4</v>
      </c>
      <c r="K97" s="25">
        <f t="shared" ref="K97:L97" si="38">K98</f>
        <v>30.4</v>
      </c>
      <c r="L97" s="135">
        <f t="shared" si="38"/>
        <v>30.4</v>
      </c>
    </row>
    <row r="98" spans="1:19" ht="47.25" x14ac:dyDescent="0.25">
      <c r="A98" s="167" t="s">
        <v>162</v>
      </c>
      <c r="B98" s="69">
        <v>89</v>
      </c>
      <c r="C98" s="5">
        <v>1</v>
      </c>
      <c r="D98" s="5" t="s">
        <v>34</v>
      </c>
      <c r="E98" s="68" t="s">
        <v>55</v>
      </c>
      <c r="F98" s="5" t="s">
        <v>102</v>
      </c>
      <c r="G98" s="70" t="s">
        <v>18</v>
      </c>
      <c r="H98" s="67" t="s">
        <v>26</v>
      </c>
      <c r="I98" s="67">
        <v>911</v>
      </c>
      <c r="J98" s="25">
        <f>'Прил 2'!J69</f>
        <v>30.4</v>
      </c>
      <c r="K98" s="25">
        <f>'Прил 2'!K69</f>
        <v>30.4</v>
      </c>
      <c r="L98" s="25">
        <f>'Прил 2'!L69</f>
        <v>30.4</v>
      </c>
    </row>
    <row r="99" spans="1:19" ht="226.5" customHeight="1" x14ac:dyDescent="0.25">
      <c r="A99" s="187" t="s">
        <v>181</v>
      </c>
      <c r="B99" s="67" t="s">
        <v>46</v>
      </c>
      <c r="C99" s="67" t="s">
        <v>22</v>
      </c>
      <c r="D99" s="67" t="s">
        <v>34</v>
      </c>
      <c r="E99" s="92" t="s">
        <v>53</v>
      </c>
      <c r="F99" s="67"/>
      <c r="G99" s="70"/>
      <c r="H99" s="67"/>
      <c r="I99" s="67"/>
      <c r="J99" s="25">
        <f>J102</f>
        <v>353.7</v>
      </c>
      <c r="K99" s="25">
        <f>K102</f>
        <v>261.10000000000002</v>
      </c>
      <c r="L99" s="135">
        <f>L102</f>
        <v>277</v>
      </c>
      <c r="M99" s="231"/>
      <c r="N99" s="232"/>
      <c r="O99" s="232"/>
      <c r="P99" s="232"/>
      <c r="Q99" s="232"/>
      <c r="R99" s="232"/>
      <c r="S99" s="232"/>
    </row>
    <row r="100" spans="1:19" ht="37.15" customHeight="1" x14ac:dyDescent="0.25">
      <c r="A100" s="72" t="s">
        <v>100</v>
      </c>
      <c r="B100" s="67" t="s">
        <v>46</v>
      </c>
      <c r="C100" s="67" t="s">
        <v>22</v>
      </c>
      <c r="D100" s="67" t="s">
        <v>34</v>
      </c>
      <c r="E100" s="92" t="s">
        <v>53</v>
      </c>
      <c r="F100" s="67" t="s">
        <v>101</v>
      </c>
      <c r="G100" s="70"/>
      <c r="H100" s="67"/>
      <c r="I100" s="67"/>
      <c r="J100" s="25">
        <f>J101</f>
        <v>353.7</v>
      </c>
      <c r="K100" s="25">
        <f t="shared" ref="K100:L100" si="39">K101</f>
        <v>261.10000000000002</v>
      </c>
      <c r="L100" s="25">
        <f t="shared" si="39"/>
        <v>277</v>
      </c>
      <c r="M100" s="64"/>
      <c r="N100" s="64"/>
      <c r="O100" s="64"/>
      <c r="P100" s="64"/>
      <c r="Q100" s="64"/>
      <c r="R100" s="64"/>
      <c r="S100" s="64"/>
    </row>
    <row r="101" spans="1:19" ht="21" customHeight="1" x14ac:dyDescent="0.25">
      <c r="A101" s="72" t="s">
        <v>40</v>
      </c>
      <c r="B101" s="67" t="s">
        <v>46</v>
      </c>
      <c r="C101" s="67" t="s">
        <v>22</v>
      </c>
      <c r="D101" s="67" t="s">
        <v>34</v>
      </c>
      <c r="E101" s="92" t="s">
        <v>53</v>
      </c>
      <c r="F101" s="67" t="s">
        <v>102</v>
      </c>
      <c r="G101" s="70"/>
      <c r="H101" s="67"/>
      <c r="I101" s="67"/>
      <c r="J101" s="25">
        <f>J102</f>
        <v>353.7</v>
      </c>
      <c r="K101" s="25">
        <f t="shared" ref="K101:L101" si="40">K102</f>
        <v>261.10000000000002</v>
      </c>
      <c r="L101" s="25">
        <f t="shared" si="40"/>
        <v>277</v>
      </c>
      <c r="M101" s="64"/>
      <c r="N101" s="64"/>
      <c r="O101" s="64"/>
      <c r="P101" s="64"/>
      <c r="Q101" s="64"/>
      <c r="R101" s="64"/>
      <c r="S101" s="64"/>
    </row>
    <row r="102" spans="1:19" ht="16.5" customHeight="1" x14ac:dyDescent="0.25">
      <c r="A102" s="72" t="s">
        <v>51</v>
      </c>
      <c r="B102" s="67" t="s">
        <v>46</v>
      </c>
      <c r="C102" s="67" t="s">
        <v>22</v>
      </c>
      <c r="D102" s="67" t="s">
        <v>34</v>
      </c>
      <c r="E102" s="92" t="s">
        <v>53</v>
      </c>
      <c r="F102" s="67" t="s">
        <v>102</v>
      </c>
      <c r="G102" s="70" t="s">
        <v>16</v>
      </c>
      <c r="H102" s="67"/>
      <c r="I102" s="67"/>
      <c r="J102" s="25">
        <f>J103</f>
        <v>353.7</v>
      </c>
      <c r="K102" s="25">
        <f t="shared" ref="K102:L103" si="41">K103</f>
        <v>261.10000000000002</v>
      </c>
      <c r="L102" s="135">
        <f t="shared" si="41"/>
        <v>277</v>
      </c>
    </row>
    <row r="103" spans="1:19" ht="18.75" customHeight="1" x14ac:dyDescent="0.25">
      <c r="A103" s="72" t="s">
        <v>52</v>
      </c>
      <c r="B103" s="67" t="s">
        <v>46</v>
      </c>
      <c r="C103" s="67" t="s">
        <v>22</v>
      </c>
      <c r="D103" s="67" t="s">
        <v>34</v>
      </c>
      <c r="E103" s="92" t="s">
        <v>53</v>
      </c>
      <c r="F103" s="67" t="s">
        <v>102</v>
      </c>
      <c r="G103" s="70" t="s">
        <v>16</v>
      </c>
      <c r="H103" s="67" t="s">
        <v>28</v>
      </c>
      <c r="I103" s="67"/>
      <c r="J103" s="25">
        <f>J104</f>
        <v>353.7</v>
      </c>
      <c r="K103" s="25">
        <f t="shared" si="41"/>
        <v>261.10000000000002</v>
      </c>
      <c r="L103" s="135">
        <f t="shared" si="41"/>
        <v>277</v>
      </c>
    </row>
    <row r="104" spans="1:19" ht="55.5" customHeight="1" x14ac:dyDescent="0.25">
      <c r="A104" s="167" t="s">
        <v>162</v>
      </c>
      <c r="B104" s="67" t="s">
        <v>46</v>
      </c>
      <c r="C104" s="67" t="s">
        <v>22</v>
      </c>
      <c r="D104" s="67" t="s">
        <v>34</v>
      </c>
      <c r="E104" s="92" t="s">
        <v>53</v>
      </c>
      <c r="F104" s="67" t="s">
        <v>102</v>
      </c>
      <c r="G104" s="70" t="s">
        <v>16</v>
      </c>
      <c r="H104" s="67" t="s">
        <v>28</v>
      </c>
      <c r="I104" s="67">
        <v>911</v>
      </c>
      <c r="J104" s="25">
        <f>'Прил 2'!J62</f>
        <v>353.7</v>
      </c>
      <c r="K104" s="25">
        <f>'Прил 2'!K62</f>
        <v>261.10000000000002</v>
      </c>
      <c r="L104" s="25">
        <f>'Прил 2'!L62</f>
        <v>277</v>
      </c>
    </row>
    <row r="105" spans="1:19" ht="63" x14ac:dyDescent="0.25">
      <c r="A105" s="110" t="s">
        <v>177</v>
      </c>
      <c r="B105" s="168">
        <v>89</v>
      </c>
      <c r="C105" s="162" t="s">
        <v>22</v>
      </c>
      <c r="D105" s="67" t="s">
        <v>34</v>
      </c>
      <c r="E105" s="92" t="s">
        <v>50</v>
      </c>
      <c r="F105" s="67"/>
      <c r="G105" s="70"/>
      <c r="H105" s="67"/>
      <c r="I105" s="74"/>
      <c r="J105" s="25">
        <f>J108+J111</f>
        <v>89.8</v>
      </c>
      <c r="K105" s="25">
        <f t="shared" ref="K105:L105" si="42">K108+K111</f>
        <v>92.8</v>
      </c>
      <c r="L105" s="25">
        <f t="shared" si="42"/>
        <v>96</v>
      </c>
    </row>
    <row r="106" spans="1:19" ht="78.75" x14ac:dyDescent="0.25">
      <c r="A106" s="102" t="s">
        <v>103</v>
      </c>
      <c r="B106" s="168">
        <v>89</v>
      </c>
      <c r="C106" s="162" t="s">
        <v>22</v>
      </c>
      <c r="D106" s="67" t="s">
        <v>34</v>
      </c>
      <c r="E106" s="92" t="s">
        <v>50</v>
      </c>
      <c r="F106" s="67" t="s">
        <v>105</v>
      </c>
      <c r="G106" s="70"/>
      <c r="H106" s="67"/>
      <c r="I106" s="74"/>
      <c r="J106" s="25">
        <f>J107</f>
        <v>85.8</v>
      </c>
      <c r="K106" s="25">
        <f t="shared" ref="K106:L106" si="43">K107</f>
        <v>88.8</v>
      </c>
      <c r="L106" s="25">
        <f t="shared" si="43"/>
        <v>92</v>
      </c>
    </row>
    <row r="107" spans="1:19" ht="31.5" x14ac:dyDescent="0.25">
      <c r="A107" s="102" t="s">
        <v>104</v>
      </c>
      <c r="B107" s="168">
        <v>89</v>
      </c>
      <c r="C107" s="162" t="s">
        <v>22</v>
      </c>
      <c r="D107" s="67" t="s">
        <v>34</v>
      </c>
      <c r="E107" s="92" t="s">
        <v>50</v>
      </c>
      <c r="F107" s="67" t="s">
        <v>106</v>
      </c>
      <c r="G107" s="70"/>
      <c r="H107" s="67"/>
      <c r="I107" s="74"/>
      <c r="J107" s="25">
        <f>J108</f>
        <v>85.8</v>
      </c>
      <c r="K107" s="25">
        <f t="shared" ref="K107:L107" si="44">K108</f>
        <v>88.8</v>
      </c>
      <c r="L107" s="25">
        <f t="shared" si="44"/>
        <v>92</v>
      </c>
    </row>
    <row r="108" spans="1:19" ht="15.75" x14ac:dyDescent="0.25">
      <c r="A108" s="113" t="s">
        <v>48</v>
      </c>
      <c r="B108" s="168">
        <v>89</v>
      </c>
      <c r="C108" s="162" t="s">
        <v>22</v>
      </c>
      <c r="D108" s="67" t="s">
        <v>34</v>
      </c>
      <c r="E108" s="92" t="s">
        <v>50</v>
      </c>
      <c r="F108" s="67" t="s">
        <v>106</v>
      </c>
      <c r="G108" s="70" t="s">
        <v>26</v>
      </c>
      <c r="H108" s="67"/>
      <c r="I108" s="74"/>
      <c r="J108" s="25">
        <f>J109</f>
        <v>85.8</v>
      </c>
      <c r="K108" s="25">
        <f t="shared" ref="K108:L109" si="45">K109</f>
        <v>88.8</v>
      </c>
      <c r="L108" s="135">
        <f t="shared" si="45"/>
        <v>92</v>
      </c>
    </row>
    <row r="109" spans="1:19" ht="21.75" customHeight="1" x14ac:dyDescent="0.25">
      <c r="A109" s="113" t="s">
        <v>49</v>
      </c>
      <c r="B109" s="168">
        <v>89</v>
      </c>
      <c r="C109" s="162" t="s">
        <v>22</v>
      </c>
      <c r="D109" s="67" t="s">
        <v>34</v>
      </c>
      <c r="E109" s="92" t="s">
        <v>50</v>
      </c>
      <c r="F109" s="67" t="s">
        <v>106</v>
      </c>
      <c r="G109" s="70" t="s">
        <v>26</v>
      </c>
      <c r="H109" s="67" t="s">
        <v>27</v>
      </c>
      <c r="I109" s="74"/>
      <c r="J109" s="25">
        <f>J110</f>
        <v>85.8</v>
      </c>
      <c r="K109" s="25">
        <f t="shared" si="45"/>
        <v>88.8</v>
      </c>
      <c r="L109" s="135">
        <f t="shared" si="45"/>
        <v>92</v>
      </c>
    </row>
    <row r="110" spans="1:19" ht="47.25" x14ac:dyDescent="0.25">
      <c r="A110" s="167" t="s">
        <v>162</v>
      </c>
      <c r="B110" s="70">
        <v>89</v>
      </c>
      <c r="C110" s="67">
        <v>1</v>
      </c>
      <c r="D110" s="67" t="s">
        <v>34</v>
      </c>
      <c r="E110" s="92" t="s">
        <v>50</v>
      </c>
      <c r="F110" s="67" t="s">
        <v>106</v>
      </c>
      <c r="G110" s="70" t="s">
        <v>26</v>
      </c>
      <c r="H110" s="67" t="s">
        <v>27</v>
      </c>
      <c r="I110" s="67">
        <v>911</v>
      </c>
      <c r="J110" s="25">
        <f>'Прил 2'!J53</f>
        <v>85.8</v>
      </c>
      <c r="K110" s="25">
        <f>'Прил 2'!K53</f>
        <v>88.8</v>
      </c>
      <c r="L110" s="25">
        <f>'Прил 2'!L53</f>
        <v>92</v>
      </c>
    </row>
    <row r="111" spans="1:19" ht="78.75" x14ac:dyDescent="0.25">
      <c r="A111" s="102" t="s">
        <v>103</v>
      </c>
      <c r="B111" s="168">
        <v>89</v>
      </c>
      <c r="C111" s="162" t="s">
        <v>22</v>
      </c>
      <c r="D111" s="67" t="s">
        <v>34</v>
      </c>
      <c r="E111" s="92" t="s">
        <v>50</v>
      </c>
      <c r="F111" s="67" t="s">
        <v>101</v>
      </c>
      <c r="G111" s="70"/>
      <c r="H111" s="67"/>
      <c r="I111" s="74"/>
      <c r="J111" s="25">
        <f>J112</f>
        <v>4</v>
      </c>
      <c r="K111" s="25">
        <f t="shared" ref="K111:L114" si="46">K112</f>
        <v>4</v>
      </c>
      <c r="L111" s="25">
        <f t="shared" ref="L111:L112" si="47">L112</f>
        <v>4</v>
      </c>
    </row>
    <row r="112" spans="1:19" ht="31.5" x14ac:dyDescent="0.25">
      <c r="A112" s="102" t="s">
        <v>104</v>
      </c>
      <c r="B112" s="168">
        <v>89</v>
      </c>
      <c r="C112" s="162" t="s">
        <v>22</v>
      </c>
      <c r="D112" s="67" t="s">
        <v>34</v>
      </c>
      <c r="E112" s="92" t="s">
        <v>50</v>
      </c>
      <c r="F112" s="67" t="s">
        <v>102</v>
      </c>
      <c r="G112" s="70"/>
      <c r="H112" s="67"/>
      <c r="I112" s="74"/>
      <c r="J112" s="25">
        <f>J113</f>
        <v>4</v>
      </c>
      <c r="K112" s="25">
        <f t="shared" si="46"/>
        <v>4</v>
      </c>
      <c r="L112" s="25">
        <f t="shared" si="47"/>
        <v>4</v>
      </c>
    </row>
    <row r="113" spans="1:12" ht="15.75" x14ac:dyDescent="0.25">
      <c r="A113" s="113" t="s">
        <v>48</v>
      </c>
      <c r="B113" s="168">
        <v>89</v>
      </c>
      <c r="C113" s="162" t="s">
        <v>22</v>
      </c>
      <c r="D113" s="67" t="s">
        <v>34</v>
      </c>
      <c r="E113" s="92" t="s">
        <v>50</v>
      </c>
      <c r="F113" s="67" t="s">
        <v>102</v>
      </c>
      <c r="G113" s="70" t="s">
        <v>26</v>
      </c>
      <c r="H113" s="67"/>
      <c r="I113" s="74"/>
      <c r="J113" s="25">
        <f>J114</f>
        <v>4</v>
      </c>
      <c r="K113" s="25">
        <f t="shared" si="46"/>
        <v>4</v>
      </c>
      <c r="L113" s="135">
        <f t="shared" si="46"/>
        <v>4</v>
      </c>
    </row>
    <row r="114" spans="1:12" ht="21.75" customHeight="1" x14ac:dyDescent="0.25">
      <c r="A114" s="113" t="s">
        <v>49</v>
      </c>
      <c r="B114" s="168">
        <v>89</v>
      </c>
      <c r="C114" s="162" t="s">
        <v>22</v>
      </c>
      <c r="D114" s="67" t="s">
        <v>34</v>
      </c>
      <c r="E114" s="92" t="s">
        <v>50</v>
      </c>
      <c r="F114" s="67" t="s">
        <v>102</v>
      </c>
      <c r="G114" s="70" t="s">
        <v>26</v>
      </c>
      <c r="H114" s="67" t="s">
        <v>27</v>
      </c>
      <c r="I114" s="74"/>
      <c r="J114" s="25">
        <f>J115</f>
        <v>4</v>
      </c>
      <c r="K114" s="25">
        <f t="shared" si="46"/>
        <v>4</v>
      </c>
      <c r="L114" s="135">
        <f t="shared" si="46"/>
        <v>4</v>
      </c>
    </row>
    <row r="115" spans="1:12" ht="47.25" x14ac:dyDescent="0.25">
      <c r="A115" s="167" t="s">
        <v>162</v>
      </c>
      <c r="B115" s="70">
        <v>89</v>
      </c>
      <c r="C115" s="67">
        <v>1</v>
      </c>
      <c r="D115" s="67" t="s">
        <v>34</v>
      </c>
      <c r="E115" s="92" t="s">
        <v>50</v>
      </c>
      <c r="F115" s="67" t="s">
        <v>102</v>
      </c>
      <c r="G115" s="70" t="s">
        <v>26</v>
      </c>
      <c r="H115" s="67" t="s">
        <v>27</v>
      </c>
      <c r="I115" s="67">
        <v>911</v>
      </c>
      <c r="J115" s="25">
        <f>'Прил 2'!J55</f>
        <v>4</v>
      </c>
      <c r="K115" s="25">
        <f>'Прил 2'!K55</f>
        <v>4</v>
      </c>
      <c r="L115" s="25">
        <f>'Прил 2'!L55</f>
        <v>4</v>
      </c>
    </row>
    <row r="116" spans="1:12" ht="129.75" customHeight="1" x14ac:dyDescent="0.25">
      <c r="A116" s="113" t="s">
        <v>137</v>
      </c>
      <c r="B116" s="66">
        <v>89</v>
      </c>
      <c r="C116" s="67" t="s">
        <v>22</v>
      </c>
      <c r="D116" s="67" t="s">
        <v>34</v>
      </c>
      <c r="E116" s="92" t="s">
        <v>41</v>
      </c>
      <c r="F116" s="67"/>
      <c r="G116" s="70"/>
      <c r="H116" s="67"/>
      <c r="I116" s="70"/>
      <c r="J116" s="25">
        <f>J119</f>
        <v>0.1</v>
      </c>
      <c r="K116" s="25">
        <f>K119</f>
        <v>0.1</v>
      </c>
      <c r="L116" s="135">
        <f>L119</f>
        <v>0.1</v>
      </c>
    </row>
    <row r="117" spans="1:12" ht="35.450000000000003" customHeight="1" x14ac:dyDescent="0.25">
      <c r="A117" s="72" t="s">
        <v>100</v>
      </c>
      <c r="B117" s="168">
        <v>89</v>
      </c>
      <c r="C117" s="67" t="s">
        <v>22</v>
      </c>
      <c r="D117" s="67" t="s">
        <v>34</v>
      </c>
      <c r="E117" s="92" t="s">
        <v>41</v>
      </c>
      <c r="F117" s="67" t="s">
        <v>101</v>
      </c>
      <c r="G117" s="70"/>
      <c r="H117" s="67"/>
      <c r="I117" s="70"/>
      <c r="J117" s="25">
        <f>J118</f>
        <v>0.1</v>
      </c>
      <c r="K117" s="25">
        <f t="shared" ref="K117:L117" si="48">K118</f>
        <v>0.1</v>
      </c>
      <c r="L117" s="25">
        <f t="shared" si="48"/>
        <v>0.1</v>
      </c>
    </row>
    <row r="118" spans="1:12" ht="22.15" customHeight="1" x14ac:dyDescent="0.25">
      <c r="A118" s="72" t="s">
        <v>40</v>
      </c>
      <c r="B118" s="168">
        <v>89</v>
      </c>
      <c r="C118" s="67" t="s">
        <v>22</v>
      </c>
      <c r="D118" s="67" t="s">
        <v>34</v>
      </c>
      <c r="E118" s="92" t="s">
        <v>41</v>
      </c>
      <c r="F118" s="67" t="s">
        <v>102</v>
      </c>
      <c r="G118" s="70"/>
      <c r="H118" s="67"/>
      <c r="I118" s="70"/>
      <c r="J118" s="25">
        <f>J119</f>
        <v>0.1</v>
      </c>
      <c r="K118" s="25">
        <f t="shared" ref="K118:L118" si="49">K119</f>
        <v>0.1</v>
      </c>
      <c r="L118" s="25">
        <f t="shared" si="49"/>
        <v>0.1</v>
      </c>
    </row>
    <row r="119" spans="1:12" ht="15.75" x14ac:dyDescent="0.25">
      <c r="A119" s="113" t="s">
        <v>14</v>
      </c>
      <c r="B119" s="168">
        <v>89</v>
      </c>
      <c r="C119" s="67" t="s">
        <v>22</v>
      </c>
      <c r="D119" s="67" t="s">
        <v>34</v>
      </c>
      <c r="E119" s="92" t="s">
        <v>41</v>
      </c>
      <c r="F119" s="67" t="s">
        <v>102</v>
      </c>
      <c r="G119" s="70" t="s">
        <v>15</v>
      </c>
      <c r="H119" s="67"/>
      <c r="I119" s="70"/>
      <c r="J119" s="25">
        <f>J120</f>
        <v>0.1</v>
      </c>
      <c r="K119" s="25">
        <f t="shared" ref="K119:L120" si="50">K120</f>
        <v>0.1</v>
      </c>
      <c r="L119" s="135">
        <f t="shared" si="50"/>
        <v>0.1</v>
      </c>
    </row>
    <row r="120" spans="1:12" ht="63.75" customHeight="1" x14ac:dyDescent="0.25">
      <c r="A120" s="113" t="s">
        <v>65</v>
      </c>
      <c r="B120" s="168">
        <v>89</v>
      </c>
      <c r="C120" s="67" t="s">
        <v>22</v>
      </c>
      <c r="D120" s="67" t="s">
        <v>34</v>
      </c>
      <c r="E120" s="92" t="s">
        <v>41</v>
      </c>
      <c r="F120" s="67" t="s">
        <v>102</v>
      </c>
      <c r="G120" s="70" t="s">
        <v>15</v>
      </c>
      <c r="H120" s="67" t="s">
        <v>16</v>
      </c>
      <c r="I120" s="70"/>
      <c r="J120" s="25">
        <f>J121</f>
        <v>0.1</v>
      </c>
      <c r="K120" s="25">
        <f t="shared" si="50"/>
        <v>0.1</v>
      </c>
      <c r="L120" s="135">
        <f t="shared" si="50"/>
        <v>0.1</v>
      </c>
    </row>
    <row r="121" spans="1:12" ht="47.25" x14ac:dyDescent="0.25">
      <c r="A121" s="167" t="s">
        <v>162</v>
      </c>
      <c r="B121" s="168">
        <v>89</v>
      </c>
      <c r="C121" s="67" t="s">
        <v>22</v>
      </c>
      <c r="D121" s="67" t="s">
        <v>34</v>
      </c>
      <c r="E121" s="92" t="s">
        <v>41</v>
      </c>
      <c r="F121" s="67" t="s">
        <v>102</v>
      </c>
      <c r="G121" s="70" t="s">
        <v>15</v>
      </c>
      <c r="H121" s="67" t="s">
        <v>16</v>
      </c>
      <c r="I121" s="70">
        <v>911</v>
      </c>
      <c r="J121" s="25">
        <f>'Прил 2'!J38</f>
        <v>0.1</v>
      </c>
      <c r="K121" s="25">
        <f>'Прил 2'!K38</f>
        <v>0.1</v>
      </c>
      <c r="L121" s="135">
        <f>'Прил 2'!L38</f>
        <v>0.1</v>
      </c>
    </row>
  </sheetData>
  <autoFilter ref="A7:L121"/>
  <mergeCells count="13">
    <mergeCell ref="A3:J3"/>
    <mergeCell ref="A2:L2"/>
    <mergeCell ref="M2:T2"/>
    <mergeCell ref="M93:S93"/>
    <mergeCell ref="J1:L1"/>
    <mergeCell ref="M99:S99"/>
    <mergeCell ref="A4:A5"/>
    <mergeCell ref="B4:E5"/>
    <mergeCell ref="H4:H5"/>
    <mergeCell ref="I4:I5"/>
    <mergeCell ref="G4:G5"/>
    <mergeCell ref="J4:L4"/>
    <mergeCell ref="F4:F5"/>
  </mergeCells>
  <conditionalFormatting sqref="D55:D56">
    <cfRule type="expression" dxfId="2" priority="50" stopIfTrue="1">
      <formula>$D55=""</formula>
    </cfRule>
    <cfRule type="expression" dxfId="1" priority="51" stopIfTrue="1">
      <formula>$E55&lt;&gt;""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26"/>
  <sheetViews>
    <sheetView view="pageBreakPreview" topLeftCell="A7" zoomScaleNormal="55" zoomScaleSheetLayoutView="100" workbookViewId="0">
      <selection activeCell="C13" sqref="C13"/>
    </sheetView>
  </sheetViews>
  <sheetFormatPr defaultColWidth="9.140625" defaultRowHeight="15.75" x14ac:dyDescent="0.25"/>
  <cols>
    <col min="1" max="1" width="29.140625" style="9" customWidth="1"/>
    <col min="2" max="2" width="71" style="48" customWidth="1"/>
    <col min="3" max="3" width="14.85546875" style="9" customWidth="1"/>
    <col min="4" max="4" width="17.28515625" style="9" customWidth="1"/>
    <col min="5" max="5" width="16.140625" style="9" customWidth="1"/>
    <col min="6" max="6" width="9.140625" style="9" hidden="1" customWidth="1"/>
    <col min="7" max="7" width="20.28515625" style="9" customWidth="1"/>
    <col min="8" max="8" width="16.7109375" style="9" customWidth="1"/>
    <col min="9" max="9" width="21.85546875" style="9" customWidth="1"/>
    <col min="10" max="16384" width="9.140625" style="9"/>
  </cols>
  <sheetData>
    <row r="1" spans="1:6" ht="108" customHeight="1" x14ac:dyDescent="0.25">
      <c r="A1" s="124"/>
      <c r="B1" s="172"/>
      <c r="C1" s="221" t="s">
        <v>208</v>
      </c>
      <c r="D1" s="221"/>
      <c r="E1" s="221"/>
      <c r="F1" s="7"/>
    </row>
    <row r="2" spans="1:6" ht="68.25" customHeight="1" x14ac:dyDescent="0.25">
      <c r="A2" s="237" t="s">
        <v>199</v>
      </c>
      <c r="B2" s="237"/>
      <c r="C2" s="237"/>
      <c r="D2" s="237"/>
      <c r="E2" s="237"/>
    </row>
    <row r="3" spans="1:6" x14ac:dyDescent="0.25">
      <c r="A3" s="125"/>
      <c r="B3" s="173"/>
      <c r="C3" s="174"/>
      <c r="D3" s="123"/>
      <c r="E3" s="175" t="s">
        <v>132</v>
      </c>
    </row>
    <row r="4" spans="1:6" x14ac:dyDescent="0.25">
      <c r="A4" s="235" t="s">
        <v>120</v>
      </c>
      <c r="B4" s="236" t="s">
        <v>200</v>
      </c>
      <c r="C4" s="235" t="s">
        <v>201</v>
      </c>
      <c r="D4" s="235"/>
      <c r="E4" s="235"/>
    </row>
    <row r="5" spans="1:6" ht="63.75" customHeight="1" x14ac:dyDescent="0.25">
      <c r="A5" s="235"/>
      <c r="B5" s="236"/>
      <c r="C5" s="199" t="s">
        <v>140</v>
      </c>
      <c r="D5" s="199" t="s">
        <v>174</v>
      </c>
      <c r="E5" s="199" t="s">
        <v>188</v>
      </c>
    </row>
    <row r="6" spans="1:6" ht="31.5" x14ac:dyDescent="0.25">
      <c r="A6" s="176" t="s">
        <v>121</v>
      </c>
      <c r="B6" s="190" t="s">
        <v>122</v>
      </c>
      <c r="C6" s="188">
        <f>C7+C10+C14</f>
        <v>-30.1</v>
      </c>
      <c r="D6" s="188">
        <f t="shared" ref="D6:E6" si="0">D7+D10+D14</f>
        <v>-45.1</v>
      </c>
      <c r="E6" s="188">
        <f t="shared" si="0"/>
        <v>-60.1</v>
      </c>
    </row>
    <row r="7" spans="1:6" x14ac:dyDescent="0.25">
      <c r="A7" s="31" t="s">
        <v>123</v>
      </c>
      <c r="B7" s="47" t="s">
        <v>115</v>
      </c>
      <c r="C7" s="39">
        <f t="shared" ref="C7:E8" si="1">SUM(C8)</f>
        <v>0</v>
      </c>
      <c r="D7" s="39">
        <f t="shared" si="1"/>
        <v>0</v>
      </c>
      <c r="E7" s="39">
        <f t="shared" si="1"/>
        <v>0</v>
      </c>
    </row>
    <row r="8" spans="1:6" ht="31.5" x14ac:dyDescent="0.25">
      <c r="A8" s="31" t="s">
        <v>124</v>
      </c>
      <c r="B8" s="47" t="s">
        <v>125</v>
      </c>
      <c r="C8" s="39">
        <f t="shared" si="1"/>
        <v>0</v>
      </c>
      <c r="D8" s="39">
        <f t="shared" si="1"/>
        <v>0</v>
      </c>
      <c r="E8" s="39">
        <f t="shared" si="1"/>
        <v>0</v>
      </c>
    </row>
    <row r="9" spans="1:6" ht="31.5" x14ac:dyDescent="0.25">
      <c r="A9" s="31" t="s">
        <v>133</v>
      </c>
      <c r="B9" s="189" t="s">
        <v>182</v>
      </c>
      <c r="C9" s="39">
        <v>0</v>
      </c>
      <c r="D9" s="39">
        <v>0</v>
      </c>
      <c r="E9" s="39">
        <v>0</v>
      </c>
    </row>
    <row r="10" spans="1:6" ht="31.5" x14ac:dyDescent="0.25">
      <c r="A10" s="33" t="s">
        <v>145</v>
      </c>
      <c r="B10" s="46" t="s">
        <v>119</v>
      </c>
      <c r="C10" s="39">
        <f t="shared" ref="C10:E11" si="2">C11</f>
        <v>-30.1</v>
      </c>
      <c r="D10" s="39">
        <f t="shared" si="2"/>
        <v>-45.1</v>
      </c>
      <c r="E10" s="39">
        <f t="shared" si="2"/>
        <v>-60.1</v>
      </c>
    </row>
    <row r="11" spans="1:6" ht="31.5" x14ac:dyDescent="0.25">
      <c r="A11" s="33" t="s">
        <v>146</v>
      </c>
      <c r="B11" s="46" t="s">
        <v>126</v>
      </c>
      <c r="C11" s="39">
        <f t="shared" si="2"/>
        <v>-30.1</v>
      </c>
      <c r="D11" s="39">
        <f t="shared" si="2"/>
        <v>-45.1</v>
      </c>
      <c r="E11" s="39">
        <f t="shared" si="2"/>
        <v>-60.1</v>
      </c>
    </row>
    <row r="12" spans="1:6" ht="47.25" x14ac:dyDescent="0.25">
      <c r="A12" s="33" t="s">
        <v>147</v>
      </c>
      <c r="B12" s="46" t="s">
        <v>127</v>
      </c>
      <c r="C12" s="39">
        <f>SUM(C13)</f>
        <v>-30.1</v>
      </c>
      <c r="D12" s="39">
        <f>SUM(D13)</f>
        <v>-45.1</v>
      </c>
      <c r="E12" s="39">
        <f>SUM(E13)</f>
        <v>-60.1</v>
      </c>
    </row>
    <row r="13" spans="1:6" ht="47.25" x14ac:dyDescent="0.25">
      <c r="A13" s="33" t="s">
        <v>148</v>
      </c>
      <c r="B13" s="191" t="s">
        <v>134</v>
      </c>
      <c r="C13" s="39">
        <v>-30.1</v>
      </c>
      <c r="D13" s="49">
        <v>-45.1</v>
      </c>
      <c r="E13" s="39">
        <v>-60.1</v>
      </c>
    </row>
    <row r="14" spans="1:6" ht="31.5" x14ac:dyDescent="0.25">
      <c r="A14" s="34" t="s">
        <v>149</v>
      </c>
      <c r="B14" s="192" t="s">
        <v>183</v>
      </c>
      <c r="C14" s="32">
        <f>C17+C18</f>
        <v>0</v>
      </c>
      <c r="D14" s="32">
        <f>D17+D18</f>
        <v>0</v>
      </c>
      <c r="E14" s="32">
        <f>E17+E18</f>
        <v>0</v>
      </c>
    </row>
    <row r="15" spans="1:6" s="37" customFormat="1" x14ac:dyDescent="0.25">
      <c r="A15" s="35" t="s">
        <v>150</v>
      </c>
      <c r="B15" s="36" t="s">
        <v>128</v>
      </c>
      <c r="C15" s="32">
        <f t="shared" ref="C15:E16" si="3">SUM(C16)</f>
        <v>-1492.8999999999999</v>
      </c>
      <c r="D15" s="32">
        <f t="shared" si="3"/>
        <v>-868.4</v>
      </c>
      <c r="E15" s="32">
        <f t="shared" si="3"/>
        <v>-901.9</v>
      </c>
    </row>
    <row r="16" spans="1:6" x14ac:dyDescent="0.25">
      <c r="A16" s="33" t="s">
        <v>151</v>
      </c>
      <c r="B16" s="38" t="s">
        <v>129</v>
      </c>
      <c r="C16" s="39">
        <f t="shared" si="3"/>
        <v>-1492.8999999999999</v>
      </c>
      <c r="D16" s="39">
        <f t="shared" si="3"/>
        <v>-868.4</v>
      </c>
      <c r="E16" s="39">
        <f t="shared" si="3"/>
        <v>-901.9</v>
      </c>
    </row>
    <row r="17" spans="1:9" ht="31.5" x14ac:dyDescent="0.25">
      <c r="A17" s="33" t="s">
        <v>152</v>
      </c>
      <c r="B17" s="189" t="s">
        <v>184</v>
      </c>
      <c r="C17" s="39">
        <f>-'Прил 1'!C8-C9</f>
        <v>-1492.8999999999999</v>
      </c>
      <c r="D17" s="39">
        <f>-'Прил 1'!D8-D9</f>
        <v>-868.4</v>
      </c>
      <c r="E17" s="39">
        <f>-'Прил 1'!E8-E9</f>
        <v>-901.9</v>
      </c>
    </row>
    <row r="18" spans="1:9" s="37" customFormat="1" x14ac:dyDescent="0.25">
      <c r="A18" s="35" t="s">
        <v>153</v>
      </c>
      <c r="B18" s="40" t="s">
        <v>130</v>
      </c>
      <c r="C18" s="32">
        <f>SUM(C19)</f>
        <v>1492.8999999999996</v>
      </c>
      <c r="D18" s="32">
        <f t="shared" ref="C18:E19" si="4">SUM(D19)</f>
        <v>868.40000000000009</v>
      </c>
      <c r="E18" s="32">
        <f t="shared" si="4"/>
        <v>901.9</v>
      </c>
    </row>
    <row r="19" spans="1:9" x14ac:dyDescent="0.25">
      <c r="A19" s="41" t="s">
        <v>154</v>
      </c>
      <c r="B19" s="42" t="s">
        <v>131</v>
      </c>
      <c r="C19" s="39">
        <f t="shared" si="4"/>
        <v>1492.8999999999996</v>
      </c>
      <c r="D19" s="39">
        <f t="shared" si="4"/>
        <v>868.40000000000009</v>
      </c>
      <c r="E19" s="39">
        <f t="shared" si="4"/>
        <v>901.9</v>
      </c>
    </row>
    <row r="20" spans="1:9" ht="31.5" x14ac:dyDescent="0.25">
      <c r="A20" s="43" t="s">
        <v>155</v>
      </c>
      <c r="B20" s="44" t="s">
        <v>185</v>
      </c>
      <c r="C20" s="39">
        <f>'Прил 2'!J8-C13</f>
        <v>1492.8999999999996</v>
      </c>
      <c r="D20" s="39">
        <f>'Прил 3 '!J7-D13</f>
        <v>868.40000000000009</v>
      </c>
      <c r="E20" s="39">
        <f>'Прил 3 '!K7-E13</f>
        <v>901.9</v>
      </c>
      <c r="G20" s="45"/>
      <c r="H20" s="45"/>
      <c r="I20" s="45"/>
    </row>
    <row r="23" spans="1:9" ht="28.15" customHeight="1" x14ac:dyDescent="0.25"/>
    <row r="26" spans="1:9" x14ac:dyDescent="0.25">
      <c r="C26" s="45"/>
      <c r="D26" s="45"/>
      <c r="E26" s="45"/>
    </row>
  </sheetData>
  <mergeCells count="5">
    <mergeCell ref="A4:A5"/>
    <mergeCell ref="B4:B5"/>
    <mergeCell ref="C4:E4"/>
    <mergeCell ref="A2:E2"/>
    <mergeCell ref="C1:E1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3"/>
  <sheetViews>
    <sheetView view="pageBreakPreview" topLeftCell="A3" zoomScaleNormal="40" zoomScaleSheetLayoutView="100" workbookViewId="0">
      <selection activeCell="E16" sqref="E16"/>
    </sheetView>
  </sheetViews>
  <sheetFormatPr defaultColWidth="8" defaultRowHeight="15.75" x14ac:dyDescent="0.25"/>
  <cols>
    <col min="1" max="1" width="15.140625" style="3" customWidth="1"/>
    <col min="2" max="2" width="56.5703125" style="3" customWidth="1"/>
    <col min="3" max="3" width="15" style="3" customWidth="1"/>
    <col min="4" max="4" width="12.85546875" style="3" customWidth="1"/>
    <col min="5" max="5" width="13.85546875" style="3" customWidth="1"/>
    <col min="6" max="16384" width="8" style="3"/>
  </cols>
  <sheetData>
    <row r="1" spans="1:5" ht="123.75" customHeight="1" x14ac:dyDescent="0.25">
      <c r="A1" s="177"/>
      <c r="B1" s="122"/>
      <c r="C1" s="221" t="s">
        <v>198</v>
      </c>
      <c r="D1" s="221"/>
      <c r="E1" s="221"/>
    </row>
    <row r="2" spans="1:5" x14ac:dyDescent="0.25">
      <c r="A2" s="238" t="s">
        <v>202</v>
      </c>
      <c r="B2" s="238"/>
      <c r="C2" s="238"/>
      <c r="D2" s="238"/>
      <c r="E2" s="238"/>
    </row>
    <row r="3" spans="1:5" x14ac:dyDescent="0.25">
      <c r="A3" s="238"/>
      <c r="B3" s="238"/>
      <c r="C3" s="238"/>
      <c r="D3" s="238"/>
      <c r="E3" s="238"/>
    </row>
    <row r="4" spans="1:5" ht="53.25" customHeight="1" x14ac:dyDescent="0.25">
      <c r="A4" s="238"/>
      <c r="B4" s="238"/>
      <c r="C4" s="238"/>
      <c r="D4" s="238"/>
      <c r="E4" s="238"/>
    </row>
    <row r="5" spans="1:5" x14ac:dyDescent="0.25">
      <c r="A5" s="239" t="s">
        <v>113</v>
      </c>
      <c r="B5" s="239" t="s">
        <v>203</v>
      </c>
      <c r="C5" s="241" t="s">
        <v>204</v>
      </c>
      <c r="D5" s="242"/>
      <c r="E5" s="243"/>
    </row>
    <row r="6" spans="1:5" x14ac:dyDescent="0.25">
      <c r="A6" s="240"/>
      <c r="B6" s="240"/>
      <c r="C6" s="200" t="s">
        <v>140</v>
      </c>
      <c r="D6" s="201" t="s">
        <v>174</v>
      </c>
      <c r="E6" s="201" t="s">
        <v>188</v>
      </c>
    </row>
    <row r="7" spans="1:5" x14ac:dyDescent="0.25">
      <c r="A7" s="179">
        <v>1</v>
      </c>
      <c r="B7" s="180">
        <v>2</v>
      </c>
      <c r="C7" s="181">
        <v>3</v>
      </c>
      <c r="D7" s="178">
        <v>4</v>
      </c>
      <c r="E7" s="178">
        <v>5</v>
      </c>
    </row>
    <row r="8" spans="1:5" ht="31.5" x14ac:dyDescent="0.25">
      <c r="A8" s="52" t="s">
        <v>114</v>
      </c>
      <c r="B8" s="53" t="s">
        <v>115</v>
      </c>
      <c r="C8" s="50">
        <f>C10</f>
        <v>0</v>
      </c>
      <c r="D8" s="50">
        <f>D10</f>
        <v>0</v>
      </c>
      <c r="E8" s="50">
        <f>E10</f>
        <v>0</v>
      </c>
    </row>
    <row r="9" spans="1:5" x14ac:dyDescent="0.25">
      <c r="A9" s="54"/>
      <c r="B9" s="55" t="s">
        <v>157</v>
      </c>
      <c r="C9" s="56"/>
      <c r="D9" s="51"/>
      <c r="E9" s="51"/>
    </row>
    <row r="10" spans="1:5" x14ac:dyDescent="0.25">
      <c r="A10" s="54">
        <v>1</v>
      </c>
      <c r="B10" s="55" t="s">
        <v>117</v>
      </c>
      <c r="C10" s="58">
        <v>0</v>
      </c>
      <c r="D10" s="58">
        <v>0</v>
      </c>
      <c r="E10" s="58">
        <v>0</v>
      </c>
    </row>
    <row r="11" spans="1:5" ht="31.5" x14ac:dyDescent="0.25">
      <c r="A11" s="54">
        <v>2</v>
      </c>
      <c r="B11" s="59" t="s">
        <v>118</v>
      </c>
      <c r="C11" s="57"/>
      <c r="D11" s="57"/>
      <c r="E11" s="57"/>
    </row>
    <row r="12" spans="1:5" ht="31.5" x14ac:dyDescent="0.25">
      <c r="A12" s="63" t="s">
        <v>156</v>
      </c>
      <c r="B12" s="60" t="s">
        <v>119</v>
      </c>
      <c r="C12" s="50">
        <f>C15</f>
        <v>-30.1</v>
      </c>
      <c r="D12" s="50">
        <f>D15</f>
        <v>-45.1</v>
      </c>
      <c r="E12" s="50">
        <f>E15</f>
        <v>-60.1</v>
      </c>
    </row>
    <row r="13" spans="1:5" x14ac:dyDescent="0.25">
      <c r="A13" s="52"/>
      <c r="B13" s="55" t="s">
        <v>116</v>
      </c>
      <c r="C13" s="50"/>
      <c r="D13" s="50"/>
      <c r="E13" s="50"/>
    </row>
    <row r="14" spans="1:5" x14ac:dyDescent="0.25">
      <c r="A14" s="54">
        <v>1</v>
      </c>
      <c r="B14" s="55" t="s">
        <v>117</v>
      </c>
      <c r="C14" s="50"/>
      <c r="D14" s="50"/>
      <c r="E14" s="50"/>
    </row>
    <row r="15" spans="1:5" ht="31.5" x14ac:dyDescent="0.25">
      <c r="A15" s="54">
        <v>2</v>
      </c>
      <c r="B15" s="59" t="s">
        <v>118</v>
      </c>
      <c r="C15" s="51">
        <f>'Прил 5'!C13</f>
        <v>-30.1</v>
      </c>
      <c r="D15" s="61">
        <f>'Прил 5'!D13</f>
        <v>-45.1</v>
      </c>
      <c r="E15" s="61">
        <f>'Прил 5'!E13</f>
        <v>-60.1</v>
      </c>
    </row>
    <row r="16" spans="1:5" x14ac:dyDescent="0.25">
      <c r="A16" s="54"/>
      <c r="B16" s="62" t="s">
        <v>21</v>
      </c>
      <c r="C16" s="57">
        <f>C10+C15</f>
        <v>-30.1</v>
      </c>
      <c r="D16" s="57">
        <f>D10+D15</f>
        <v>-45.1</v>
      </c>
      <c r="E16" s="57">
        <f>E10+E15</f>
        <v>-60.1</v>
      </c>
    </row>
    <row r="21" spans="4:4" x14ac:dyDescent="0.25">
      <c r="D21" s="4"/>
    </row>
    <row r="22" spans="4:4" x14ac:dyDescent="0.25">
      <c r="D22" s="4"/>
    </row>
    <row r="23" spans="4:4" x14ac:dyDescent="0.25">
      <c r="D23" s="4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User</cp:lastModifiedBy>
  <cp:lastPrinted>2020-12-22T13:14:36Z</cp:lastPrinted>
  <dcterms:created xsi:type="dcterms:W3CDTF">2007-12-21T10:22:00Z</dcterms:created>
  <dcterms:modified xsi:type="dcterms:W3CDTF">2022-06-28T11:14:50Z</dcterms:modified>
</cp:coreProperties>
</file>