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2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2'!$A$6:$L$104</definedName>
    <definedName name="_xlnm._FilterDatabase" localSheetId="2" hidden="1">'Прил 3'!$A$6:$K$101</definedName>
    <definedName name="_xlnm._FilterDatabase" localSheetId="3" hidden="1">'Прил 4'!$A$7:$L$126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2'!$A$1:$L$104</definedName>
    <definedName name="_xlnm.Print_Area" localSheetId="2">'Прил 3'!$A$1:$K$101</definedName>
    <definedName name="_xlnm.Print_Area" localSheetId="3">'Прил 4'!$A$1:$L$126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K67" i="9"/>
  <c r="L67"/>
  <c r="J67"/>
  <c r="J89"/>
  <c r="J88" s="1"/>
  <c r="J87" s="1"/>
  <c r="J86" s="1"/>
  <c r="J90"/>
  <c r="K20"/>
  <c r="L20"/>
  <c r="J20"/>
  <c r="K61" i="18"/>
  <c r="K60" s="1"/>
  <c r="K59" s="1"/>
  <c r="K58" s="1"/>
  <c r="J62"/>
  <c r="J61" s="1"/>
  <c r="J60" s="1"/>
  <c r="J59" s="1"/>
  <c r="J58" s="1"/>
  <c r="K62"/>
  <c r="I58"/>
  <c r="I59"/>
  <c r="I60"/>
  <c r="I61"/>
  <c r="I62"/>
  <c r="K59" i="6"/>
  <c r="L59"/>
  <c r="K61"/>
  <c r="K60" s="1"/>
  <c r="K62"/>
  <c r="L62"/>
  <c r="L61" s="1"/>
  <c r="L60" s="1"/>
  <c r="J60"/>
  <c r="J59" s="1"/>
  <c r="J61"/>
  <c r="J62"/>
  <c r="K109" i="9"/>
  <c r="K108" s="1"/>
  <c r="K107" s="1"/>
  <c r="K106" s="1"/>
  <c r="K105" s="1"/>
  <c r="K104" s="1"/>
  <c r="L109"/>
  <c r="L108" s="1"/>
  <c r="L107" s="1"/>
  <c r="L106" s="1"/>
  <c r="L105" s="1"/>
  <c r="L104" s="1"/>
  <c r="J109"/>
  <c r="J108" s="1"/>
  <c r="J107" s="1"/>
  <c r="J106" s="1"/>
  <c r="J105" s="1"/>
  <c r="J104" s="1"/>
  <c r="K19" l="1"/>
  <c r="K18" s="1"/>
  <c r="K17" s="1"/>
  <c r="K16" s="1"/>
  <c r="K15" s="1"/>
  <c r="L19"/>
  <c r="L18" s="1"/>
  <c r="L17" s="1"/>
  <c r="L16" s="1"/>
  <c r="L15" s="1"/>
  <c r="J19"/>
  <c r="J18" s="1"/>
  <c r="J17" s="1"/>
  <c r="J16" s="1"/>
  <c r="J15" s="1"/>
  <c r="K27"/>
  <c r="K26" s="1"/>
  <c r="K25" s="1"/>
  <c r="K24" s="1"/>
  <c r="K23" s="1"/>
  <c r="K22" s="1"/>
  <c r="K21" s="1"/>
  <c r="L27"/>
  <c r="L26" s="1"/>
  <c r="L25" s="1"/>
  <c r="L24" s="1"/>
  <c r="L23" s="1"/>
  <c r="L22" s="1"/>
  <c r="L21" s="1"/>
  <c r="J27"/>
  <c r="J26" s="1"/>
  <c r="J25" s="1"/>
  <c r="J24" s="1"/>
  <c r="J23" s="1"/>
  <c r="J22" s="1"/>
  <c r="J21" s="1"/>
  <c r="J73" i="18" l="1"/>
  <c r="J72" s="1"/>
  <c r="J71" s="1"/>
  <c r="J70" s="1"/>
  <c r="J69" s="1"/>
  <c r="J68" s="1"/>
  <c r="K73"/>
  <c r="K72" s="1"/>
  <c r="K71" s="1"/>
  <c r="K70" s="1"/>
  <c r="K69" s="1"/>
  <c r="K68" s="1"/>
  <c r="I73"/>
  <c r="I72" s="1"/>
  <c r="I71" s="1"/>
  <c r="I70" s="1"/>
  <c r="I69" s="1"/>
  <c r="I68" s="1"/>
  <c r="J66"/>
  <c r="J65" s="1"/>
  <c r="J64" s="1"/>
  <c r="J63" s="1"/>
  <c r="K66"/>
  <c r="K65" s="1"/>
  <c r="K64" s="1"/>
  <c r="K63" s="1"/>
  <c r="I66"/>
  <c r="I65" s="1"/>
  <c r="I64" s="1"/>
  <c r="I63" s="1"/>
  <c r="J47"/>
  <c r="J46" s="1"/>
  <c r="J45" s="1"/>
  <c r="J44" s="1"/>
  <c r="J43" s="1"/>
  <c r="K47"/>
  <c r="K46" s="1"/>
  <c r="K45" s="1"/>
  <c r="K44" s="1"/>
  <c r="K43" s="1"/>
  <c r="I47"/>
  <c r="I46" s="1"/>
  <c r="I45" s="1"/>
  <c r="I44" s="1"/>
  <c r="I43" s="1"/>
  <c r="K47" i="6"/>
  <c r="K46" s="1"/>
  <c r="K45" s="1"/>
  <c r="L47"/>
  <c r="L46" s="1"/>
  <c r="L45" s="1"/>
  <c r="L44" s="1"/>
  <c r="J47"/>
  <c r="J46" s="1"/>
  <c r="J45" s="1"/>
  <c r="J44" s="1"/>
  <c r="K44" l="1"/>
  <c r="K14" i="9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K73" i="6"/>
  <c r="K72" s="1"/>
  <c r="K71" s="1"/>
  <c r="K70" s="1"/>
  <c r="K69" s="1"/>
  <c r="L73"/>
  <c r="L72" s="1"/>
  <c r="L71" s="1"/>
  <c r="L70" s="1"/>
  <c r="L69" s="1"/>
  <c r="J73"/>
  <c r="J72" s="1"/>
  <c r="J71" s="1"/>
  <c r="J70" s="1"/>
  <c r="J69" s="1"/>
  <c r="K66"/>
  <c r="K65" s="1"/>
  <c r="K64" s="1"/>
  <c r="L66"/>
  <c r="L65" s="1"/>
  <c r="L64" s="1"/>
  <c r="J66"/>
  <c r="J65" s="1"/>
  <c r="J64" s="1"/>
  <c r="E32" i="1" l="1"/>
  <c r="D32"/>
  <c r="D31" s="1"/>
  <c r="C32"/>
  <c r="K65" i="9"/>
  <c r="K64" s="1"/>
  <c r="K63" s="1"/>
  <c r="K62" s="1"/>
  <c r="K61" s="1"/>
  <c r="K60" s="1"/>
  <c r="L65"/>
  <c r="L64" s="1"/>
  <c r="L63" s="1"/>
  <c r="L62" s="1"/>
  <c r="L61" s="1"/>
  <c r="L60" s="1"/>
  <c r="J65"/>
  <c r="J64" s="1"/>
  <c r="J63" s="1"/>
  <c r="J62" s="1"/>
  <c r="J61" s="1"/>
  <c r="J60" s="1"/>
  <c r="K41"/>
  <c r="K40" s="1"/>
  <c r="K39" s="1"/>
  <c r="K38" s="1"/>
  <c r="K37" s="1"/>
  <c r="K36" s="1"/>
  <c r="L41"/>
  <c r="L40" s="1"/>
  <c r="L39" s="1"/>
  <c r="L38" s="1"/>
  <c r="L37" s="1"/>
  <c r="L36" s="1"/>
  <c r="J41"/>
  <c r="J40" s="1"/>
  <c r="J39" s="1"/>
  <c r="J38" s="1"/>
  <c r="J37" s="1"/>
  <c r="J36" s="1"/>
  <c r="J54" i="18"/>
  <c r="K54"/>
  <c r="I54"/>
  <c r="I56"/>
  <c r="J31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E14" i="13"/>
  <c r="D14"/>
  <c r="C14"/>
  <c r="K31" i="6"/>
  <c r="K30" s="1"/>
  <c r="L31"/>
  <c r="L30" s="1"/>
  <c r="J31"/>
  <c r="J30" s="1"/>
  <c r="K17"/>
  <c r="K16" s="1"/>
  <c r="L17"/>
  <c r="L16" s="1"/>
  <c r="J17"/>
  <c r="J16" s="1"/>
  <c r="L90"/>
  <c r="K90"/>
  <c r="D26" i="1"/>
  <c r="E26"/>
  <c r="C26"/>
  <c r="E31" l="1"/>
  <c r="C31"/>
  <c r="L91" i="9" l="1"/>
  <c r="L90" s="1"/>
  <c r="L89" s="1"/>
  <c r="L88" s="1"/>
  <c r="L87" s="1"/>
  <c r="L86" s="1"/>
  <c r="K91"/>
  <c r="K90" s="1"/>
  <c r="K89" s="1"/>
  <c r="K88" s="1"/>
  <c r="K87" s="1"/>
  <c r="K8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79" i="6" l="1"/>
  <c r="D23" i="1" l="1"/>
  <c r="E23"/>
  <c r="C23"/>
  <c r="K101" i="18"/>
  <c r="K100" s="1"/>
  <c r="K99" s="1"/>
  <c r="K98" s="1"/>
  <c r="K97" s="1"/>
  <c r="K96" s="1"/>
  <c r="K95" s="1"/>
  <c r="J101"/>
  <c r="J100" s="1"/>
  <c r="J99" s="1"/>
  <c r="J98" s="1"/>
  <c r="J97" s="1"/>
  <c r="J96" s="1"/>
  <c r="J95" s="1"/>
  <c r="L103" i="6"/>
  <c r="L102" s="1"/>
  <c r="L101" s="1"/>
  <c r="L100" s="1"/>
  <c r="L99" s="1"/>
  <c r="L98" s="1"/>
  <c r="K103"/>
  <c r="K102" l="1"/>
  <c r="K101" s="1"/>
  <c r="K100" s="1"/>
  <c r="K99" s="1"/>
  <c r="K98" s="1"/>
  <c r="K54" i="9"/>
  <c r="K53" s="1"/>
  <c r="K52" s="1"/>
  <c r="K51" s="1"/>
  <c r="K50" s="1"/>
  <c r="L54"/>
  <c r="L53" s="1"/>
  <c r="L52" s="1"/>
  <c r="L51" s="1"/>
  <c r="L50" s="1"/>
  <c r="J54"/>
  <c r="J53" s="1"/>
  <c r="J52" s="1"/>
  <c r="J51" s="1"/>
  <c r="J5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78" i="6"/>
  <c r="J14"/>
  <c r="J13" s="1"/>
  <c r="J12" s="1"/>
  <c r="K79"/>
  <c r="K78" s="1"/>
  <c r="L79"/>
  <c r="L78" s="1"/>
  <c r="J87" i="18"/>
  <c r="J86" s="1"/>
  <c r="J85" s="1"/>
  <c r="J84" s="1"/>
  <c r="J83" s="1"/>
  <c r="J82" s="1"/>
  <c r="J81" s="1"/>
  <c r="K87"/>
  <c r="I87"/>
  <c r="I86" s="1"/>
  <c r="I85" s="1"/>
  <c r="I84" s="1"/>
  <c r="I83" s="1"/>
  <c r="I82" s="1"/>
  <c r="J80"/>
  <c r="J79" s="1"/>
  <c r="J78" s="1"/>
  <c r="K80"/>
  <c r="K79" s="1"/>
  <c r="K78" s="1"/>
  <c r="I80"/>
  <c r="I79" s="1"/>
  <c r="I78" s="1"/>
  <c r="J77"/>
  <c r="J76" s="1"/>
  <c r="J75" s="1"/>
  <c r="K77"/>
  <c r="K76" s="1"/>
  <c r="K75" s="1"/>
  <c r="I77"/>
  <c r="I76" s="1"/>
  <c r="I75" s="1"/>
  <c r="J56"/>
  <c r="J55" s="1"/>
  <c r="K56"/>
  <c r="K55" s="1"/>
  <c r="I55"/>
  <c r="J54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35" i="9"/>
  <c r="L35"/>
  <c r="K85"/>
  <c r="L85"/>
  <c r="J85"/>
  <c r="K79"/>
  <c r="L79"/>
  <c r="J79"/>
  <c r="J35"/>
  <c r="K94" i="18"/>
  <c r="K93" s="1"/>
  <c r="K92" s="1"/>
  <c r="K91" s="1"/>
  <c r="K90" s="1"/>
  <c r="K89" s="1"/>
  <c r="K88" s="1"/>
  <c r="J94"/>
  <c r="J93" s="1"/>
  <c r="J92" s="1"/>
  <c r="J91" s="1"/>
  <c r="J90" s="1"/>
  <c r="J89" s="1"/>
  <c r="J88" s="1"/>
  <c r="I94"/>
  <c r="I93" s="1"/>
  <c r="I92" s="1"/>
  <c r="I91" s="1"/>
  <c r="I90" s="1"/>
  <c r="I89" s="1"/>
  <c r="I88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C22" s="1"/>
  <c r="D28"/>
  <c r="D22" s="1"/>
  <c r="E28"/>
  <c r="E22" s="1"/>
  <c r="E17" i="12"/>
  <c r="D17"/>
  <c r="E13"/>
  <c r="D13"/>
  <c r="C13"/>
  <c r="E9"/>
  <c r="D9"/>
  <c r="C9"/>
  <c r="L23" i="6"/>
  <c r="K23"/>
  <c r="J23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6"/>
  <c r="K56"/>
  <c r="J56"/>
  <c r="L54"/>
  <c r="K54"/>
  <c r="K82"/>
  <c r="K81" s="1"/>
  <c r="L82"/>
  <c r="L81" s="1"/>
  <c r="J82"/>
  <c r="J81" s="1"/>
  <c r="K89"/>
  <c r="K88" s="1"/>
  <c r="L89"/>
  <c r="L88" s="1"/>
  <c r="J89"/>
  <c r="J88" s="1"/>
  <c r="J87" s="1"/>
  <c r="J86" s="1"/>
  <c r="J85" s="1"/>
  <c r="J84" s="1"/>
  <c r="K96"/>
  <c r="K95" s="1"/>
  <c r="L96"/>
  <c r="L95" s="1"/>
  <c r="J96"/>
  <c r="J95" s="1"/>
  <c r="D10" i="1"/>
  <c r="D9" s="1"/>
  <c r="E10"/>
  <c r="E9" s="1"/>
  <c r="D12"/>
  <c r="E12"/>
  <c r="D14"/>
  <c r="E14"/>
  <c r="D16"/>
  <c r="E16"/>
  <c r="C16"/>
  <c r="C14"/>
  <c r="C12"/>
  <c r="C10"/>
  <c r="C9" s="1"/>
  <c r="J20" i="18" l="1"/>
  <c r="K20"/>
  <c r="J57"/>
  <c r="K57"/>
  <c r="K74"/>
  <c r="K67" s="1"/>
  <c r="E8" i="1"/>
  <c r="D8"/>
  <c r="C8"/>
  <c r="J74" i="18"/>
  <c r="J67" s="1"/>
  <c r="I74"/>
  <c r="I67" s="1"/>
  <c r="J22" i="6"/>
  <c r="J59" i="9"/>
  <c r="J58" s="1"/>
  <c r="J57" s="1"/>
  <c r="J56" s="1"/>
  <c r="J55" s="1"/>
  <c r="J49" s="1"/>
  <c r="J25" i="6"/>
  <c r="J21" s="1"/>
  <c r="K59" i="9"/>
  <c r="K58" s="1"/>
  <c r="K57" s="1"/>
  <c r="K56" s="1"/>
  <c r="K55" s="1"/>
  <c r="K49" s="1"/>
  <c r="K25" i="6"/>
  <c r="K21" s="1"/>
  <c r="K11"/>
  <c r="K10" s="1"/>
  <c r="J11"/>
  <c r="J10" s="1"/>
  <c r="L11"/>
  <c r="L10" s="1"/>
  <c r="K86" i="18"/>
  <c r="K85" s="1"/>
  <c r="K84" s="1"/>
  <c r="K83" s="1"/>
  <c r="K82" s="1"/>
  <c r="K81" s="1"/>
  <c r="K35"/>
  <c r="K34" s="1"/>
  <c r="K33" s="1"/>
  <c r="K32" s="1"/>
  <c r="K84" i="9"/>
  <c r="K83" s="1"/>
  <c r="K80" s="1"/>
  <c r="K78"/>
  <c r="K77" s="1"/>
  <c r="K74" s="1"/>
  <c r="K48"/>
  <c r="K47" s="1"/>
  <c r="K46" s="1"/>
  <c r="K97"/>
  <c r="K96" s="1"/>
  <c r="K95" s="1"/>
  <c r="K92" s="1"/>
  <c r="L115"/>
  <c r="L114" s="1"/>
  <c r="L113" s="1"/>
  <c r="K120"/>
  <c r="K119" s="1"/>
  <c r="K118" s="1"/>
  <c r="K117" s="1"/>
  <c r="K116" s="1"/>
  <c r="L28" i="6"/>
  <c r="L25" s="1"/>
  <c r="L21" s="1"/>
  <c r="L48" i="9"/>
  <c r="L47" s="1"/>
  <c r="L46" s="1"/>
  <c r="K73"/>
  <c r="L97"/>
  <c r="L96" s="1"/>
  <c r="L95" s="1"/>
  <c r="L92" s="1"/>
  <c r="K103"/>
  <c r="K102" s="1"/>
  <c r="K101" s="1"/>
  <c r="K98" s="1"/>
  <c r="J115"/>
  <c r="J114" s="1"/>
  <c r="J113" s="1"/>
  <c r="L120"/>
  <c r="L119" s="1"/>
  <c r="L118" s="1"/>
  <c r="L117" s="1"/>
  <c r="L116" s="1"/>
  <c r="J48"/>
  <c r="J47" s="1"/>
  <c r="J46" s="1"/>
  <c r="J45" s="1"/>
  <c r="J44" s="1"/>
  <c r="J43" s="1"/>
  <c r="L73"/>
  <c r="J97"/>
  <c r="J96" s="1"/>
  <c r="J95" s="1"/>
  <c r="J92" s="1"/>
  <c r="L103"/>
  <c r="L102" s="1"/>
  <c r="L101" s="1"/>
  <c r="L98" s="1"/>
  <c r="J120"/>
  <c r="J119" s="1"/>
  <c r="J118" s="1"/>
  <c r="J117" s="1"/>
  <c r="J116" s="1"/>
  <c r="J73"/>
  <c r="J103"/>
  <c r="J102" s="1"/>
  <c r="J101" s="1"/>
  <c r="J98" s="1"/>
  <c r="K115"/>
  <c r="K114" s="1"/>
  <c r="K113" s="1"/>
  <c r="L34"/>
  <c r="L33" s="1"/>
  <c r="L30" s="1"/>
  <c r="L29" s="1"/>
  <c r="J84"/>
  <c r="J83" s="1"/>
  <c r="J80" s="1"/>
  <c r="J77" i="6"/>
  <c r="I81" i="18"/>
  <c r="I53"/>
  <c r="I52" s="1"/>
  <c r="I57"/>
  <c r="I13"/>
  <c r="I12" s="1"/>
  <c r="I11" s="1"/>
  <c r="I27"/>
  <c r="I24" s="1"/>
  <c r="K53"/>
  <c r="K52" s="1"/>
  <c r="K51" s="1"/>
  <c r="K50" s="1"/>
  <c r="K49" s="1"/>
  <c r="K48" s="1"/>
  <c r="I22"/>
  <c r="I21" s="1"/>
  <c r="K13"/>
  <c r="K12" s="1"/>
  <c r="K11" s="1"/>
  <c r="J13"/>
  <c r="J12" s="1"/>
  <c r="J11" s="1"/>
  <c r="J53"/>
  <c r="J52" s="1"/>
  <c r="J51" s="1"/>
  <c r="J50" s="1"/>
  <c r="J49" s="1"/>
  <c r="J48" s="1"/>
  <c r="L53" i="6"/>
  <c r="L52" s="1"/>
  <c r="L51" s="1"/>
  <c r="L77"/>
  <c r="K77"/>
  <c r="K22"/>
  <c r="K53"/>
  <c r="K52" s="1"/>
  <c r="K51" s="1"/>
  <c r="L22"/>
  <c r="J94"/>
  <c r="J93" s="1"/>
  <c r="J92" s="1"/>
  <c r="J91" s="1"/>
  <c r="J53"/>
  <c r="J52" s="1"/>
  <c r="J51" s="1"/>
  <c r="L76"/>
  <c r="L75" s="1"/>
  <c r="L68" s="1"/>
  <c r="L34"/>
  <c r="L33" s="1"/>
  <c r="L126" i="9"/>
  <c r="L125" s="1"/>
  <c r="L124" s="1"/>
  <c r="J34"/>
  <c r="J33" s="1"/>
  <c r="L94" i="6"/>
  <c r="L93" s="1"/>
  <c r="L92" s="1"/>
  <c r="L91" s="1"/>
  <c r="K87"/>
  <c r="K86" s="1"/>
  <c r="K85" s="1"/>
  <c r="K84" s="1"/>
  <c r="L40"/>
  <c r="L39" s="1"/>
  <c r="L38" s="1"/>
  <c r="L78" i="9"/>
  <c r="L77" s="1"/>
  <c r="J34" i="6"/>
  <c r="J33" s="1"/>
  <c r="J126" i="9"/>
  <c r="J125" s="1"/>
  <c r="J124" s="1"/>
  <c r="K126"/>
  <c r="K125" s="1"/>
  <c r="K124" s="1"/>
  <c r="K34" i="6"/>
  <c r="K33" s="1"/>
  <c r="K34" i="9"/>
  <c r="K33" s="1"/>
  <c r="L87" i="6"/>
  <c r="L86" s="1"/>
  <c r="L85" s="1"/>
  <c r="L84" s="1"/>
  <c r="J76"/>
  <c r="J75" s="1"/>
  <c r="J68" s="1"/>
  <c r="K76"/>
  <c r="K75" s="1"/>
  <c r="K68" s="1"/>
  <c r="J78" i="9"/>
  <c r="J77" s="1"/>
  <c r="J40" i="6"/>
  <c r="J39" s="1"/>
  <c r="J38" s="1"/>
  <c r="K40"/>
  <c r="K39" s="1"/>
  <c r="K38" s="1"/>
  <c r="K94"/>
  <c r="K93" s="1"/>
  <c r="K92" s="1"/>
  <c r="K91" s="1"/>
  <c r="K9" l="1"/>
  <c r="K66" i="9"/>
  <c r="L66"/>
  <c r="L58" i="6"/>
  <c r="K58"/>
  <c r="J58"/>
  <c r="J42" i="9"/>
  <c r="I20" i="18"/>
  <c r="I19" s="1"/>
  <c r="I18" s="1"/>
  <c r="L72" i="9"/>
  <c r="L71" s="1"/>
  <c r="L70" s="1"/>
  <c r="L69" s="1"/>
  <c r="J72"/>
  <c r="J71" s="1"/>
  <c r="J68" s="1"/>
  <c r="J20" i="6"/>
  <c r="L20"/>
  <c r="L19" s="1"/>
  <c r="L9" s="1"/>
  <c r="K20"/>
  <c r="K19" s="1"/>
  <c r="J10" i="18"/>
  <c r="J9" s="1"/>
  <c r="K10"/>
  <c r="K9" s="1"/>
  <c r="I10"/>
  <c r="I9" s="1"/>
  <c r="L59" i="9"/>
  <c r="L58" s="1"/>
  <c r="L57" s="1"/>
  <c r="L56" s="1"/>
  <c r="L55" s="1"/>
  <c r="L49" s="1"/>
  <c r="K100"/>
  <c r="K99" s="1"/>
  <c r="L110"/>
  <c r="J94"/>
  <c r="J93" s="1"/>
  <c r="L50" i="6"/>
  <c r="L49" s="1"/>
  <c r="L100" i="9"/>
  <c r="L99" s="1"/>
  <c r="J110"/>
  <c r="K110"/>
  <c r="K50" i="6"/>
  <c r="K49" s="1"/>
  <c r="K82" i="9"/>
  <c r="K81" s="1"/>
  <c r="K94"/>
  <c r="K93" s="1"/>
  <c r="K76"/>
  <c r="K75" s="1"/>
  <c r="J82"/>
  <c r="J81" s="1"/>
  <c r="L94"/>
  <c r="L93" s="1"/>
  <c r="J100"/>
  <c r="J99" s="1"/>
  <c r="L32"/>
  <c r="L31" s="1"/>
  <c r="K30"/>
  <c r="K29" s="1"/>
  <c r="K32"/>
  <c r="K31" s="1"/>
  <c r="K121"/>
  <c r="K123"/>
  <c r="K122" s="1"/>
  <c r="J30"/>
  <c r="J29" s="1"/>
  <c r="J32"/>
  <c r="J31" s="1"/>
  <c r="J121"/>
  <c r="J123"/>
  <c r="J122" s="1"/>
  <c r="L121"/>
  <c r="L123"/>
  <c r="L122" s="1"/>
  <c r="K112"/>
  <c r="K111" s="1"/>
  <c r="L112"/>
  <c r="L111" s="1"/>
  <c r="J112"/>
  <c r="J111" s="1"/>
  <c r="J74"/>
  <c r="J76"/>
  <c r="J75" s="1"/>
  <c r="L74"/>
  <c r="L76"/>
  <c r="L75" s="1"/>
  <c r="L43"/>
  <c r="L45"/>
  <c r="L44" s="1"/>
  <c r="K43"/>
  <c r="K42" s="1"/>
  <c r="K45"/>
  <c r="K44" s="1"/>
  <c r="K72"/>
  <c r="K71" s="1"/>
  <c r="I51" i="18"/>
  <c r="I50" s="1"/>
  <c r="I49" s="1"/>
  <c r="I48" s="1"/>
  <c r="K19"/>
  <c r="K18" s="1"/>
  <c r="J19"/>
  <c r="J18" s="1"/>
  <c r="L84" i="9"/>
  <c r="L83" s="1"/>
  <c r="J50" i="6"/>
  <c r="J49" s="1"/>
  <c r="I8" i="18" l="1"/>
  <c r="I7" s="1"/>
  <c r="J8"/>
  <c r="K8"/>
  <c r="J70" i="9"/>
  <c r="J69" s="1"/>
  <c r="L68"/>
  <c r="L42"/>
  <c r="L28" s="1"/>
  <c r="L7" s="1"/>
  <c r="L8" i="6"/>
  <c r="L7" s="1"/>
  <c r="E21" i="13" s="1"/>
  <c r="K8" i="6"/>
  <c r="K7" s="1"/>
  <c r="D21" i="13" s="1"/>
  <c r="K28" i="9"/>
  <c r="K7" s="1"/>
  <c r="J19" i="6"/>
  <c r="J9" s="1"/>
  <c r="C7" i="1"/>
  <c r="C18" i="13" s="1"/>
  <c r="E7" i="1"/>
  <c r="E18" i="13" s="1"/>
  <c r="E17" s="1"/>
  <c r="E16" s="1"/>
  <c r="D7" i="1"/>
  <c r="D18" i="13" s="1"/>
  <c r="D17" s="1"/>
  <c r="D16" s="1"/>
  <c r="L80" i="9"/>
  <c r="L82"/>
  <c r="L81" s="1"/>
  <c r="K68"/>
  <c r="K70"/>
  <c r="K69" s="1"/>
  <c r="J28"/>
  <c r="J66"/>
  <c r="J7" l="1"/>
  <c r="C17" i="13"/>
  <c r="C16" s="1"/>
  <c r="K7" i="18"/>
  <c r="J7"/>
  <c r="J8" i="6"/>
  <c r="J7" s="1"/>
  <c r="C21" i="13" s="1"/>
  <c r="C20" s="1"/>
  <c r="C19" s="1"/>
  <c r="C15" l="1"/>
  <c r="C7" s="1"/>
  <c r="E20"/>
  <c r="E19" s="1"/>
  <c r="D20"/>
  <c r="D19" s="1"/>
  <c r="E15" l="1"/>
  <c r="E7" s="1"/>
  <c r="D15"/>
  <c r="D7" s="1"/>
</calcChain>
</file>

<file path=xl/sharedStrings.xml><?xml version="1.0" encoding="utf-8"?>
<sst xmlns="http://schemas.openxmlformats.org/spreadsheetml/2006/main" count="1815" uniqueCount="226">
  <si>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</si>
  <si>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</si>
  <si>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</si>
  <si>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</si>
  <si>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</si>
  <si>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</si>
  <si>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</si>
  <si>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</si>
  <si>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</si>
  <si>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</si>
  <si>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</si>
  <si>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</si>
  <si>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</si>
  <si>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</si>
  <si>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</si>
  <si>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</si>
  <si>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</si>
  <si>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</si>
  <si>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</si>
  <si>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</si>
  <si>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</si>
  <si>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</si>
  <si>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</si>
  <si>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</si>
  <si>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</si>
  <si>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</si>
  <si>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</si>
  <si>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</si>
  <si>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</si>
  <si>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</si>
  <si>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</si>
  <si>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</si>
  <si>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</si>
  <si>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</si>
  <si>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</si>
  <si>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</si>
  <si>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</si>
  <si>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</si>
  <si>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</si>
  <si>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</si>
  <si>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</si>
  <si>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</si>
  <si>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</si>
  <si>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</si>
  <si>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</si>
  <si>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</si>
  <si>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</si>
  <si>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</si>
  <si>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</si>
  <si>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</si>
  <si>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</si>
  <si>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</si>
  <si>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</si>
  <si>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</si>
  <si>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</si>
  <si>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</si>
  <si>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</si>
  <si>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</si>
  <si>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</si>
  <si>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</si>
  <si>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</si>
  <si>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</si>
  <si>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</si>
  <si>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</si>
  <si>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</si>
  <si>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</si>
  <si>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</si>
  <si>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</si>
  <si>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</si>
  <si>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</si>
  <si>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</si>
  <si>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</si>
  <si>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</si>
  <si>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</si>
  <si>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</si>
  <si>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</si>
  <si>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</si>
  <si>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</si>
  <si>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</si>
  <si>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</si>
  <si>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</si>
  <si>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</si>
  <si>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</si>
  <si>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</si>
  <si>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</si>
  <si>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</si>
  <si>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</si>
  <si>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</si>
  <si>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</si>
  <si>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</si>
  <si>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</si>
  <si>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</si>
  <si>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</si>
  <si>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</si>
  <si>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</si>
  <si>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</si>
  <si>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</si>
  <si>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</si>
  <si>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</si>
  <si>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</si>
  <si>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</si>
  <si>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</si>
  <si>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</si>
  <si>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</si>
  <si>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</si>
  <si>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</si>
  <si>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</si>
  <si>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</si>
  <si>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</si>
  <si>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</si>
  <si>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</si>
  <si>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</si>
  <si>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</si>
  <si>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</si>
  <si>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</si>
  <si>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</si>
  <si>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</si>
  <si>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</si>
  <si>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</si>
  <si>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</si>
  <si>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</si>
  <si>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</si>
  <si>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</si>
  <si>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</si>
  <si>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</si>
  <si>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</si>
  <si>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</si>
  <si>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</si>
  <si>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</si>
  <si>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</si>
  <si>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</si>
  <si>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</si>
  <si>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</si>
  <si>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</si>
  <si>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</si>
  <si>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</si>
  <si>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</si>
  <si>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</si>
  <si>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</si>
  <si>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</si>
  <si>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</si>
  <si>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</si>
  <si>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</si>
  <si>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</si>
  <si>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</si>
  <si>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</si>
  <si>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</si>
  <si>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</si>
  <si>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</si>
  <si>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</si>
  <si>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</si>
  <si>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</si>
  <si>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</si>
  <si>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</si>
  <si>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</si>
  <si>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</si>
  <si>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</si>
  <si>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</si>
  <si>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</si>
  <si>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</si>
  <si>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</si>
  <si>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</si>
  <si>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</si>
  <si>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</si>
  <si>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</si>
  <si>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</si>
  <si>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</si>
  <si>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</si>
  <si>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</si>
  <si>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</si>
  <si>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</si>
  <si>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</si>
  <si>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</si>
  <si>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</si>
  <si>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</si>
  <si>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</si>
  <si>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</si>
  <si>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</si>
  <si>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</si>
  <si>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</si>
  <si>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</si>
  <si>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 (тыс. рублей)</t>
  </si>
  <si>
    <t>(тыс. рублей)</t>
  </si>
  <si>
    <t>Прз</t>
  </si>
  <si>
    <t>Цср</t>
  </si>
  <si>
    <t>Вр</t>
  </si>
  <si>
    <t/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</si>
  <si>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</si>
  <si>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</si>
  <si>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</si>
  <si>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</si>
  <si>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</si>
  <si>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</si>
  <si>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</si>
  <si>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</si>
  <si>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</si>
  <si>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>2025 год</t>
  </si>
  <si>
    <t>91020240014100000150,</t>
  </si>
  <si>
    <t>00020240000000000100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</si>
  <si>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</si>
  <si>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</si>
  <si>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</si>
  <si>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</si>
  <si>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Прочие субсидии бюджетам сельских поселений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</si>
  <si>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2023 ГОД И НА ПЛАНОВЫЙ ПЕРИОД 2024 И 2025 ГОДОВ 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</si>
  <si>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</si>
  <si>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</si>
  <si>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</si>
  <si>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Условно утвержденные расходы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</si>
  <si>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</si>
  <si>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 </t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</si>
  <si>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</si>
  <si>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</si>
  <si>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</si>
  <si>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</si>
  <si>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</si>
  <si>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2023 ГОД И НА ПЛАНОВЫЙ ПЕРИОД 2024 И 2025 ГОДОВ</t>
  </si>
  <si>
    <t xml:space="preserve">Муниципальная программа «Комплексное развитие систем транспортной инфраструктуры
Адашевского сельского поселения  Кадошкинского муниципального района Республики Мордовия на 2017 – 2025 годы»
</t>
  </si>
  <si>
    <t xml:space="preserve">Муниципальная программа «Оформление в собственность автомобильных дорог местного значения общего пользования   Адашевского сельского поселения»
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</si>
  <si>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</si>
  <si>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</si>
  <si>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общегосударственные вопросы</t>
  </si>
  <si>
    <t>Муниципальная  программа «Использование  и  охрана  земель  на территории Адашевского  сельского поселения Кадошкинского  муниципального района Республики Мордовия на 2023-2025 годы»</t>
  </si>
  <si>
    <t>41210</t>
  </si>
  <si>
    <t>Мероприятия, связанные с муниципальным управлением</t>
  </si>
  <si>
    <t>14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</si>
</sst>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6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14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2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3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1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5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5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4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6" fillId="0" borderId="26" xfId="0" applyNumberFormat="1" applyFont="1" applyFill="1" applyBorder="1" applyAlignment="1">
      <alignment horizontal="center" vertical="center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6" fillId="0" borderId="26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0" fontId="4" fillId="3" borderId="5" xfId="2" applyFont="1" applyFill="1" applyBorder="1" applyAlignment="1">
      <alignment vertical="top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23" xfId="1" applyNumberFormat="1" applyFont="1" applyFill="1" applyBorder="1" applyAlignment="1">
      <alignment horizontal="center"/>
    </xf>
    <xf numFmtId="49" fontId="4" fillId="3" borderId="4" xfId="1" applyNumberFormat="1" applyFont="1" applyFill="1" applyBorder="1" applyAlignment="1">
      <alignment horizontal="center"/>
    </xf>
    <xf numFmtId="0" fontId="14" fillId="0" borderId="0" xfId="0" applyFont="1" applyBorder="1"/>
    <xf numFmtId="49" fontId="4" fillId="3" borderId="11" xfId="0" applyNumberFormat="1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wrapText="1"/>
    </xf>
    <xf numFmtId="49" fontId="4" fillId="3" borderId="1" xfId="2" applyNumberFormat="1" applyFont="1" applyFill="1" applyBorder="1" applyAlignment="1" applyProtection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49" fontId="4" fillId="3" borderId="11" xfId="2" applyNumberFormat="1" applyFont="1" applyFill="1" applyBorder="1" applyAlignment="1" applyProtection="1">
      <alignment horizontal="center"/>
    </xf>
    <xf numFmtId="164" fontId="4" fillId="3" borderId="7" xfId="0" applyNumberFormat="1" applyFont="1" applyFill="1" applyBorder="1"/>
    <xf numFmtId="0" fontId="4" fillId="3" borderId="1" xfId="2" applyFont="1" applyFill="1" applyBorder="1" applyAlignment="1">
      <alignment vertical="top" wrapText="1"/>
    </xf>
    <xf numFmtId="164" fontId="3" fillId="3" borderId="9" xfId="0" applyNumberFormat="1" applyFont="1" applyFill="1" applyBorder="1" applyAlignment="1">
      <alignment horizontal="right"/>
    </xf>
    <xf numFmtId="164" fontId="4" fillId="3" borderId="9" xfId="0" applyNumberFormat="1" applyFont="1" applyFill="1" applyBorder="1" applyAlignment="1">
      <alignment horizontal="right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6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66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view="pageBreakPreview" zoomScaleNormal="75" zoomScaleSheetLayoutView="100" workbookViewId="0">
      <selection activeCell="C25" sqref="C25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6" customWidth="1"/>
    <col min="5" max="5" width="14.85546875" style="16" customWidth="1"/>
    <col min="6" max="6" width="43.28515625" style="15" customWidth="1"/>
    <col min="7" max="16384" width="8.5703125" style="16"/>
  </cols>
  <sheetData>
    <row r="1" spans="1:5" ht="114" customHeight="1">
      <c r="A1" s="130"/>
      <c r="B1" s="130"/>
      <c r="C1" s="245" t="s">
        <v>199</v>
      </c>
      <c r="D1" s="245"/>
      <c r="E1" s="245"/>
    </row>
    <row r="2" spans="1:5" ht="37.5" customHeight="1">
      <c r="A2" s="251" t="s">
        <v>156</v>
      </c>
      <c r="B2" s="251"/>
      <c r="C2" s="251"/>
      <c r="D2" s="251"/>
      <c r="E2" s="251"/>
    </row>
    <row r="3" spans="1:5">
      <c r="A3" s="130"/>
      <c r="B3" s="130"/>
      <c r="C3" s="252" t="s">
        <v>0</v>
      </c>
      <c r="D3" s="252"/>
      <c r="E3" s="252"/>
    </row>
    <row r="4" spans="1:5" ht="21" customHeight="1">
      <c r="A4" s="247" t="s">
        <v>1</v>
      </c>
      <c r="B4" s="249" t="s">
        <v>2</v>
      </c>
      <c r="C4" s="246" t="s">
        <v>3</v>
      </c>
      <c r="D4" s="246"/>
      <c r="E4" s="246"/>
    </row>
    <row r="5" spans="1:5">
      <c r="A5" s="248"/>
      <c r="B5" s="250"/>
      <c r="C5" s="212" t="s">
        <v>171</v>
      </c>
      <c r="D5" s="212" t="s">
        <v>192</v>
      </c>
      <c r="E5" s="211" t="s">
        <v>196</v>
      </c>
    </row>
    <row r="6" spans="1:5">
      <c r="A6" s="179">
        <v>1</v>
      </c>
      <c r="B6" s="179">
        <v>2</v>
      </c>
      <c r="C6" s="180">
        <v>3</v>
      </c>
      <c r="D6" s="180">
        <v>4</v>
      </c>
      <c r="E6" s="180">
        <v>5</v>
      </c>
    </row>
    <row r="7" spans="1:5">
      <c r="A7" s="17"/>
      <c r="B7" s="18" t="s">
        <v>191</v>
      </c>
      <c r="C7" s="19">
        <f>SUM(C8+C22)</f>
        <v>1686.6</v>
      </c>
      <c r="D7" s="19">
        <f>SUM(D8+D22)</f>
        <v>1258.5999999999999</v>
      </c>
      <c r="E7" s="19">
        <f>SUM(E8+E22)</f>
        <v>1253.4000000000001</v>
      </c>
    </row>
    <row r="8" spans="1:5">
      <c r="A8" s="20" t="s">
        <v>68</v>
      </c>
      <c r="B8" s="18" t="s">
        <v>73</v>
      </c>
      <c r="C8" s="21">
        <f>C9+C12+C14+C16+C19</f>
        <v>663.19999999999993</v>
      </c>
      <c r="D8" s="21">
        <f t="shared" ref="D8:E8" si="0">D9+D12+D14+D16+D19</f>
        <v>668.80000000000007</v>
      </c>
      <c r="E8" s="21">
        <f t="shared" si="0"/>
        <v>675.2</v>
      </c>
    </row>
    <row r="9" spans="1:5">
      <c r="A9" s="20" t="s">
        <v>69</v>
      </c>
      <c r="B9" s="18" t="s">
        <v>4</v>
      </c>
      <c r="C9" s="21">
        <f t="shared" ref="C9:E10" si="1">SUM(C10)</f>
        <v>2.6</v>
      </c>
      <c r="D9" s="21">
        <f t="shared" si="1"/>
        <v>2.8</v>
      </c>
      <c r="E9" s="21">
        <f t="shared" si="1"/>
        <v>3</v>
      </c>
    </row>
    <row r="10" spans="1:5">
      <c r="A10" s="20" t="s">
        <v>5</v>
      </c>
      <c r="B10" s="18" t="s">
        <v>6</v>
      </c>
      <c r="C10" s="201">
        <f t="shared" si="1"/>
        <v>2.6</v>
      </c>
      <c r="D10" s="201">
        <f t="shared" si="1"/>
        <v>2.8</v>
      </c>
      <c r="E10" s="201">
        <f t="shared" si="1"/>
        <v>3</v>
      </c>
    </row>
    <row r="11" spans="1:5" ht="63">
      <c r="A11" s="22" t="s">
        <v>74</v>
      </c>
      <c r="B11" s="7" t="s">
        <v>193</v>
      </c>
      <c r="C11" s="197">
        <v>2.6</v>
      </c>
      <c r="D11" s="202">
        <v>2.8</v>
      </c>
      <c r="E11" s="199">
        <v>3</v>
      </c>
    </row>
    <row r="12" spans="1:5" ht="17.25" customHeight="1">
      <c r="A12" s="20" t="s">
        <v>70</v>
      </c>
      <c r="B12" s="18" t="s">
        <v>7</v>
      </c>
      <c r="C12" s="21">
        <f>SUM(C13)</f>
        <v>161.1</v>
      </c>
      <c r="D12" s="21">
        <f>SUM(D13)</f>
        <v>162</v>
      </c>
      <c r="E12" s="21">
        <f>SUM(E13)</f>
        <v>163.80000000000001</v>
      </c>
    </row>
    <row r="13" spans="1:5" ht="24" customHeight="1">
      <c r="A13" s="22" t="s">
        <v>75</v>
      </c>
      <c r="B13" s="7" t="s">
        <v>8</v>
      </c>
      <c r="C13" s="197">
        <v>161.1</v>
      </c>
      <c r="D13" s="197">
        <v>162</v>
      </c>
      <c r="E13" s="198">
        <v>163.80000000000001</v>
      </c>
    </row>
    <row r="14" spans="1:5">
      <c r="A14" s="20" t="s">
        <v>71</v>
      </c>
      <c r="B14" s="18" t="s">
        <v>76</v>
      </c>
      <c r="C14" s="21">
        <f>SUM(C15)</f>
        <v>44</v>
      </c>
      <c r="D14" s="21">
        <f>SUM(D15)</f>
        <v>45</v>
      </c>
      <c r="E14" s="21">
        <f>SUM(E15)</f>
        <v>46</v>
      </c>
    </row>
    <row r="15" spans="1:5" ht="33" customHeight="1">
      <c r="A15" s="22" t="s">
        <v>77</v>
      </c>
      <c r="B15" s="23" t="s">
        <v>78</v>
      </c>
      <c r="C15" s="197">
        <v>44</v>
      </c>
      <c r="D15" s="199">
        <v>45</v>
      </c>
      <c r="E15" s="200">
        <v>46</v>
      </c>
    </row>
    <row r="16" spans="1:5">
      <c r="A16" s="20" t="s">
        <v>72</v>
      </c>
      <c r="B16" s="3" t="s">
        <v>9</v>
      </c>
      <c r="C16" s="21">
        <f>SUM(C17+C18)</f>
        <v>422.4</v>
      </c>
      <c r="D16" s="21">
        <f>SUM(D17+D18)</f>
        <v>424.4</v>
      </c>
      <c r="E16" s="21">
        <f>SUM(E17+E18)</f>
        <v>426.4</v>
      </c>
    </row>
    <row r="17" spans="1:6" ht="31.5">
      <c r="A17" s="22" t="s">
        <v>79</v>
      </c>
      <c r="B17" s="23" t="s">
        <v>80</v>
      </c>
      <c r="C17" s="197">
        <v>152</v>
      </c>
      <c r="D17" s="199">
        <v>152</v>
      </c>
      <c r="E17" s="200">
        <v>152</v>
      </c>
    </row>
    <row r="18" spans="1:6" s="2" customFormat="1" ht="31.5">
      <c r="A18" s="22" t="s">
        <v>81</v>
      </c>
      <c r="B18" s="23" t="s">
        <v>82</v>
      </c>
      <c r="C18" s="197">
        <v>270.39999999999998</v>
      </c>
      <c r="D18" s="199">
        <v>272.39999999999998</v>
      </c>
      <c r="E18" s="200">
        <v>274.39999999999998</v>
      </c>
      <c r="F18" s="24"/>
    </row>
    <row r="19" spans="1:6" s="2" customFormat="1" ht="37.9" customHeight="1">
      <c r="A19" s="20" t="s">
        <v>10</v>
      </c>
      <c r="B19" s="3" t="s">
        <v>11</v>
      </c>
      <c r="C19" s="21">
        <f>C20+C21</f>
        <v>33.1</v>
      </c>
      <c r="D19" s="21">
        <f t="shared" ref="D19:E19" si="2">D20+D21</f>
        <v>34.6</v>
      </c>
      <c r="E19" s="21">
        <f t="shared" si="2"/>
        <v>36</v>
      </c>
      <c r="F19" s="24"/>
    </row>
    <row r="20" spans="1:6" ht="63">
      <c r="A20" s="22" t="s">
        <v>194</v>
      </c>
      <c r="B20" s="23" t="s">
        <v>195</v>
      </c>
      <c r="C20" s="197">
        <v>17.2</v>
      </c>
      <c r="D20" s="199">
        <v>18</v>
      </c>
      <c r="E20" s="200">
        <v>18.7</v>
      </c>
    </row>
    <row r="21" spans="1:6" ht="63">
      <c r="A21" s="22" t="s">
        <v>157</v>
      </c>
      <c r="B21" s="23" t="s">
        <v>175</v>
      </c>
      <c r="C21" s="197">
        <v>15.9</v>
      </c>
      <c r="D21" s="199">
        <v>16.600000000000001</v>
      </c>
      <c r="E21" s="200">
        <v>17.3</v>
      </c>
    </row>
    <row r="22" spans="1:6" ht="38.450000000000003" customHeight="1">
      <c r="A22" s="26" t="s">
        <v>83</v>
      </c>
      <c r="B22" s="27" t="s">
        <v>84</v>
      </c>
      <c r="C22" s="21">
        <f>C23+C26+C28+C31</f>
        <v>1023.4000000000001</v>
      </c>
      <c r="D22" s="21">
        <f t="shared" ref="D22:E22" si="3">D23+D26+D28+D31</f>
        <v>589.79999999999995</v>
      </c>
      <c r="E22" s="21">
        <f t="shared" si="3"/>
        <v>578.20000000000005</v>
      </c>
    </row>
    <row r="23" spans="1:6" ht="17.25" customHeight="1">
      <c r="A23" s="20" t="s">
        <v>163</v>
      </c>
      <c r="B23" s="27" t="s">
        <v>164</v>
      </c>
      <c r="C23" s="21">
        <f>C24+C25</f>
        <v>366.6</v>
      </c>
      <c r="D23" s="21">
        <f t="shared" ref="D23:E23" si="4">D24+D25</f>
        <v>161.69999999999999</v>
      </c>
      <c r="E23" s="21">
        <f t="shared" si="4"/>
        <v>134.4</v>
      </c>
    </row>
    <row r="24" spans="1:6" ht="31.5" customHeight="1">
      <c r="A24" s="22" t="s">
        <v>165</v>
      </c>
      <c r="B24" s="25" t="s">
        <v>131</v>
      </c>
      <c r="C24" s="200">
        <v>157.6</v>
      </c>
      <c r="D24" s="200">
        <v>161.69999999999999</v>
      </c>
      <c r="E24" s="200">
        <v>134.4</v>
      </c>
    </row>
    <row r="25" spans="1:6" ht="31.5" customHeight="1">
      <c r="A25" s="22" t="s">
        <v>173</v>
      </c>
      <c r="B25" s="11" t="s">
        <v>174</v>
      </c>
      <c r="C25" s="197">
        <v>209</v>
      </c>
      <c r="D25" s="199">
        <v>0</v>
      </c>
      <c r="E25" s="200">
        <v>0</v>
      </c>
    </row>
    <row r="26" spans="1:6" ht="31.5" customHeight="1">
      <c r="A26" s="20" t="s">
        <v>200</v>
      </c>
      <c r="B26" s="28" t="s">
        <v>201</v>
      </c>
      <c r="C26" s="216">
        <f>C27</f>
        <v>250</v>
      </c>
      <c r="D26" s="216">
        <f t="shared" ref="D26:E26" si="5">D27</f>
        <v>0</v>
      </c>
      <c r="E26" s="216">
        <f t="shared" si="5"/>
        <v>0</v>
      </c>
    </row>
    <row r="27" spans="1:6" ht="31.5" customHeight="1">
      <c r="A27" s="22" t="s">
        <v>202</v>
      </c>
      <c r="B27" s="25" t="s">
        <v>203</v>
      </c>
      <c r="C27" s="214">
        <v>250</v>
      </c>
      <c r="D27" s="215">
        <v>0</v>
      </c>
      <c r="E27" s="215">
        <v>0</v>
      </c>
    </row>
    <row r="28" spans="1:6">
      <c r="A28" s="20" t="s">
        <v>85</v>
      </c>
      <c r="B28" s="28" t="s">
        <v>86</v>
      </c>
      <c r="C28" s="21">
        <f>SUM(C29+C30)</f>
        <v>109.5</v>
      </c>
      <c r="D28" s="21">
        <f>SUM(D29+D30)</f>
        <v>114.7</v>
      </c>
      <c r="E28" s="21">
        <f>SUM(E29+E30)</f>
        <v>119</v>
      </c>
    </row>
    <row r="29" spans="1:6" ht="94.5">
      <c r="A29" s="22" t="s">
        <v>158</v>
      </c>
      <c r="B29" s="86" t="s">
        <v>153</v>
      </c>
      <c r="C29" s="8">
        <v>0.2</v>
      </c>
      <c r="D29" s="8">
        <v>0.3</v>
      </c>
      <c r="E29" s="8">
        <v>0.3</v>
      </c>
    </row>
    <row r="30" spans="1:6" ht="33" customHeight="1">
      <c r="A30" s="22" t="s">
        <v>159</v>
      </c>
      <c r="B30" s="7" t="s">
        <v>87</v>
      </c>
      <c r="C30" s="29">
        <v>109.3</v>
      </c>
      <c r="D30" s="29">
        <v>114.4</v>
      </c>
      <c r="E30" s="29">
        <v>118.7</v>
      </c>
    </row>
    <row r="31" spans="1:6" ht="21" customHeight="1">
      <c r="A31" s="20" t="s">
        <v>198</v>
      </c>
      <c r="B31" s="18" t="s">
        <v>88</v>
      </c>
      <c r="C31" s="19">
        <f>SUM(C32)</f>
        <v>297.3</v>
      </c>
      <c r="D31" s="19">
        <f>SUM(D32)</f>
        <v>313.39999999999998</v>
      </c>
      <c r="E31" s="19">
        <f>SUM(E32)</f>
        <v>324.8</v>
      </c>
    </row>
    <row r="32" spans="1:6" ht="66" customHeight="1">
      <c r="A32" s="22" t="s">
        <v>197</v>
      </c>
      <c r="B32" s="25" t="s">
        <v>89</v>
      </c>
      <c r="C32" s="8">
        <f>267.3+30</f>
        <v>297.3</v>
      </c>
      <c r="D32" s="8">
        <f>283.4+30</f>
        <v>313.39999999999998</v>
      </c>
      <c r="E32" s="8">
        <f>294.8+30</f>
        <v>324.8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4"/>
  <sheetViews>
    <sheetView view="pageBreakPreview" topLeftCell="A80" zoomScale="90" zoomScaleNormal="75" zoomScaleSheetLayoutView="90" workbookViewId="0">
      <selection activeCell="K90" sqref="K90"/>
    </sheetView>
  </sheetViews>
  <sheetFormatPr defaultColWidth="8.5703125" defaultRowHeight="15.75"/>
  <cols>
    <col min="1" max="1" width="86.7109375" style="3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8" customWidth="1"/>
    <col min="11" max="11" width="13.85546875" style="9" customWidth="1"/>
    <col min="12" max="12" width="15.85546875" style="9" customWidth="1"/>
    <col min="13" max="16384" width="8.5703125" style="9"/>
  </cols>
  <sheetData>
    <row r="1" spans="1:12" ht="117.75" customHeight="1">
      <c r="A1" s="127"/>
      <c r="B1" s="128"/>
      <c r="C1" s="128"/>
      <c r="D1" s="128"/>
      <c r="E1" s="128"/>
      <c r="F1" s="128"/>
      <c r="G1" s="129"/>
      <c r="H1" s="203"/>
      <c r="I1" s="203"/>
      <c r="J1" s="245" t="s">
        <v>205</v>
      </c>
      <c r="K1" s="245"/>
      <c r="L1" s="245"/>
    </row>
    <row r="2" spans="1:12" ht="57.75" customHeight="1">
      <c r="A2" s="254" t="s">
        <v>204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</row>
    <row r="3" spans="1:12">
      <c r="A3" s="127"/>
      <c r="B3" s="128"/>
      <c r="C3" s="128"/>
      <c r="D3" s="128"/>
      <c r="E3" s="128"/>
      <c r="F3" s="128"/>
      <c r="G3" s="128"/>
      <c r="H3" s="130"/>
      <c r="I3" s="130"/>
      <c r="J3" s="131"/>
      <c r="K3" s="130"/>
      <c r="L3" s="130" t="s">
        <v>181</v>
      </c>
    </row>
    <row r="4" spans="1:12">
      <c r="A4" s="253" t="s">
        <v>12</v>
      </c>
      <c r="B4" s="253" t="s">
        <v>21</v>
      </c>
      <c r="C4" s="253" t="s">
        <v>13</v>
      </c>
      <c r="D4" s="253" t="s">
        <v>183</v>
      </c>
      <c r="E4" s="253" t="s">
        <v>184</v>
      </c>
      <c r="F4" s="253"/>
      <c r="G4" s="253"/>
      <c r="H4" s="253"/>
      <c r="I4" s="253" t="s">
        <v>185</v>
      </c>
      <c r="J4" s="253" t="s">
        <v>64</v>
      </c>
      <c r="K4" s="253"/>
      <c r="L4" s="253"/>
    </row>
    <row r="5" spans="1:12">
      <c r="A5" s="253" t="s">
        <v>186</v>
      </c>
      <c r="B5" s="253" t="s">
        <v>186</v>
      </c>
      <c r="C5" s="253" t="s">
        <v>186</v>
      </c>
      <c r="D5" s="253" t="s">
        <v>186</v>
      </c>
      <c r="E5" s="253" t="s">
        <v>186</v>
      </c>
      <c r="F5" s="253"/>
      <c r="G5" s="253"/>
      <c r="H5" s="253"/>
      <c r="I5" s="253" t="s">
        <v>186</v>
      </c>
      <c r="J5" s="213" t="s">
        <v>171</v>
      </c>
      <c r="K5" s="213" t="s">
        <v>192</v>
      </c>
      <c r="L5" s="213" t="s">
        <v>196</v>
      </c>
    </row>
    <row r="6" spans="1:12">
      <c r="A6" s="132">
        <v>1</v>
      </c>
      <c r="B6" s="6">
        <v>2</v>
      </c>
      <c r="C6" s="6">
        <v>3</v>
      </c>
      <c r="D6" s="6">
        <v>4</v>
      </c>
      <c r="E6" s="6">
        <v>5</v>
      </c>
      <c r="F6" s="133">
        <v>6</v>
      </c>
      <c r="G6" s="6">
        <v>7</v>
      </c>
      <c r="H6" s="89">
        <v>8</v>
      </c>
      <c r="I6" s="89">
        <v>9</v>
      </c>
      <c r="J6" s="89">
        <v>10</v>
      </c>
      <c r="K6" s="89">
        <v>11</v>
      </c>
      <c r="L6" s="89">
        <v>12</v>
      </c>
    </row>
    <row r="7" spans="1:12" s="37" customFormat="1">
      <c r="A7" s="134" t="s">
        <v>22</v>
      </c>
      <c r="B7" s="94"/>
      <c r="C7" s="94"/>
      <c r="D7" s="94"/>
      <c r="E7" s="94"/>
      <c r="F7" s="135"/>
      <c r="G7" s="136"/>
      <c r="H7" s="137"/>
      <c r="I7" s="137"/>
      <c r="J7" s="138">
        <f>J8</f>
        <v>1665.8249999999998</v>
      </c>
      <c r="K7" s="138">
        <f>K8</f>
        <v>1227.3999999999999</v>
      </c>
      <c r="L7" s="138">
        <f t="shared" ref="L7" si="0">L8</f>
        <v>1211.8</v>
      </c>
    </row>
    <row r="8" spans="1:12" ht="31.5">
      <c r="A8" s="134" t="s">
        <v>155</v>
      </c>
      <c r="B8" s="94">
        <v>910</v>
      </c>
      <c r="C8" s="139"/>
      <c r="D8" s="139"/>
      <c r="E8" s="6"/>
      <c r="F8" s="6"/>
      <c r="G8" s="6"/>
      <c r="H8" s="6"/>
      <c r="I8" s="140"/>
      <c r="J8" s="138">
        <f>J9+J49+J58+J68+J84+J91</f>
        <v>1665.8249999999998</v>
      </c>
      <c r="K8" s="138">
        <f>K9+K49+K58+K68+K84+K91+K103</f>
        <v>1227.3999999999999</v>
      </c>
      <c r="L8" s="138">
        <f>L9+L49+L58+L68+L84+L91+L103</f>
        <v>1211.8</v>
      </c>
    </row>
    <row r="9" spans="1:12">
      <c r="A9" s="134" t="s">
        <v>15</v>
      </c>
      <c r="B9" s="94">
        <v>910</v>
      </c>
      <c r="C9" s="94" t="s">
        <v>16</v>
      </c>
      <c r="D9" s="94"/>
      <c r="E9" s="101"/>
      <c r="F9" s="101"/>
      <c r="G9" s="101"/>
      <c r="H9" s="101"/>
      <c r="I9" s="135"/>
      <c r="J9" s="138">
        <f>J10+J19+J38+J44</f>
        <v>1020.0250000000001</v>
      </c>
      <c r="K9" s="138">
        <f t="shared" ref="K9:L9" si="1">K10+K19+K38+K44</f>
        <v>620.20000000000005</v>
      </c>
      <c r="L9" s="138">
        <f t="shared" si="1"/>
        <v>585.1</v>
      </c>
    </row>
    <row r="10" spans="1:12" ht="31.5">
      <c r="A10" s="141" t="s">
        <v>32</v>
      </c>
      <c r="B10" s="94">
        <v>910</v>
      </c>
      <c r="C10" s="101" t="s">
        <v>16</v>
      </c>
      <c r="D10" s="101" t="s">
        <v>27</v>
      </c>
      <c r="E10" s="101"/>
      <c r="F10" s="101"/>
      <c r="G10" s="101"/>
      <c r="H10" s="101"/>
      <c r="I10" s="102"/>
      <c r="J10" s="142">
        <f>J11</f>
        <v>436.82500000000005</v>
      </c>
      <c r="K10" s="142">
        <f t="shared" ref="K10:L14" si="2">K11</f>
        <v>258.3</v>
      </c>
      <c r="L10" s="142">
        <f t="shared" si="2"/>
        <v>256.2</v>
      </c>
    </row>
    <row r="11" spans="1:12">
      <c r="A11" s="96" t="s">
        <v>134</v>
      </c>
      <c r="B11" s="94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0"/>
      <c r="J11" s="143">
        <f>J12</f>
        <v>436.82500000000005</v>
      </c>
      <c r="K11" s="143">
        <f t="shared" si="2"/>
        <v>258.3</v>
      </c>
      <c r="L11" s="143">
        <f t="shared" si="2"/>
        <v>256.2</v>
      </c>
    </row>
    <row r="12" spans="1:12">
      <c r="A12" s="95" t="s">
        <v>132</v>
      </c>
      <c r="B12" s="94">
        <v>910</v>
      </c>
      <c r="C12" s="6" t="s">
        <v>16</v>
      </c>
      <c r="D12" s="6" t="s">
        <v>27</v>
      </c>
      <c r="E12" s="6">
        <v>65</v>
      </c>
      <c r="F12" s="6">
        <v>1</v>
      </c>
      <c r="G12" s="101"/>
      <c r="H12" s="101"/>
      <c r="I12" s="102"/>
      <c r="J12" s="143">
        <f>J13+J16</f>
        <v>436.82500000000005</v>
      </c>
      <c r="K12" s="143">
        <f t="shared" si="2"/>
        <v>258.3</v>
      </c>
      <c r="L12" s="143">
        <f t="shared" si="2"/>
        <v>256.2</v>
      </c>
    </row>
    <row r="13" spans="1:12">
      <c r="A13" s="103" t="s">
        <v>109</v>
      </c>
      <c r="B13" s="94">
        <v>910</v>
      </c>
      <c r="C13" s="89" t="s">
        <v>16</v>
      </c>
      <c r="D13" s="89" t="s">
        <v>27</v>
      </c>
      <c r="E13" s="89" t="s">
        <v>33</v>
      </c>
      <c r="F13" s="89" t="s">
        <v>23</v>
      </c>
      <c r="G13" s="89" t="s">
        <v>36</v>
      </c>
      <c r="H13" s="89" t="s">
        <v>37</v>
      </c>
      <c r="I13" s="102"/>
      <c r="J13" s="143">
        <f>J14</f>
        <v>367.8</v>
      </c>
      <c r="K13" s="143">
        <f t="shared" si="2"/>
        <v>258.3</v>
      </c>
      <c r="L13" s="143">
        <f t="shared" si="2"/>
        <v>256.2</v>
      </c>
    </row>
    <row r="14" spans="1:12" ht="47.25">
      <c r="A14" s="103" t="s">
        <v>101</v>
      </c>
      <c r="B14" s="94">
        <v>910</v>
      </c>
      <c r="C14" s="89" t="s">
        <v>16</v>
      </c>
      <c r="D14" s="89" t="s">
        <v>27</v>
      </c>
      <c r="E14" s="89" t="s">
        <v>33</v>
      </c>
      <c r="F14" s="89" t="s">
        <v>23</v>
      </c>
      <c r="G14" s="89" t="s">
        <v>36</v>
      </c>
      <c r="H14" s="89" t="s">
        <v>37</v>
      </c>
      <c r="I14" s="90" t="s">
        <v>103</v>
      </c>
      <c r="J14" s="143">
        <f>J15</f>
        <v>367.8</v>
      </c>
      <c r="K14" s="143">
        <f t="shared" si="2"/>
        <v>258.3</v>
      </c>
      <c r="L14" s="143">
        <f t="shared" si="2"/>
        <v>256.2</v>
      </c>
    </row>
    <row r="15" spans="1:12" ht="19.5" customHeight="1">
      <c r="A15" s="103" t="s">
        <v>102</v>
      </c>
      <c r="B15" s="94">
        <v>910</v>
      </c>
      <c r="C15" s="89" t="s">
        <v>16</v>
      </c>
      <c r="D15" s="89" t="s">
        <v>27</v>
      </c>
      <c r="E15" s="89" t="s">
        <v>33</v>
      </c>
      <c r="F15" s="89" t="s">
        <v>23</v>
      </c>
      <c r="G15" s="89" t="s">
        <v>36</v>
      </c>
      <c r="H15" s="89" t="s">
        <v>37</v>
      </c>
      <c r="I15" s="90" t="s">
        <v>104</v>
      </c>
      <c r="J15" s="143">
        <v>367.8</v>
      </c>
      <c r="K15" s="143">
        <v>258.3</v>
      </c>
      <c r="L15" s="143">
        <v>256.2</v>
      </c>
    </row>
    <row r="16" spans="1:12" ht="33" customHeight="1">
      <c r="A16" s="7" t="s">
        <v>206</v>
      </c>
      <c r="B16" s="94">
        <v>910</v>
      </c>
      <c r="C16" s="217" t="s">
        <v>16</v>
      </c>
      <c r="D16" s="217" t="s">
        <v>27</v>
      </c>
      <c r="E16" s="217" t="s">
        <v>33</v>
      </c>
      <c r="F16" s="217" t="s">
        <v>23</v>
      </c>
      <c r="G16" s="217" t="s">
        <v>36</v>
      </c>
      <c r="H16" s="217" t="s">
        <v>207</v>
      </c>
      <c r="I16" s="218"/>
      <c r="J16" s="143">
        <f>J17</f>
        <v>69.025000000000006</v>
      </c>
      <c r="K16" s="143">
        <f t="shared" ref="K16:L17" si="3">K17</f>
        <v>0</v>
      </c>
      <c r="L16" s="143">
        <f t="shared" si="3"/>
        <v>0</v>
      </c>
    </row>
    <row r="17" spans="1:12" ht="34.5" customHeight="1">
      <c r="A17" s="219" t="s">
        <v>101</v>
      </c>
      <c r="B17" s="94">
        <v>910</v>
      </c>
      <c r="C17" s="217" t="s">
        <v>16</v>
      </c>
      <c r="D17" s="217" t="s">
        <v>27</v>
      </c>
      <c r="E17" s="217" t="s">
        <v>33</v>
      </c>
      <c r="F17" s="217" t="s">
        <v>23</v>
      </c>
      <c r="G17" s="217" t="s">
        <v>36</v>
      </c>
      <c r="H17" s="217" t="s">
        <v>207</v>
      </c>
      <c r="I17" s="218" t="s">
        <v>103</v>
      </c>
      <c r="J17" s="143">
        <f>J18</f>
        <v>69.025000000000006</v>
      </c>
      <c r="K17" s="143">
        <f t="shared" si="3"/>
        <v>0</v>
      </c>
      <c r="L17" s="143">
        <f t="shared" si="3"/>
        <v>0</v>
      </c>
    </row>
    <row r="18" spans="1:12" ht="21.75" customHeight="1">
      <c r="A18" s="219" t="s">
        <v>102</v>
      </c>
      <c r="B18" s="94">
        <v>910</v>
      </c>
      <c r="C18" s="217" t="s">
        <v>16</v>
      </c>
      <c r="D18" s="217" t="s">
        <v>27</v>
      </c>
      <c r="E18" s="217" t="s">
        <v>33</v>
      </c>
      <c r="F18" s="217" t="s">
        <v>23</v>
      </c>
      <c r="G18" s="217" t="s">
        <v>36</v>
      </c>
      <c r="H18" s="217" t="s">
        <v>207</v>
      </c>
      <c r="I18" s="218" t="s">
        <v>104</v>
      </c>
      <c r="J18" s="143">
        <v>69.025000000000006</v>
      </c>
      <c r="K18" s="143">
        <v>0</v>
      </c>
      <c r="L18" s="143">
        <v>0</v>
      </c>
    </row>
    <row r="19" spans="1:12" ht="47.25">
      <c r="A19" s="144" t="s">
        <v>65</v>
      </c>
      <c r="B19" s="94">
        <v>910</v>
      </c>
      <c r="C19" s="101" t="s">
        <v>16</v>
      </c>
      <c r="D19" s="101" t="s">
        <v>17</v>
      </c>
      <c r="E19" s="101"/>
      <c r="F19" s="101"/>
      <c r="G19" s="101"/>
      <c r="H19" s="101"/>
      <c r="I19" s="102"/>
      <c r="J19" s="142">
        <f>J20+J33</f>
        <v>577.70000000000005</v>
      </c>
      <c r="K19" s="142">
        <f>K20+K33</f>
        <v>356.40000000000003</v>
      </c>
      <c r="L19" s="142">
        <f>L20+L33</f>
        <v>323.40000000000003</v>
      </c>
    </row>
    <row r="20" spans="1:12">
      <c r="A20" s="96" t="s">
        <v>134</v>
      </c>
      <c r="B20" s="94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0"/>
      <c r="J20" s="143">
        <f>J21</f>
        <v>577.5</v>
      </c>
      <c r="K20" s="143">
        <f>K21</f>
        <v>356.1</v>
      </c>
      <c r="L20" s="143">
        <f>L21</f>
        <v>323.10000000000002</v>
      </c>
    </row>
    <row r="21" spans="1:12" ht="18.600000000000001" customHeight="1">
      <c r="A21" s="96" t="s">
        <v>135</v>
      </c>
      <c r="B21" s="94">
        <v>910</v>
      </c>
      <c r="C21" s="89" t="s">
        <v>16</v>
      </c>
      <c r="D21" s="89" t="s">
        <v>17</v>
      </c>
      <c r="E21" s="89" t="s">
        <v>33</v>
      </c>
      <c r="F21" s="89" t="s">
        <v>24</v>
      </c>
      <c r="G21" s="101"/>
      <c r="H21" s="101"/>
      <c r="I21" s="102"/>
      <c r="J21" s="143">
        <f>J23+J25+J30</f>
        <v>577.5</v>
      </c>
      <c r="K21" s="143">
        <f t="shared" ref="K21:L21" si="4">K23+K25</f>
        <v>356.1</v>
      </c>
      <c r="L21" s="143">
        <f t="shared" si="4"/>
        <v>323.10000000000002</v>
      </c>
    </row>
    <row r="22" spans="1:12">
      <c r="A22" s="103" t="s">
        <v>38</v>
      </c>
      <c r="B22" s="94">
        <v>910</v>
      </c>
      <c r="C22" s="89" t="s">
        <v>16</v>
      </c>
      <c r="D22" s="89" t="s">
        <v>17</v>
      </c>
      <c r="E22" s="89" t="s">
        <v>33</v>
      </c>
      <c r="F22" s="89" t="s">
        <v>24</v>
      </c>
      <c r="G22" s="89" t="s">
        <v>36</v>
      </c>
      <c r="H22" s="89" t="s">
        <v>39</v>
      </c>
      <c r="I22" s="102"/>
      <c r="J22" s="143">
        <f t="shared" ref="J22:L23" si="5">J23</f>
        <v>148.80000000000001</v>
      </c>
      <c r="K22" s="143">
        <f t="shared" si="5"/>
        <v>271.2</v>
      </c>
      <c r="L22" s="143">
        <f t="shared" si="5"/>
        <v>230</v>
      </c>
    </row>
    <row r="23" spans="1:12" ht="47.25" customHeight="1">
      <c r="A23" s="103" t="s">
        <v>101</v>
      </c>
      <c r="B23" s="94">
        <v>910</v>
      </c>
      <c r="C23" s="89" t="s">
        <v>16</v>
      </c>
      <c r="D23" s="89" t="s">
        <v>17</v>
      </c>
      <c r="E23" s="89" t="s">
        <v>33</v>
      </c>
      <c r="F23" s="89" t="s">
        <v>24</v>
      </c>
      <c r="G23" s="89" t="s">
        <v>36</v>
      </c>
      <c r="H23" s="89" t="s">
        <v>39</v>
      </c>
      <c r="I23" s="90" t="s">
        <v>103</v>
      </c>
      <c r="J23" s="143">
        <f t="shared" si="5"/>
        <v>148.80000000000001</v>
      </c>
      <c r="K23" s="143">
        <f t="shared" si="5"/>
        <v>271.2</v>
      </c>
      <c r="L23" s="143">
        <f t="shared" si="5"/>
        <v>230</v>
      </c>
    </row>
    <row r="24" spans="1:12">
      <c r="A24" s="103" t="s">
        <v>102</v>
      </c>
      <c r="B24" s="94">
        <v>910</v>
      </c>
      <c r="C24" s="89" t="s">
        <v>16</v>
      </c>
      <c r="D24" s="89" t="s">
        <v>17</v>
      </c>
      <c r="E24" s="89" t="s">
        <v>33</v>
      </c>
      <c r="F24" s="89" t="s">
        <v>24</v>
      </c>
      <c r="G24" s="89" t="s">
        <v>36</v>
      </c>
      <c r="H24" s="89" t="s">
        <v>39</v>
      </c>
      <c r="I24" s="90" t="s">
        <v>104</v>
      </c>
      <c r="J24" s="143">
        <v>148.80000000000001</v>
      </c>
      <c r="K24" s="143">
        <v>271.2</v>
      </c>
      <c r="L24" s="143">
        <v>230</v>
      </c>
    </row>
    <row r="25" spans="1:12">
      <c r="A25" s="95" t="s">
        <v>166</v>
      </c>
      <c r="B25" s="94">
        <v>910</v>
      </c>
      <c r="C25" s="89" t="s">
        <v>16</v>
      </c>
      <c r="D25" s="89" t="s">
        <v>17</v>
      </c>
      <c r="E25" s="89" t="s">
        <v>33</v>
      </c>
      <c r="F25" s="89" t="s">
        <v>24</v>
      </c>
      <c r="G25" s="89" t="s">
        <v>36</v>
      </c>
      <c r="H25" s="89" t="s">
        <v>40</v>
      </c>
      <c r="I25" s="90"/>
      <c r="J25" s="143">
        <f>J28+J26</f>
        <v>245.2</v>
      </c>
      <c r="K25" s="143">
        <f t="shared" ref="K25:L25" si="6">K28+K26</f>
        <v>84.9</v>
      </c>
      <c r="L25" s="143">
        <f t="shared" si="6"/>
        <v>93.1</v>
      </c>
    </row>
    <row r="26" spans="1:12" ht="22.5" customHeight="1">
      <c r="A26" s="95" t="s">
        <v>97</v>
      </c>
      <c r="B26" s="94">
        <v>910</v>
      </c>
      <c r="C26" s="89" t="s">
        <v>16</v>
      </c>
      <c r="D26" s="89" t="s">
        <v>17</v>
      </c>
      <c r="E26" s="89" t="s">
        <v>33</v>
      </c>
      <c r="F26" s="89" t="s">
        <v>24</v>
      </c>
      <c r="G26" s="89" t="s">
        <v>36</v>
      </c>
      <c r="H26" s="89" t="s">
        <v>40</v>
      </c>
      <c r="I26" s="90" t="s">
        <v>99</v>
      </c>
      <c r="J26" s="143">
        <f>J27</f>
        <v>217.6</v>
      </c>
      <c r="K26" s="143">
        <f t="shared" ref="K26:L26" si="7">K27</f>
        <v>62.5</v>
      </c>
      <c r="L26" s="143">
        <f t="shared" si="7"/>
        <v>70.7</v>
      </c>
    </row>
    <row r="27" spans="1:12" ht="31.5">
      <c r="A27" s="95" t="s">
        <v>98</v>
      </c>
      <c r="B27" s="94">
        <v>910</v>
      </c>
      <c r="C27" s="89" t="s">
        <v>16</v>
      </c>
      <c r="D27" s="89" t="s">
        <v>17</v>
      </c>
      <c r="E27" s="89" t="s">
        <v>33</v>
      </c>
      <c r="F27" s="89" t="s">
        <v>24</v>
      </c>
      <c r="G27" s="89" t="s">
        <v>36</v>
      </c>
      <c r="H27" s="89" t="s">
        <v>40</v>
      </c>
      <c r="I27" s="6" t="s">
        <v>100</v>
      </c>
      <c r="J27" s="143">
        <v>217.6</v>
      </c>
      <c r="K27" s="143">
        <v>62.5</v>
      </c>
      <c r="L27" s="143">
        <v>70.7</v>
      </c>
    </row>
    <row r="28" spans="1:12" s="37" customFormat="1">
      <c r="A28" s="93" t="s">
        <v>105</v>
      </c>
      <c r="B28" s="94">
        <v>910</v>
      </c>
      <c r="C28" s="6" t="s">
        <v>16</v>
      </c>
      <c r="D28" s="6" t="s">
        <v>17</v>
      </c>
      <c r="E28" s="89" t="s">
        <v>33</v>
      </c>
      <c r="F28" s="89" t="s">
        <v>24</v>
      </c>
      <c r="G28" s="89" t="s">
        <v>36</v>
      </c>
      <c r="H28" s="89" t="s">
        <v>40</v>
      </c>
      <c r="I28" s="133" t="s">
        <v>106</v>
      </c>
      <c r="J28" s="41">
        <f>J29</f>
        <v>27.6</v>
      </c>
      <c r="K28" s="41">
        <f>K29</f>
        <v>22.4</v>
      </c>
      <c r="L28" s="41">
        <f>L29</f>
        <v>22.4</v>
      </c>
    </row>
    <row r="29" spans="1:12" s="37" customFormat="1">
      <c r="A29" s="93" t="s">
        <v>107</v>
      </c>
      <c r="B29" s="94">
        <v>910</v>
      </c>
      <c r="C29" s="6" t="s">
        <v>16</v>
      </c>
      <c r="D29" s="6" t="s">
        <v>17</v>
      </c>
      <c r="E29" s="6" t="s">
        <v>33</v>
      </c>
      <c r="F29" s="89" t="s">
        <v>24</v>
      </c>
      <c r="G29" s="89" t="s">
        <v>36</v>
      </c>
      <c r="H29" s="89" t="s">
        <v>40</v>
      </c>
      <c r="I29" s="133" t="s">
        <v>108</v>
      </c>
      <c r="J29" s="41">
        <v>27.6</v>
      </c>
      <c r="K29" s="41">
        <v>22.4</v>
      </c>
      <c r="L29" s="41">
        <v>22.4</v>
      </c>
    </row>
    <row r="30" spans="1:12" s="37" customFormat="1" ht="47.25">
      <c r="A30" s="7" t="s">
        <v>206</v>
      </c>
      <c r="B30" s="94">
        <v>910</v>
      </c>
      <c r="C30" s="220" t="s">
        <v>16</v>
      </c>
      <c r="D30" s="220" t="s">
        <v>17</v>
      </c>
      <c r="E30" s="218" t="s">
        <v>33</v>
      </c>
      <c r="F30" s="217" t="s">
        <v>24</v>
      </c>
      <c r="G30" s="217" t="s">
        <v>36</v>
      </c>
      <c r="H30" s="217" t="s">
        <v>207</v>
      </c>
      <c r="I30" s="221"/>
      <c r="J30" s="41">
        <f>J31</f>
        <v>183.5</v>
      </c>
      <c r="K30" s="41">
        <f t="shared" ref="K30:L31" si="8">K31</f>
        <v>0</v>
      </c>
      <c r="L30" s="41">
        <f t="shared" si="8"/>
        <v>0</v>
      </c>
    </row>
    <row r="31" spans="1:12" s="37" customFormat="1" ht="47.25">
      <c r="A31" s="219" t="s">
        <v>101</v>
      </c>
      <c r="B31" s="94">
        <v>910</v>
      </c>
      <c r="C31" s="220" t="s">
        <v>16</v>
      </c>
      <c r="D31" s="220" t="s">
        <v>17</v>
      </c>
      <c r="E31" s="218" t="s">
        <v>33</v>
      </c>
      <c r="F31" s="217" t="s">
        <v>24</v>
      </c>
      <c r="G31" s="217" t="s">
        <v>36</v>
      </c>
      <c r="H31" s="217" t="s">
        <v>207</v>
      </c>
      <c r="I31" s="221" t="s">
        <v>103</v>
      </c>
      <c r="J31" s="41">
        <f>J32</f>
        <v>183.5</v>
      </c>
      <c r="K31" s="41">
        <f t="shared" si="8"/>
        <v>0</v>
      </c>
      <c r="L31" s="41">
        <f t="shared" si="8"/>
        <v>0</v>
      </c>
    </row>
    <row r="32" spans="1:12" s="37" customFormat="1">
      <c r="A32" s="219" t="s">
        <v>102</v>
      </c>
      <c r="B32" s="94">
        <v>910</v>
      </c>
      <c r="C32" s="220" t="s">
        <v>16</v>
      </c>
      <c r="D32" s="220" t="s">
        <v>17</v>
      </c>
      <c r="E32" s="218" t="s">
        <v>33</v>
      </c>
      <c r="F32" s="217" t="s">
        <v>24</v>
      </c>
      <c r="G32" s="217" t="s">
        <v>36</v>
      </c>
      <c r="H32" s="217" t="s">
        <v>207</v>
      </c>
      <c r="I32" s="221" t="s">
        <v>104</v>
      </c>
      <c r="J32" s="41">
        <v>183.5</v>
      </c>
      <c r="K32" s="41">
        <v>0</v>
      </c>
      <c r="L32" s="41">
        <v>0</v>
      </c>
    </row>
    <row r="33" spans="1:12" s="24" customFormat="1" ht="31.5">
      <c r="A33" s="96" t="s">
        <v>160</v>
      </c>
      <c r="B33" s="94">
        <v>910</v>
      </c>
      <c r="C33" s="6" t="s">
        <v>16</v>
      </c>
      <c r="D33" s="6" t="s">
        <v>17</v>
      </c>
      <c r="E33" s="90">
        <v>89</v>
      </c>
      <c r="F33" s="89"/>
      <c r="G33" s="89"/>
      <c r="H33" s="89"/>
      <c r="I33" s="145"/>
      <c r="J33" s="143">
        <f>J34</f>
        <v>0.2</v>
      </c>
      <c r="K33" s="143">
        <f t="shared" ref="K33:L36" si="9">K34</f>
        <v>0.3</v>
      </c>
      <c r="L33" s="143">
        <f t="shared" si="9"/>
        <v>0.3</v>
      </c>
    </row>
    <row r="34" spans="1:12" s="24" customFormat="1" ht="47.25">
      <c r="A34" s="96" t="s">
        <v>161</v>
      </c>
      <c r="B34" s="94">
        <v>910</v>
      </c>
      <c r="C34" s="6" t="s">
        <v>16</v>
      </c>
      <c r="D34" s="6" t="s">
        <v>17</v>
      </c>
      <c r="E34" s="90">
        <v>89</v>
      </c>
      <c r="F34" s="89" t="s">
        <v>23</v>
      </c>
      <c r="G34" s="89"/>
      <c r="H34" s="89"/>
      <c r="I34" s="145"/>
      <c r="J34" s="143">
        <f>J35</f>
        <v>0.2</v>
      </c>
      <c r="K34" s="143">
        <f t="shared" si="9"/>
        <v>0.3</v>
      </c>
      <c r="L34" s="143">
        <f t="shared" si="9"/>
        <v>0.3</v>
      </c>
    </row>
    <row r="35" spans="1:12" s="24" customFormat="1" ht="70.5" customHeight="1">
      <c r="A35" s="146" t="s">
        <v>133</v>
      </c>
      <c r="B35" s="94">
        <v>910</v>
      </c>
      <c r="C35" s="6" t="s">
        <v>16</v>
      </c>
      <c r="D35" s="6" t="s">
        <v>17</v>
      </c>
      <c r="E35" s="90">
        <v>89</v>
      </c>
      <c r="F35" s="89" t="s">
        <v>23</v>
      </c>
      <c r="G35" s="89" t="s">
        <v>36</v>
      </c>
      <c r="H35" s="89" t="s">
        <v>42</v>
      </c>
      <c r="I35" s="145"/>
      <c r="J35" s="143">
        <f>J36</f>
        <v>0.2</v>
      </c>
      <c r="K35" s="143">
        <f t="shared" si="9"/>
        <v>0.3</v>
      </c>
      <c r="L35" s="143">
        <f t="shared" si="9"/>
        <v>0.3</v>
      </c>
    </row>
    <row r="36" spans="1:12" s="24" customFormat="1" ht="18" customHeight="1">
      <c r="A36" s="95" t="s">
        <v>97</v>
      </c>
      <c r="B36" s="94">
        <v>910</v>
      </c>
      <c r="C36" s="6" t="s">
        <v>16</v>
      </c>
      <c r="D36" s="6" t="s">
        <v>17</v>
      </c>
      <c r="E36" s="90" t="s">
        <v>47</v>
      </c>
      <c r="F36" s="89" t="s">
        <v>23</v>
      </c>
      <c r="G36" s="89" t="s">
        <v>36</v>
      </c>
      <c r="H36" s="89" t="s">
        <v>42</v>
      </c>
      <c r="I36" s="145" t="s">
        <v>99</v>
      </c>
      <c r="J36" s="143">
        <f>J37</f>
        <v>0.2</v>
      </c>
      <c r="K36" s="143">
        <f t="shared" si="9"/>
        <v>0.3</v>
      </c>
      <c r="L36" s="143">
        <f t="shared" si="9"/>
        <v>0.3</v>
      </c>
    </row>
    <row r="37" spans="1:12" s="24" customFormat="1" ht="34.5" customHeight="1">
      <c r="A37" s="95" t="s">
        <v>98</v>
      </c>
      <c r="B37" s="94">
        <v>910</v>
      </c>
      <c r="C37" s="6" t="s">
        <v>16</v>
      </c>
      <c r="D37" s="6" t="s">
        <v>17</v>
      </c>
      <c r="E37" s="90" t="s">
        <v>47</v>
      </c>
      <c r="F37" s="89" t="s">
        <v>23</v>
      </c>
      <c r="G37" s="89" t="s">
        <v>36</v>
      </c>
      <c r="H37" s="89" t="s">
        <v>42</v>
      </c>
      <c r="I37" s="145" t="s">
        <v>100</v>
      </c>
      <c r="J37" s="143">
        <v>0.2</v>
      </c>
      <c r="K37" s="143">
        <v>0.3</v>
      </c>
      <c r="L37" s="143">
        <v>0.3</v>
      </c>
    </row>
    <row r="38" spans="1:12">
      <c r="A38" s="141" t="s">
        <v>43</v>
      </c>
      <c r="B38" s="94">
        <v>910</v>
      </c>
      <c r="C38" s="117" t="s">
        <v>16</v>
      </c>
      <c r="D38" s="117" t="s">
        <v>44</v>
      </c>
      <c r="E38" s="117"/>
      <c r="F38" s="147"/>
      <c r="G38" s="147"/>
      <c r="H38" s="148"/>
      <c r="I38" s="148"/>
      <c r="J38" s="142">
        <f>J39</f>
        <v>5</v>
      </c>
      <c r="K38" s="142">
        <f t="shared" ref="K38:L42" si="10">K39</f>
        <v>5</v>
      </c>
      <c r="L38" s="142">
        <f t="shared" si="10"/>
        <v>5</v>
      </c>
    </row>
    <row r="39" spans="1:12" ht="31.5">
      <c r="A39" s="149" t="s">
        <v>160</v>
      </c>
      <c r="B39" s="94">
        <v>910</v>
      </c>
      <c r="C39" s="89" t="s">
        <v>16</v>
      </c>
      <c r="D39" s="89" t="s">
        <v>44</v>
      </c>
      <c r="E39" s="90">
        <v>89</v>
      </c>
      <c r="F39" s="89"/>
      <c r="G39" s="89"/>
      <c r="H39" s="97"/>
      <c r="I39" s="97"/>
      <c r="J39" s="143">
        <f>J40</f>
        <v>5</v>
      </c>
      <c r="K39" s="143">
        <f t="shared" si="10"/>
        <v>5</v>
      </c>
      <c r="L39" s="143">
        <f t="shared" si="10"/>
        <v>5</v>
      </c>
    </row>
    <row r="40" spans="1:12" ht="47.25">
      <c r="A40" s="150" t="s">
        <v>161</v>
      </c>
      <c r="B40" s="94">
        <v>910</v>
      </c>
      <c r="C40" s="89" t="s">
        <v>16</v>
      </c>
      <c r="D40" s="89" t="s">
        <v>44</v>
      </c>
      <c r="E40" s="90">
        <v>89</v>
      </c>
      <c r="F40" s="89" t="s">
        <v>23</v>
      </c>
      <c r="G40" s="89"/>
      <c r="H40" s="97"/>
      <c r="I40" s="97"/>
      <c r="J40" s="143">
        <f>J41</f>
        <v>5</v>
      </c>
      <c r="K40" s="143">
        <f t="shared" si="10"/>
        <v>5</v>
      </c>
      <c r="L40" s="143">
        <f t="shared" si="10"/>
        <v>5</v>
      </c>
    </row>
    <row r="41" spans="1:12" ht="31.5">
      <c r="A41" s="95" t="s">
        <v>162</v>
      </c>
      <c r="B41" s="94">
        <v>910</v>
      </c>
      <c r="C41" s="89" t="s">
        <v>16</v>
      </c>
      <c r="D41" s="89" t="s">
        <v>44</v>
      </c>
      <c r="E41" s="90">
        <v>89</v>
      </c>
      <c r="F41" s="89" t="s">
        <v>23</v>
      </c>
      <c r="G41" s="89" t="s">
        <v>36</v>
      </c>
      <c r="H41" s="89" t="s">
        <v>45</v>
      </c>
      <c r="I41" s="97"/>
      <c r="J41" s="143">
        <f>J42</f>
        <v>5</v>
      </c>
      <c r="K41" s="143">
        <f t="shared" si="10"/>
        <v>5</v>
      </c>
      <c r="L41" s="143">
        <f t="shared" si="10"/>
        <v>5</v>
      </c>
    </row>
    <row r="42" spans="1:12">
      <c r="A42" s="93" t="s">
        <v>105</v>
      </c>
      <c r="B42" s="94">
        <v>910</v>
      </c>
      <c r="C42" s="89" t="s">
        <v>16</v>
      </c>
      <c r="D42" s="89" t="s">
        <v>44</v>
      </c>
      <c r="E42" s="90">
        <v>89</v>
      </c>
      <c r="F42" s="89" t="s">
        <v>23</v>
      </c>
      <c r="G42" s="89" t="s">
        <v>36</v>
      </c>
      <c r="H42" s="89" t="s">
        <v>45</v>
      </c>
      <c r="I42" s="97" t="s">
        <v>106</v>
      </c>
      <c r="J42" s="143">
        <f>J43</f>
        <v>5</v>
      </c>
      <c r="K42" s="143">
        <f t="shared" si="10"/>
        <v>5</v>
      </c>
      <c r="L42" s="143">
        <f t="shared" si="10"/>
        <v>5</v>
      </c>
    </row>
    <row r="43" spans="1:12" ht="20.25" customHeight="1">
      <c r="A43" s="95" t="s">
        <v>46</v>
      </c>
      <c r="B43" s="94">
        <v>910</v>
      </c>
      <c r="C43" s="89" t="s">
        <v>16</v>
      </c>
      <c r="D43" s="89" t="s">
        <v>44</v>
      </c>
      <c r="E43" s="89" t="s">
        <v>47</v>
      </c>
      <c r="F43" s="89" t="s">
        <v>23</v>
      </c>
      <c r="G43" s="89" t="s">
        <v>36</v>
      </c>
      <c r="H43" s="89" t="s">
        <v>45</v>
      </c>
      <c r="I43" s="97" t="s">
        <v>48</v>
      </c>
      <c r="J43" s="143">
        <v>5</v>
      </c>
      <c r="K43" s="143">
        <v>5</v>
      </c>
      <c r="L43" s="143">
        <v>5</v>
      </c>
    </row>
    <row r="44" spans="1:12" ht="18.75" customHeight="1">
      <c r="A44" s="95" t="s">
        <v>221</v>
      </c>
      <c r="B44" s="94">
        <v>910</v>
      </c>
      <c r="C44" s="226" t="s">
        <v>16</v>
      </c>
      <c r="D44" s="117" t="s">
        <v>31</v>
      </c>
      <c r="E44" s="97"/>
      <c r="F44" s="89"/>
      <c r="G44" s="89"/>
      <c r="H44" s="89"/>
      <c r="I44" s="125"/>
      <c r="J44" s="142">
        <f>J45</f>
        <v>0.5</v>
      </c>
      <c r="K44" s="142">
        <f t="shared" ref="K44:L47" si="11">K45</f>
        <v>0.5</v>
      </c>
      <c r="L44" s="142">
        <f t="shared" si="11"/>
        <v>0.5</v>
      </c>
    </row>
    <row r="45" spans="1:12" ht="54" customHeight="1">
      <c r="A45" s="95" t="s">
        <v>222</v>
      </c>
      <c r="B45" s="94">
        <v>910</v>
      </c>
      <c r="C45" s="89" t="s">
        <v>16</v>
      </c>
      <c r="D45" s="89" t="s">
        <v>31</v>
      </c>
      <c r="E45" s="97" t="s">
        <v>44</v>
      </c>
      <c r="F45" s="89"/>
      <c r="G45" s="89"/>
      <c r="H45" s="89"/>
      <c r="I45" s="125"/>
      <c r="J45" s="143">
        <f>J46</f>
        <v>0.5</v>
      </c>
      <c r="K45" s="143">
        <f t="shared" si="11"/>
        <v>0.5</v>
      </c>
      <c r="L45" s="143">
        <f t="shared" si="11"/>
        <v>0.5</v>
      </c>
    </row>
    <row r="46" spans="1:12" ht="20.25" customHeight="1">
      <c r="A46" s="95" t="s">
        <v>224</v>
      </c>
      <c r="B46" s="94">
        <v>910</v>
      </c>
      <c r="C46" s="89" t="s">
        <v>16</v>
      </c>
      <c r="D46" s="89" t="s">
        <v>31</v>
      </c>
      <c r="E46" s="97" t="s">
        <v>44</v>
      </c>
      <c r="F46" s="89" t="s">
        <v>34</v>
      </c>
      <c r="G46" s="89" t="s">
        <v>36</v>
      </c>
      <c r="H46" s="89" t="s">
        <v>223</v>
      </c>
      <c r="I46" s="125"/>
      <c r="J46" s="143">
        <f>J47</f>
        <v>0.5</v>
      </c>
      <c r="K46" s="143">
        <f t="shared" si="11"/>
        <v>0.5</v>
      </c>
      <c r="L46" s="143">
        <f t="shared" si="11"/>
        <v>0.5</v>
      </c>
    </row>
    <row r="47" spans="1:12" ht="24.75" customHeight="1">
      <c r="A47" s="95" t="s">
        <v>97</v>
      </c>
      <c r="B47" s="94">
        <v>910</v>
      </c>
      <c r="C47" s="89" t="s">
        <v>16</v>
      </c>
      <c r="D47" s="89" t="s">
        <v>31</v>
      </c>
      <c r="E47" s="97" t="s">
        <v>44</v>
      </c>
      <c r="F47" s="89" t="s">
        <v>34</v>
      </c>
      <c r="G47" s="89" t="s">
        <v>36</v>
      </c>
      <c r="H47" s="89" t="s">
        <v>223</v>
      </c>
      <c r="I47" s="125" t="s">
        <v>99</v>
      </c>
      <c r="J47" s="143">
        <f>J48</f>
        <v>0.5</v>
      </c>
      <c r="K47" s="143">
        <f t="shared" si="11"/>
        <v>0.5</v>
      </c>
      <c r="L47" s="143">
        <f t="shared" si="11"/>
        <v>0.5</v>
      </c>
    </row>
    <row r="48" spans="1:12" ht="40.5" customHeight="1">
      <c r="A48" s="95" t="s">
        <v>98</v>
      </c>
      <c r="B48" s="94">
        <v>910</v>
      </c>
      <c r="C48" s="89" t="s">
        <v>16</v>
      </c>
      <c r="D48" s="89" t="s">
        <v>31</v>
      </c>
      <c r="E48" s="97" t="s">
        <v>44</v>
      </c>
      <c r="F48" s="89" t="s">
        <v>34</v>
      </c>
      <c r="G48" s="89" t="s">
        <v>36</v>
      </c>
      <c r="H48" s="89" t="s">
        <v>223</v>
      </c>
      <c r="I48" s="125" t="s">
        <v>100</v>
      </c>
      <c r="J48" s="143">
        <v>0.5</v>
      </c>
      <c r="K48" s="143">
        <v>0.5</v>
      </c>
      <c r="L48" s="143">
        <v>0.5</v>
      </c>
    </row>
    <row r="49" spans="1:12">
      <c r="A49" s="141" t="s">
        <v>49</v>
      </c>
      <c r="B49" s="94">
        <v>910</v>
      </c>
      <c r="C49" s="117" t="s">
        <v>27</v>
      </c>
      <c r="D49" s="117"/>
      <c r="E49" s="148"/>
      <c r="F49" s="117"/>
      <c r="G49" s="117"/>
      <c r="H49" s="117"/>
      <c r="I49" s="151"/>
      <c r="J49" s="142">
        <f>J50</f>
        <v>109.3</v>
      </c>
      <c r="K49" s="142">
        <f>K50</f>
        <v>114.4</v>
      </c>
      <c r="L49" s="142">
        <f>L50</f>
        <v>118.7</v>
      </c>
    </row>
    <row r="50" spans="1:12">
      <c r="A50" s="144" t="s">
        <v>50</v>
      </c>
      <c r="B50" s="94">
        <v>910</v>
      </c>
      <c r="C50" s="152" t="s">
        <v>27</v>
      </c>
      <c r="D50" s="152" t="s">
        <v>28</v>
      </c>
      <c r="E50" s="102"/>
      <c r="F50" s="101"/>
      <c r="G50" s="101"/>
      <c r="H50" s="101"/>
      <c r="I50" s="153"/>
      <c r="J50" s="142">
        <f>J53</f>
        <v>109.3</v>
      </c>
      <c r="K50" s="142">
        <f>K53</f>
        <v>114.4</v>
      </c>
      <c r="L50" s="142">
        <f>L53</f>
        <v>118.7</v>
      </c>
    </row>
    <row r="51" spans="1:12" ht="31.5">
      <c r="A51" s="149" t="s">
        <v>160</v>
      </c>
      <c r="B51" s="94">
        <v>910</v>
      </c>
      <c r="C51" s="133" t="s">
        <v>27</v>
      </c>
      <c r="D51" s="133" t="s">
        <v>28</v>
      </c>
      <c r="E51" s="6">
        <v>89</v>
      </c>
      <c r="F51" s="6"/>
      <c r="G51" s="6"/>
      <c r="H51" s="6"/>
      <c r="I51" s="88"/>
      <c r="J51" s="143">
        <f t="shared" ref="J51:L52" si="12">J52</f>
        <v>109.3</v>
      </c>
      <c r="K51" s="143">
        <f t="shared" si="12"/>
        <v>114.4</v>
      </c>
      <c r="L51" s="143">
        <f t="shared" si="12"/>
        <v>118.7</v>
      </c>
    </row>
    <row r="52" spans="1:12" ht="47.25">
      <c r="A52" s="150" t="s">
        <v>161</v>
      </c>
      <c r="B52" s="94">
        <v>910</v>
      </c>
      <c r="C52" s="133" t="s">
        <v>27</v>
      </c>
      <c r="D52" s="133" t="s">
        <v>28</v>
      </c>
      <c r="E52" s="6">
        <v>89</v>
      </c>
      <c r="F52" s="6">
        <v>1</v>
      </c>
      <c r="G52" s="6"/>
      <c r="H52" s="6"/>
      <c r="I52" s="88"/>
      <c r="J52" s="143">
        <f t="shared" si="12"/>
        <v>109.3</v>
      </c>
      <c r="K52" s="143">
        <f t="shared" si="12"/>
        <v>114.4</v>
      </c>
      <c r="L52" s="143">
        <f t="shared" si="12"/>
        <v>118.7</v>
      </c>
    </row>
    <row r="53" spans="1:12" ht="31.5">
      <c r="A53" s="154" t="s">
        <v>172</v>
      </c>
      <c r="B53" s="94">
        <v>910</v>
      </c>
      <c r="C53" s="133" t="s">
        <v>27</v>
      </c>
      <c r="D53" s="133" t="s">
        <v>28</v>
      </c>
      <c r="E53" s="155">
        <v>89</v>
      </c>
      <c r="F53" s="6">
        <v>1</v>
      </c>
      <c r="G53" s="6" t="s">
        <v>36</v>
      </c>
      <c r="H53" s="6">
        <v>51180</v>
      </c>
      <c r="I53" s="88"/>
      <c r="J53" s="39">
        <f>J54+J56</f>
        <v>109.3</v>
      </c>
      <c r="K53" s="39">
        <f>K54+K56</f>
        <v>114.4</v>
      </c>
      <c r="L53" s="39">
        <f>L54+L56</f>
        <v>118.7</v>
      </c>
    </row>
    <row r="54" spans="1:12" ht="47.25">
      <c r="A54" s="103" t="s">
        <v>101</v>
      </c>
      <c r="B54" s="94">
        <v>910</v>
      </c>
      <c r="C54" s="133" t="s">
        <v>27</v>
      </c>
      <c r="D54" s="133" t="s">
        <v>28</v>
      </c>
      <c r="E54" s="155">
        <v>89</v>
      </c>
      <c r="F54" s="6">
        <v>1</v>
      </c>
      <c r="G54" s="6" t="s">
        <v>36</v>
      </c>
      <c r="H54" s="6" t="s">
        <v>51</v>
      </c>
      <c r="I54" s="88" t="s">
        <v>103</v>
      </c>
      <c r="J54" s="39">
        <f>J55</f>
        <v>105.3</v>
      </c>
      <c r="K54" s="39">
        <f>K55</f>
        <v>110.4</v>
      </c>
      <c r="L54" s="39">
        <f>L55</f>
        <v>114.7</v>
      </c>
    </row>
    <row r="55" spans="1:12">
      <c r="A55" s="103" t="s">
        <v>102</v>
      </c>
      <c r="B55" s="94">
        <v>910</v>
      </c>
      <c r="C55" s="133" t="s">
        <v>27</v>
      </c>
      <c r="D55" s="133" t="s">
        <v>28</v>
      </c>
      <c r="E55" s="155">
        <v>89</v>
      </c>
      <c r="F55" s="6">
        <v>1</v>
      </c>
      <c r="G55" s="6" t="s">
        <v>36</v>
      </c>
      <c r="H55" s="6" t="s">
        <v>51</v>
      </c>
      <c r="I55" s="88" t="s">
        <v>104</v>
      </c>
      <c r="J55" s="39">
        <v>105.3</v>
      </c>
      <c r="K55" s="39">
        <v>110.4</v>
      </c>
      <c r="L55" s="39">
        <v>114.7</v>
      </c>
    </row>
    <row r="56" spans="1:12" ht="18.75" customHeight="1">
      <c r="A56" s="95" t="s">
        <v>97</v>
      </c>
      <c r="B56" s="94">
        <v>910</v>
      </c>
      <c r="C56" s="133" t="s">
        <v>27</v>
      </c>
      <c r="D56" s="133" t="s">
        <v>28</v>
      </c>
      <c r="E56" s="155">
        <v>89</v>
      </c>
      <c r="F56" s="6">
        <v>1</v>
      </c>
      <c r="G56" s="6" t="s">
        <v>36</v>
      </c>
      <c r="H56" s="6">
        <v>51180</v>
      </c>
      <c r="I56" s="88" t="s">
        <v>99</v>
      </c>
      <c r="J56" s="39">
        <f t="shared" ref="J56:L56" si="13">J57</f>
        <v>4</v>
      </c>
      <c r="K56" s="39">
        <f t="shared" si="13"/>
        <v>4</v>
      </c>
      <c r="L56" s="39">
        <f t="shared" si="13"/>
        <v>4</v>
      </c>
    </row>
    <row r="57" spans="1:12" ht="31.5">
      <c r="A57" s="95" t="s">
        <v>98</v>
      </c>
      <c r="B57" s="94">
        <v>910</v>
      </c>
      <c r="C57" s="133" t="s">
        <v>27</v>
      </c>
      <c r="D57" s="133" t="s">
        <v>28</v>
      </c>
      <c r="E57" s="155">
        <v>89</v>
      </c>
      <c r="F57" s="6">
        <v>1</v>
      </c>
      <c r="G57" s="6" t="s">
        <v>36</v>
      </c>
      <c r="H57" s="6">
        <v>51180</v>
      </c>
      <c r="I57" s="88" t="s">
        <v>100</v>
      </c>
      <c r="J57" s="39">
        <v>4</v>
      </c>
      <c r="K57" s="39">
        <v>4</v>
      </c>
      <c r="L57" s="39">
        <v>4</v>
      </c>
    </row>
    <row r="58" spans="1:12">
      <c r="A58" s="144" t="s">
        <v>52</v>
      </c>
      <c r="B58" s="94">
        <v>910</v>
      </c>
      <c r="C58" s="152" t="s">
        <v>17</v>
      </c>
      <c r="D58" s="152"/>
      <c r="E58" s="101"/>
      <c r="F58" s="101"/>
      <c r="G58" s="101"/>
      <c r="H58" s="101"/>
      <c r="I58" s="101"/>
      <c r="J58" s="156">
        <f t="shared" ref="J58:L58" si="14">J59</f>
        <v>267.3</v>
      </c>
      <c r="K58" s="156">
        <f t="shared" si="14"/>
        <v>283.40000000000003</v>
      </c>
      <c r="L58" s="156">
        <f t="shared" si="14"/>
        <v>294.8</v>
      </c>
    </row>
    <row r="59" spans="1:12">
      <c r="A59" s="144" t="s">
        <v>53</v>
      </c>
      <c r="B59" s="94">
        <v>910</v>
      </c>
      <c r="C59" s="101" t="s">
        <v>17</v>
      </c>
      <c r="D59" s="101" t="s">
        <v>29</v>
      </c>
      <c r="E59" s="157"/>
      <c r="F59" s="157"/>
      <c r="G59" s="157"/>
      <c r="H59" s="157"/>
      <c r="I59" s="101"/>
      <c r="J59" s="39">
        <f>J60+J64</f>
        <v>267.3</v>
      </c>
      <c r="K59" s="39">
        <f t="shared" ref="K59:L59" si="15">K60+K64</f>
        <v>283.40000000000003</v>
      </c>
      <c r="L59" s="39">
        <f t="shared" si="15"/>
        <v>294.8</v>
      </c>
    </row>
    <row r="60" spans="1:12" ht="78.75">
      <c r="A60" s="149" t="s">
        <v>217</v>
      </c>
      <c r="B60" s="94">
        <v>910</v>
      </c>
      <c r="C60" s="89" t="s">
        <v>17</v>
      </c>
      <c r="D60" s="89" t="s">
        <v>29</v>
      </c>
      <c r="E60" s="89" t="s">
        <v>31</v>
      </c>
      <c r="F60" s="89"/>
      <c r="G60" s="89"/>
      <c r="H60" s="89"/>
      <c r="I60" s="6"/>
      <c r="J60" s="39">
        <f>J61</f>
        <v>247.45</v>
      </c>
      <c r="K60" s="39">
        <f t="shared" ref="K60:L62" si="16">K61</f>
        <v>268.60000000000002</v>
      </c>
      <c r="L60" s="39">
        <f t="shared" si="16"/>
        <v>280.10000000000002</v>
      </c>
    </row>
    <row r="61" spans="1:12" ht="141.75">
      <c r="A61" s="194" t="s">
        <v>176</v>
      </c>
      <c r="B61" s="94">
        <v>910</v>
      </c>
      <c r="C61" s="89" t="s">
        <v>17</v>
      </c>
      <c r="D61" s="89" t="s">
        <v>29</v>
      </c>
      <c r="E61" s="89" t="s">
        <v>31</v>
      </c>
      <c r="F61" s="89" t="s">
        <v>34</v>
      </c>
      <c r="G61" s="89" t="s">
        <v>16</v>
      </c>
      <c r="H61" s="89" t="s">
        <v>54</v>
      </c>
      <c r="I61" s="6"/>
      <c r="J61" s="39">
        <f>J62</f>
        <v>247.45</v>
      </c>
      <c r="K61" s="39">
        <f t="shared" si="16"/>
        <v>268.60000000000002</v>
      </c>
      <c r="L61" s="39">
        <f t="shared" si="16"/>
        <v>280.10000000000002</v>
      </c>
    </row>
    <row r="62" spans="1:12" ht="31.5">
      <c r="A62" s="95" t="s">
        <v>97</v>
      </c>
      <c r="B62" s="94">
        <v>910</v>
      </c>
      <c r="C62" s="89" t="s">
        <v>17</v>
      </c>
      <c r="D62" s="89" t="s">
        <v>29</v>
      </c>
      <c r="E62" s="89" t="s">
        <v>31</v>
      </c>
      <c r="F62" s="89" t="s">
        <v>34</v>
      </c>
      <c r="G62" s="89" t="s">
        <v>16</v>
      </c>
      <c r="H62" s="89" t="s">
        <v>54</v>
      </c>
      <c r="I62" s="6" t="s">
        <v>99</v>
      </c>
      <c r="J62" s="39">
        <f>J63</f>
        <v>247.45</v>
      </c>
      <c r="K62" s="39">
        <f t="shared" si="16"/>
        <v>268.60000000000002</v>
      </c>
      <c r="L62" s="39">
        <f t="shared" si="16"/>
        <v>280.10000000000002</v>
      </c>
    </row>
    <row r="63" spans="1:12" ht="31.5">
      <c r="A63" s="95" t="s">
        <v>98</v>
      </c>
      <c r="B63" s="94">
        <v>910</v>
      </c>
      <c r="C63" s="89" t="s">
        <v>17</v>
      </c>
      <c r="D63" s="89" t="s">
        <v>29</v>
      </c>
      <c r="E63" s="89" t="s">
        <v>31</v>
      </c>
      <c r="F63" s="89" t="s">
        <v>34</v>
      </c>
      <c r="G63" s="89" t="s">
        <v>16</v>
      </c>
      <c r="H63" s="89" t="s">
        <v>54</v>
      </c>
      <c r="I63" s="6" t="s">
        <v>100</v>
      </c>
      <c r="J63" s="39">
        <v>247.45</v>
      </c>
      <c r="K63" s="39">
        <v>268.60000000000002</v>
      </c>
      <c r="L63" s="39">
        <v>280.10000000000002</v>
      </c>
    </row>
    <row r="64" spans="1:12" ht="35.25" customHeight="1">
      <c r="A64" s="119" t="s">
        <v>218</v>
      </c>
      <c r="B64" s="94">
        <v>910</v>
      </c>
      <c r="C64" s="6" t="s">
        <v>17</v>
      </c>
      <c r="D64" s="6" t="s">
        <v>29</v>
      </c>
      <c r="E64" s="6" t="s">
        <v>225</v>
      </c>
      <c r="F64" s="6"/>
      <c r="G64" s="6"/>
      <c r="H64" s="6"/>
      <c r="I64" s="6"/>
      <c r="J64" s="39">
        <f>J65</f>
        <v>19.850000000000001</v>
      </c>
      <c r="K64" s="39">
        <f t="shared" ref="K64:L66" si="17">K65</f>
        <v>14.8</v>
      </c>
      <c r="L64" s="39">
        <f t="shared" si="17"/>
        <v>14.7</v>
      </c>
    </row>
    <row r="65" spans="1:12" ht="141.75">
      <c r="A65" s="194" t="s">
        <v>176</v>
      </c>
      <c r="B65" s="94">
        <v>910</v>
      </c>
      <c r="C65" s="89" t="s">
        <v>17</v>
      </c>
      <c r="D65" s="89" t="s">
        <v>29</v>
      </c>
      <c r="E65" s="89" t="s">
        <v>225</v>
      </c>
      <c r="F65" s="89" t="s">
        <v>34</v>
      </c>
      <c r="G65" s="89" t="s">
        <v>16</v>
      </c>
      <c r="H65" s="89" t="s">
        <v>54</v>
      </c>
      <c r="I65" s="6"/>
      <c r="J65" s="39">
        <f>J66</f>
        <v>19.850000000000001</v>
      </c>
      <c r="K65" s="39">
        <f t="shared" si="17"/>
        <v>14.8</v>
      </c>
      <c r="L65" s="39">
        <f t="shared" si="17"/>
        <v>14.7</v>
      </c>
    </row>
    <row r="66" spans="1:12" ht="31.5">
      <c r="A66" s="95" t="s">
        <v>97</v>
      </c>
      <c r="B66" s="94">
        <v>910</v>
      </c>
      <c r="C66" s="89" t="s">
        <v>17</v>
      </c>
      <c r="D66" s="89" t="s">
        <v>29</v>
      </c>
      <c r="E66" s="89" t="s">
        <v>225</v>
      </c>
      <c r="F66" s="89" t="s">
        <v>34</v>
      </c>
      <c r="G66" s="89" t="s">
        <v>16</v>
      </c>
      <c r="H66" s="89" t="s">
        <v>54</v>
      </c>
      <c r="I66" s="6" t="s">
        <v>99</v>
      </c>
      <c r="J66" s="39">
        <f>J67</f>
        <v>19.850000000000001</v>
      </c>
      <c r="K66" s="39">
        <f t="shared" si="17"/>
        <v>14.8</v>
      </c>
      <c r="L66" s="39">
        <f t="shared" si="17"/>
        <v>14.7</v>
      </c>
    </row>
    <row r="67" spans="1:12" ht="31.5">
      <c r="A67" s="95" t="s">
        <v>98</v>
      </c>
      <c r="B67" s="94">
        <v>910</v>
      </c>
      <c r="C67" s="89" t="s">
        <v>17</v>
      </c>
      <c r="D67" s="89" t="s">
        <v>29</v>
      </c>
      <c r="E67" s="89" t="s">
        <v>225</v>
      </c>
      <c r="F67" s="89" t="s">
        <v>34</v>
      </c>
      <c r="G67" s="89" t="s">
        <v>16</v>
      </c>
      <c r="H67" s="89" t="s">
        <v>54</v>
      </c>
      <c r="I67" s="6" t="s">
        <v>100</v>
      </c>
      <c r="J67" s="39">
        <v>19.850000000000001</v>
      </c>
      <c r="K67" s="39">
        <v>14.8</v>
      </c>
      <c r="L67" s="39">
        <v>14.7</v>
      </c>
    </row>
    <row r="68" spans="1:12">
      <c r="A68" s="144" t="s">
        <v>20</v>
      </c>
      <c r="B68" s="94">
        <v>910</v>
      </c>
      <c r="C68" s="101" t="s">
        <v>19</v>
      </c>
      <c r="D68" s="101"/>
      <c r="E68" s="101"/>
      <c r="F68" s="101"/>
      <c r="G68" s="101"/>
      <c r="H68" s="40"/>
      <c r="I68" s="40"/>
      <c r="J68" s="138">
        <f>J75+J69</f>
        <v>185.1</v>
      </c>
      <c r="K68" s="138">
        <f t="shared" ref="K68:L68" si="18">K75+K69</f>
        <v>125.3</v>
      </c>
      <c r="L68" s="138">
        <f t="shared" si="18"/>
        <v>129.1</v>
      </c>
    </row>
    <row r="69" spans="1:12">
      <c r="A69" s="144" t="s">
        <v>55</v>
      </c>
      <c r="B69" s="94">
        <v>910</v>
      </c>
      <c r="C69" s="101" t="s">
        <v>19</v>
      </c>
      <c r="D69" s="101" t="s">
        <v>27</v>
      </c>
      <c r="E69" s="101"/>
      <c r="F69" s="101"/>
      <c r="G69" s="101"/>
      <c r="H69" s="137"/>
      <c r="I69" s="137"/>
      <c r="J69" s="138">
        <f>J70</f>
        <v>30</v>
      </c>
      <c r="K69" s="138">
        <f t="shared" ref="K69:L73" si="19">K70</f>
        <v>30</v>
      </c>
      <c r="L69" s="138">
        <f t="shared" si="19"/>
        <v>30</v>
      </c>
    </row>
    <row r="70" spans="1:12" ht="31.5">
      <c r="A70" s="149" t="s">
        <v>160</v>
      </c>
      <c r="B70" s="94">
        <v>910</v>
      </c>
      <c r="C70" s="6" t="s">
        <v>19</v>
      </c>
      <c r="D70" s="6" t="s">
        <v>27</v>
      </c>
      <c r="E70" s="6" t="s">
        <v>47</v>
      </c>
      <c r="F70" s="6"/>
      <c r="G70" s="6"/>
      <c r="H70" s="40"/>
      <c r="I70" s="40"/>
      <c r="J70" s="41">
        <f>J71</f>
        <v>30</v>
      </c>
      <c r="K70" s="41">
        <f t="shared" si="19"/>
        <v>30</v>
      </c>
      <c r="L70" s="41">
        <f t="shared" si="19"/>
        <v>30</v>
      </c>
    </row>
    <row r="71" spans="1:12" ht="47.25">
      <c r="A71" s="150" t="s">
        <v>161</v>
      </c>
      <c r="B71" s="94">
        <v>910</v>
      </c>
      <c r="C71" s="6" t="s">
        <v>19</v>
      </c>
      <c r="D71" s="6" t="s">
        <v>27</v>
      </c>
      <c r="E71" s="6" t="s">
        <v>47</v>
      </c>
      <c r="F71" s="6" t="s">
        <v>23</v>
      </c>
      <c r="G71" s="6"/>
      <c r="H71" s="40"/>
      <c r="I71" s="40"/>
      <c r="J71" s="41">
        <f>J72</f>
        <v>30</v>
      </c>
      <c r="K71" s="41">
        <f t="shared" si="19"/>
        <v>30</v>
      </c>
      <c r="L71" s="41">
        <f t="shared" si="19"/>
        <v>30</v>
      </c>
    </row>
    <row r="72" spans="1:12" ht="63">
      <c r="A72" s="119" t="s">
        <v>219</v>
      </c>
      <c r="B72" s="94">
        <v>910</v>
      </c>
      <c r="C72" s="6" t="s">
        <v>19</v>
      </c>
      <c r="D72" s="6" t="s">
        <v>27</v>
      </c>
      <c r="E72" s="6">
        <v>89</v>
      </c>
      <c r="F72" s="6">
        <v>1</v>
      </c>
      <c r="G72" s="6" t="s">
        <v>36</v>
      </c>
      <c r="H72" s="6" t="s">
        <v>220</v>
      </c>
      <c r="I72" s="88"/>
      <c r="J72" s="41">
        <f>J73</f>
        <v>30</v>
      </c>
      <c r="K72" s="41">
        <f t="shared" si="19"/>
        <v>30</v>
      </c>
      <c r="L72" s="41">
        <f t="shared" si="19"/>
        <v>30</v>
      </c>
    </row>
    <row r="73" spans="1:12" ht="31.5">
      <c r="A73" s="95" t="s">
        <v>97</v>
      </c>
      <c r="B73" s="94">
        <v>910</v>
      </c>
      <c r="C73" s="6" t="s">
        <v>19</v>
      </c>
      <c r="D73" s="6" t="s">
        <v>27</v>
      </c>
      <c r="E73" s="6">
        <v>89</v>
      </c>
      <c r="F73" s="6">
        <v>1</v>
      </c>
      <c r="G73" s="6" t="s">
        <v>36</v>
      </c>
      <c r="H73" s="6" t="s">
        <v>220</v>
      </c>
      <c r="I73" s="88" t="s">
        <v>99</v>
      </c>
      <c r="J73" s="41">
        <f>J74</f>
        <v>30</v>
      </c>
      <c r="K73" s="41">
        <f t="shared" si="19"/>
        <v>30</v>
      </c>
      <c r="L73" s="41">
        <f t="shared" si="19"/>
        <v>30</v>
      </c>
    </row>
    <row r="74" spans="1:12" ht="31.5">
      <c r="A74" s="95" t="s">
        <v>98</v>
      </c>
      <c r="B74" s="94">
        <v>910</v>
      </c>
      <c r="C74" s="6" t="s">
        <v>19</v>
      </c>
      <c r="D74" s="6" t="s">
        <v>27</v>
      </c>
      <c r="E74" s="6">
        <v>89</v>
      </c>
      <c r="F74" s="6">
        <v>1</v>
      </c>
      <c r="G74" s="6" t="s">
        <v>36</v>
      </c>
      <c r="H74" s="6" t="s">
        <v>220</v>
      </c>
      <c r="I74" s="88" t="s">
        <v>100</v>
      </c>
      <c r="J74" s="41">
        <v>30</v>
      </c>
      <c r="K74" s="41">
        <v>30</v>
      </c>
      <c r="L74" s="41">
        <v>30</v>
      </c>
    </row>
    <row r="75" spans="1:12">
      <c r="A75" s="144" t="s">
        <v>56</v>
      </c>
      <c r="B75" s="94">
        <v>910</v>
      </c>
      <c r="C75" s="101" t="s">
        <v>19</v>
      </c>
      <c r="D75" s="101" t="s">
        <v>28</v>
      </c>
      <c r="E75" s="101"/>
      <c r="F75" s="101"/>
      <c r="G75" s="147"/>
      <c r="H75" s="137"/>
      <c r="I75" s="137"/>
      <c r="J75" s="138">
        <f>J76</f>
        <v>155.1</v>
      </c>
      <c r="K75" s="138">
        <f t="shared" ref="K75:L75" si="20">K76</f>
        <v>95.3</v>
      </c>
      <c r="L75" s="138">
        <f t="shared" si="20"/>
        <v>99.1</v>
      </c>
    </row>
    <row r="76" spans="1:12" ht="31.5">
      <c r="A76" s="149" t="s">
        <v>160</v>
      </c>
      <c r="B76" s="94">
        <v>910</v>
      </c>
      <c r="C76" s="6" t="s">
        <v>19</v>
      </c>
      <c r="D76" s="6" t="s">
        <v>28</v>
      </c>
      <c r="E76" s="6" t="s">
        <v>47</v>
      </c>
      <c r="F76" s="6"/>
      <c r="G76" s="147"/>
      <c r="H76" s="40"/>
      <c r="I76" s="40"/>
      <c r="J76" s="41">
        <f>J78+J81</f>
        <v>155.1</v>
      </c>
      <c r="K76" s="41">
        <f>K78+K81</f>
        <v>95.3</v>
      </c>
      <c r="L76" s="41">
        <f>L78+L81</f>
        <v>99.1</v>
      </c>
    </row>
    <row r="77" spans="1:12" ht="47.25">
      <c r="A77" s="150" t="s">
        <v>161</v>
      </c>
      <c r="B77" s="94">
        <v>910</v>
      </c>
      <c r="C77" s="6" t="s">
        <v>19</v>
      </c>
      <c r="D77" s="6" t="s">
        <v>28</v>
      </c>
      <c r="E77" s="6" t="s">
        <v>47</v>
      </c>
      <c r="F77" s="120">
        <v>1</v>
      </c>
      <c r="G77" s="147"/>
      <c r="H77" s="40"/>
      <c r="I77" s="40"/>
      <c r="J77" s="41">
        <f>J78+J81</f>
        <v>155.1</v>
      </c>
      <c r="K77" s="41">
        <f>K78+K81</f>
        <v>95.3</v>
      </c>
      <c r="L77" s="41">
        <f>L78+L81</f>
        <v>99.1</v>
      </c>
    </row>
    <row r="78" spans="1:12">
      <c r="A78" s="95" t="s">
        <v>57</v>
      </c>
      <c r="B78" s="94">
        <v>910</v>
      </c>
      <c r="C78" s="6" t="s">
        <v>19</v>
      </c>
      <c r="D78" s="6" t="s">
        <v>28</v>
      </c>
      <c r="E78" s="6" t="s">
        <v>47</v>
      </c>
      <c r="F78" s="120">
        <v>1</v>
      </c>
      <c r="G78" s="89" t="s">
        <v>36</v>
      </c>
      <c r="H78" s="120">
        <v>43010</v>
      </c>
      <c r="I78" s="40"/>
      <c r="J78" s="41">
        <f>J79</f>
        <v>80</v>
      </c>
      <c r="K78" s="41">
        <f t="shared" ref="K78:L78" si="21">K79</f>
        <v>50</v>
      </c>
      <c r="L78" s="41">
        <f t="shared" si="21"/>
        <v>50</v>
      </c>
    </row>
    <row r="79" spans="1:12" ht="17.25" customHeight="1">
      <c r="A79" s="95" t="s">
        <v>97</v>
      </c>
      <c r="B79" s="94">
        <v>910</v>
      </c>
      <c r="C79" s="6" t="s">
        <v>19</v>
      </c>
      <c r="D79" s="6" t="s">
        <v>28</v>
      </c>
      <c r="E79" s="6" t="s">
        <v>47</v>
      </c>
      <c r="F79" s="120">
        <v>1</v>
      </c>
      <c r="G79" s="89" t="s">
        <v>36</v>
      </c>
      <c r="H79" s="120">
        <v>43010</v>
      </c>
      <c r="I79" s="120">
        <v>200</v>
      </c>
      <c r="J79" s="41">
        <f>J80</f>
        <v>80</v>
      </c>
      <c r="K79" s="41">
        <f>K80</f>
        <v>50</v>
      </c>
      <c r="L79" s="41">
        <f>L80</f>
        <v>50</v>
      </c>
    </row>
    <row r="80" spans="1:12" ht="31.5">
      <c r="A80" s="95" t="s">
        <v>98</v>
      </c>
      <c r="B80" s="94">
        <v>910</v>
      </c>
      <c r="C80" s="6" t="s">
        <v>19</v>
      </c>
      <c r="D80" s="6" t="s">
        <v>28</v>
      </c>
      <c r="E80" s="6" t="s">
        <v>47</v>
      </c>
      <c r="F80" s="120">
        <v>1</v>
      </c>
      <c r="G80" s="89" t="s">
        <v>36</v>
      </c>
      <c r="H80" s="120">
        <v>43010</v>
      </c>
      <c r="I80" s="120">
        <v>240</v>
      </c>
      <c r="J80" s="41">
        <v>80</v>
      </c>
      <c r="K80" s="41">
        <v>50</v>
      </c>
      <c r="L80" s="41">
        <v>50</v>
      </c>
    </row>
    <row r="81" spans="1:12" ht="19.5" customHeight="1">
      <c r="A81" s="95" t="s">
        <v>136</v>
      </c>
      <c r="B81" s="94">
        <v>910</v>
      </c>
      <c r="C81" s="6" t="s">
        <v>19</v>
      </c>
      <c r="D81" s="6" t="s">
        <v>28</v>
      </c>
      <c r="E81" s="6" t="s">
        <v>47</v>
      </c>
      <c r="F81" s="120">
        <v>1</v>
      </c>
      <c r="G81" s="89" t="s">
        <v>36</v>
      </c>
      <c r="H81" s="120">
        <v>43040</v>
      </c>
      <c r="I81" s="40"/>
      <c r="J81" s="41">
        <f>J82</f>
        <v>75.099999999999994</v>
      </c>
      <c r="K81" s="41">
        <f t="shared" ref="K81:L82" si="22">K82</f>
        <v>45.3</v>
      </c>
      <c r="L81" s="41">
        <f t="shared" si="22"/>
        <v>49.1</v>
      </c>
    </row>
    <row r="82" spans="1:12" ht="16.5" customHeight="1">
      <c r="A82" s="95" t="s">
        <v>97</v>
      </c>
      <c r="B82" s="94">
        <v>910</v>
      </c>
      <c r="C82" s="6" t="s">
        <v>19</v>
      </c>
      <c r="D82" s="6" t="s">
        <v>28</v>
      </c>
      <c r="E82" s="6" t="s">
        <v>47</v>
      </c>
      <c r="F82" s="120">
        <v>1</v>
      </c>
      <c r="G82" s="89" t="s">
        <v>36</v>
      </c>
      <c r="H82" s="120">
        <v>43040</v>
      </c>
      <c r="I82" s="120">
        <v>200</v>
      </c>
      <c r="J82" s="41">
        <f>J83</f>
        <v>75.099999999999994</v>
      </c>
      <c r="K82" s="41">
        <f t="shared" si="22"/>
        <v>45.3</v>
      </c>
      <c r="L82" s="41">
        <f t="shared" si="22"/>
        <v>49.1</v>
      </c>
    </row>
    <row r="83" spans="1:12" ht="38.25" customHeight="1">
      <c r="A83" s="95" t="s">
        <v>98</v>
      </c>
      <c r="B83" s="94">
        <v>910</v>
      </c>
      <c r="C83" s="6" t="s">
        <v>19</v>
      </c>
      <c r="D83" s="6" t="s">
        <v>28</v>
      </c>
      <c r="E83" s="6" t="s">
        <v>47</v>
      </c>
      <c r="F83" s="120">
        <v>1</v>
      </c>
      <c r="G83" s="89" t="s">
        <v>36</v>
      </c>
      <c r="H83" s="120">
        <v>43040</v>
      </c>
      <c r="I83" s="120">
        <v>240</v>
      </c>
      <c r="J83" s="41">
        <v>75.099999999999994</v>
      </c>
      <c r="K83" s="41">
        <v>45.3</v>
      </c>
      <c r="L83" s="41">
        <v>49.1</v>
      </c>
    </row>
    <row r="84" spans="1:12">
      <c r="A84" s="144" t="s">
        <v>58</v>
      </c>
      <c r="B84" s="94">
        <v>910</v>
      </c>
      <c r="C84" s="101" t="s">
        <v>30</v>
      </c>
      <c r="D84" s="101"/>
      <c r="E84" s="102"/>
      <c r="F84" s="101"/>
      <c r="G84" s="101"/>
      <c r="H84" s="101"/>
      <c r="I84" s="153"/>
      <c r="J84" s="142">
        <f t="shared" ref="J84:L89" si="23">J85</f>
        <v>83.1</v>
      </c>
      <c r="K84" s="142">
        <f t="shared" si="23"/>
        <v>62.3</v>
      </c>
      <c r="L84" s="142">
        <f t="shared" si="23"/>
        <v>42.599999999999994</v>
      </c>
    </row>
    <row r="85" spans="1:12">
      <c r="A85" s="158" t="s">
        <v>26</v>
      </c>
      <c r="B85" s="94">
        <v>910</v>
      </c>
      <c r="C85" s="101" t="s">
        <v>30</v>
      </c>
      <c r="D85" s="101" t="s">
        <v>16</v>
      </c>
      <c r="E85" s="153"/>
      <c r="F85" s="101"/>
      <c r="G85" s="101"/>
      <c r="H85" s="101"/>
      <c r="I85" s="153"/>
      <c r="J85" s="142">
        <f t="shared" si="23"/>
        <v>83.1</v>
      </c>
      <c r="K85" s="142">
        <f t="shared" si="23"/>
        <v>62.3</v>
      </c>
      <c r="L85" s="142">
        <f t="shared" si="23"/>
        <v>42.599999999999994</v>
      </c>
    </row>
    <row r="86" spans="1:12" ht="31.5">
      <c r="A86" s="149" t="s">
        <v>160</v>
      </c>
      <c r="B86" s="94">
        <v>910</v>
      </c>
      <c r="C86" s="6" t="s">
        <v>30</v>
      </c>
      <c r="D86" s="6" t="s">
        <v>16</v>
      </c>
      <c r="E86" s="6">
        <v>89</v>
      </c>
      <c r="F86" s="6"/>
      <c r="G86" s="6"/>
      <c r="H86" s="6"/>
      <c r="I86" s="88"/>
      <c r="J86" s="143">
        <f t="shared" si="23"/>
        <v>83.1</v>
      </c>
      <c r="K86" s="143">
        <f t="shared" si="23"/>
        <v>62.3</v>
      </c>
      <c r="L86" s="143">
        <f t="shared" si="23"/>
        <v>42.599999999999994</v>
      </c>
    </row>
    <row r="87" spans="1:12" ht="47.25">
      <c r="A87" s="150" t="s">
        <v>161</v>
      </c>
      <c r="B87" s="94">
        <v>910</v>
      </c>
      <c r="C87" s="6" t="s">
        <v>30</v>
      </c>
      <c r="D87" s="6" t="s">
        <v>16</v>
      </c>
      <c r="E87" s="6">
        <v>89</v>
      </c>
      <c r="F87" s="6">
        <v>1</v>
      </c>
      <c r="G87" s="6"/>
      <c r="H87" s="6"/>
      <c r="I87" s="88"/>
      <c r="J87" s="143">
        <f t="shared" si="23"/>
        <v>83.1</v>
      </c>
      <c r="K87" s="143">
        <f t="shared" si="23"/>
        <v>62.3</v>
      </c>
      <c r="L87" s="143">
        <f t="shared" si="23"/>
        <v>42.599999999999994</v>
      </c>
    </row>
    <row r="88" spans="1:12">
      <c r="A88" s="96" t="s">
        <v>92</v>
      </c>
      <c r="B88" s="94">
        <v>910</v>
      </c>
      <c r="C88" s="159" t="s">
        <v>30</v>
      </c>
      <c r="D88" s="159" t="s">
        <v>16</v>
      </c>
      <c r="E88" s="125">
        <v>89</v>
      </c>
      <c r="F88" s="89">
        <v>1</v>
      </c>
      <c r="G88" s="89" t="s">
        <v>36</v>
      </c>
      <c r="H88" s="89" t="s">
        <v>60</v>
      </c>
      <c r="I88" s="125"/>
      <c r="J88" s="143">
        <f t="shared" si="23"/>
        <v>83.1</v>
      </c>
      <c r="K88" s="143">
        <f t="shared" si="23"/>
        <v>62.3</v>
      </c>
      <c r="L88" s="143">
        <f t="shared" si="23"/>
        <v>42.599999999999994</v>
      </c>
    </row>
    <row r="89" spans="1:12">
      <c r="A89" s="96" t="s">
        <v>93</v>
      </c>
      <c r="B89" s="94">
        <v>910</v>
      </c>
      <c r="C89" s="159" t="s">
        <v>30</v>
      </c>
      <c r="D89" s="159" t="s">
        <v>16</v>
      </c>
      <c r="E89" s="125">
        <v>89</v>
      </c>
      <c r="F89" s="89">
        <v>1</v>
      </c>
      <c r="G89" s="89" t="s">
        <v>36</v>
      </c>
      <c r="H89" s="89" t="s">
        <v>60</v>
      </c>
      <c r="I89" s="125" t="s">
        <v>95</v>
      </c>
      <c r="J89" s="143">
        <f t="shared" si="23"/>
        <v>83.1</v>
      </c>
      <c r="K89" s="143">
        <f t="shared" si="23"/>
        <v>62.3</v>
      </c>
      <c r="L89" s="143">
        <f t="shared" si="23"/>
        <v>42.599999999999994</v>
      </c>
    </row>
    <row r="90" spans="1:12">
      <c r="A90" s="96" t="s">
        <v>94</v>
      </c>
      <c r="B90" s="94">
        <v>910</v>
      </c>
      <c r="C90" s="159" t="s">
        <v>30</v>
      </c>
      <c r="D90" s="159" t="s">
        <v>16</v>
      </c>
      <c r="E90" s="125">
        <v>89</v>
      </c>
      <c r="F90" s="89">
        <v>1</v>
      </c>
      <c r="G90" s="89" t="s">
        <v>36</v>
      </c>
      <c r="H90" s="89" t="s">
        <v>60</v>
      </c>
      <c r="I90" s="125" t="s">
        <v>96</v>
      </c>
      <c r="J90" s="143">
        <v>83.1</v>
      </c>
      <c r="K90" s="143">
        <f>83.1-K104</f>
        <v>62.3</v>
      </c>
      <c r="L90" s="143">
        <f>83.1-L104</f>
        <v>42.599999999999994</v>
      </c>
    </row>
    <row r="91" spans="1:12">
      <c r="A91" s="141" t="s">
        <v>18</v>
      </c>
      <c r="B91" s="94">
        <v>910</v>
      </c>
      <c r="C91" s="160" t="s">
        <v>31</v>
      </c>
      <c r="D91" s="160"/>
      <c r="E91" s="151"/>
      <c r="F91" s="117"/>
      <c r="G91" s="117"/>
      <c r="H91" s="117"/>
      <c r="I91" s="151"/>
      <c r="J91" s="142">
        <f t="shared" ref="J91:L96" si="24">J92</f>
        <v>1</v>
      </c>
      <c r="K91" s="142">
        <f t="shared" si="24"/>
        <v>1</v>
      </c>
      <c r="L91" s="142">
        <f t="shared" si="24"/>
        <v>1</v>
      </c>
    </row>
    <row r="92" spans="1:12">
      <c r="A92" s="141" t="s">
        <v>61</v>
      </c>
      <c r="B92" s="94">
        <v>910</v>
      </c>
      <c r="C92" s="117">
        <v>13</v>
      </c>
      <c r="D92" s="117" t="s">
        <v>16</v>
      </c>
      <c r="E92" s="148"/>
      <c r="F92" s="117"/>
      <c r="G92" s="117"/>
      <c r="H92" s="117"/>
      <c r="I92" s="151"/>
      <c r="J92" s="142">
        <f t="shared" si="24"/>
        <v>1</v>
      </c>
      <c r="K92" s="142">
        <f t="shared" si="24"/>
        <v>1</v>
      </c>
      <c r="L92" s="142">
        <f t="shared" si="24"/>
        <v>1</v>
      </c>
    </row>
    <row r="93" spans="1:12" ht="31.5">
      <c r="A93" s="149" t="s">
        <v>160</v>
      </c>
      <c r="B93" s="94">
        <v>910</v>
      </c>
      <c r="C93" s="89" t="s">
        <v>31</v>
      </c>
      <c r="D93" s="89" t="s">
        <v>16</v>
      </c>
      <c r="E93" s="6">
        <v>89</v>
      </c>
      <c r="F93" s="6"/>
      <c r="G93" s="89"/>
      <c r="H93" s="89"/>
      <c r="I93" s="125"/>
      <c r="J93" s="143">
        <f t="shared" si="24"/>
        <v>1</v>
      </c>
      <c r="K93" s="143">
        <f t="shared" si="24"/>
        <v>1</v>
      </c>
      <c r="L93" s="143">
        <f t="shared" si="24"/>
        <v>1</v>
      </c>
    </row>
    <row r="94" spans="1:12" ht="47.25">
      <c r="A94" s="150" t="s">
        <v>161</v>
      </c>
      <c r="B94" s="94">
        <v>910</v>
      </c>
      <c r="C94" s="89" t="s">
        <v>31</v>
      </c>
      <c r="D94" s="89" t="s">
        <v>16</v>
      </c>
      <c r="E94" s="6">
        <v>89</v>
      </c>
      <c r="F94" s="6">
        <v>1</v>
      </c>
      <c r="G94" s="89"/>
      <c r="H94" s="89"/>
      <c r="I94" s="125"/>
      <c r="J94" s="143">
        <f t="shared" si="24"/>
        <v>1</v>
      </c>
      <c r="K94" s="143">
        <f t="shared" si="24"/>
        <v>1</v>
      </c>
      <c r="L94" s="143">
        <f t="shared" si="24"/>
        <v>1</v>
      </c>
    </row>
    <row r="95" spans="1:12">
      <c r="A95" s="95" t="s">
        <v>62</v>
      </c>
      <c r="B95" s="94">
        <v>910</v>
      </c>
      <c r="C95" s="89">
        <v>13</v>
      </c>
      <c r="D95" s="89" t="s">
        <v>16</v>
      </c>
      <c r="E95" s="97">
        <v>89</v>
      </c>
      <c r="F95" s="89">
        <v>1</v>
      </c>
      <c r="G95" s="89" t="s">
        <v>36</v>
      </c>
      <c r="H95" s="89">
        <v>41240</v>
      </c>
      <c r="I95" s="125"/>
      <c r="J95" s="161">
        <f t="shared" si="24"/>
        <v>1</v>
      </c>
      <c r="K95" s="161">
        <f t="shared" si="24"/>
        <v>1</v>
      </c>
      <c r="L95" s="161">
        <f t="shared" si="24"/>
        <v>1</v>
      </c>
    </row>
    <row r="96" spans="1:12">
      <c r="A96" s="95" t="s">
        <v>90</v>
      </c>
      <c r="B96" s="94">
        <v>910</v>
      </c>
      <c r="C96" s="89">
        <v>13</v>
      </c>
      <c r="D96" s="89" t="s">
        <v>16</v>
      </c>
      <c r="E96" s="97">
        <v>89</v>
      </c>
      <c r="F96" s="89">
        <v>1</v>
      </c>
      <c r="G96" s="89" t="s">
        <v>36</v>
      </c>
      <c r="H96" s="89" t="s">
        <v>67</v>
      </c>
      <c r="I96" s="125" t="s">
        <v>91</v>
      </c>
      <c r="J96" s="161">
        <f t="shared" si="24"/>
        <v>1</v>
      </c>
      <c r="K96" s="161">
        <f t="shared" si="24"/>
        <v>1</v>
      </c>
      <c r="L96" s="161">
        <f t="shared" si="24"/>
        <v>1</v>
      </c>
    </row>
    <row r="97" spans="1:12">
      <c r="A97" s="93" t="s">
        <v>63</v>
      </c>
      <c r="B97" s="94">
        <v>910</v>
      </c>
      <c r="C97" s="89">
        <v>13</v>
      </c>
      <c r="D97" s="89" t="s">
        <v>16</v>
      </c>
      <c r="E97" s="97">
        <v>89</v>
      </c>
      <c r="F97" s="89">
        <v>1</v>
      </c>
      <c r="G97" s="89" t="s">
        <v>36</v>
      </c>
      <c r="H97" s="89">
        <v>41240</v>
      </c>
      <c r="I97" s="125">
        <v>730</v>
      </c>
      <c r="J97" s="161">
        <v>1</v>
      </c>
      <c r="K97" s="161">
        <v>1</v>
      </c>
      <c r="L97" s="161">
        <v>1</v>
      </c>
    </row>
    <row r="98" spans="1:12">
      <c r="A98" s="93" t="s">
        <v>168</v>
      </c>
      <c r="B98" s="94">
        <v>910</v>
      </c>
      <c r="C98" s="89" t="s">
        <v>169</v>
      </c>
      <c r="D98" s="89"/>
      <c r="E98" s="97"/>
      <c r="F98" s="89"/>
      <c r="G98" s="89"/>
      <c r="H98" s="89"/>
      <c r="I98" s="125"/>
      <c r="J98" s="41"/>
      <c r="K98" s="161">
        <f t="shared" ref="K98:L103" si="25">K99</f>
        <v>20.8</v>
      </c>
      <c r="L98" s="161">
        <f t="shared" si="25"/>
        <v>40.5</v>
      </c>
    </row>
    <row r="99" spans="1:12">
      <c r="A99" s="93" t="s">
        <v>168</v>
      </c>
      <c r="B99" s="94">
        <v>910</v>
      </c>
      <c r="C99" s="89" t="s">
        <v>169</v>
      </c>
      <c r="D99" s="89">
        <v>99</v>
      </c>
      <c r="E99" s="97"/>
      <c r="F99" s="89"/>
      <c r="G99" s="89"/>
      <c r="H99" s="89"/>
      <c r="I99" s="125"/>
      <c r="J99" s="41"/>
      <c r="K99" s="161">
        <f t="shared" si="25"/>
        <v>20.8</v>
      </c>
      <c r="L99" s="161">
        <f t="shared" si="25"/>
        <v>40.5</v>
      </c>
    </row>
    <row r="100" spans="1:12" ht="31.5">
      <c r="A100" s="96" t="s">
        <v>160</v>
      </c>
      <c r="B100" s="94">
        <v>910</v>
      </c>
      <c r="C100" s="89" t="s">
        <v>169</v>
      </c>
      <c r="D100" s="89">
        <v>99</v>
      </c>
      <c r="E100" s="89" t="s">
        <v>47</v>
      </c>
      <c r="F100" s="89" t="s">
        <v>34</v>
      </c>
      <c r="G100" s="89"/>
      <c r="H100" s="89"/>
      <c r="I100" s="125"/>
      <c r="J100" s="41"/>
      <c r="K100" s="161">
        <f t="shared" si="25"/>
        <v>20.8</v>
      </c>
      <c r="L100" s="161">
        <f t="shared" si="25"/>
        <v>40.5</v>
      </c>
    </row>
    <row r="101" spans="1:12" ht="47.25">
      <c r="A101" s="96" t="s">
        <v>161</v>
      </c>
      <c r="B101" s="94">
        <v>910</v>
      </c>
      <c r="C101" s="89" t="s">
        <v>169</v>
      </c>
      <c r="D101" s="89">
        <v>99</v>
      </c>
      <c r="E101" s="89" t="s">
        <v>47</v>
      </c>
      <c r="F101" s="89" t="s">
        <v>23</v>
      </c>
      <c r="G101" s="89"/>
      <c r="H101" s="89"/>
      <c r="I101" s="125"/>
      <c r="J101" s="41"/>
      <c r="K101" s="161">
        <f t="shared" si="25"/>
        <v>20.8</v>
      </c>
      <c r="L101" s="161">
        <f t="shared" si="25"/>
        <v>40.5</v>
      </c>
    </row>
    <row r="102" spans="1:12">
      <c r="A102" s="93" t="s">
        <v>208</v>
      </c>
      <c r="B102" s="94">
        <v>910</v>
      </c>
      <c r="C102" s="89" t="s">
        <v>169</v>
      </c>
      <c r="D102" s="89">
        <v>99</v>
      </c>
      <c r="E102" s="89" t="s">
        <v>47</v>
      </c>
      <c r="F102" s="89" t="s">
        <v>23</v>
      </c>
      <c r="G102" s="89" t="s">
        <v>36</v>
      </c>
      <c r="H102" s="89" t="s">
        <v>170</v>
      </c>
      <c r="I102" s="89"/>
      <c r="J102" s="40"/>
      <c r="K102" s="161">
        <f>K103</f>
        <v>20.8</v>
      </c>
      <c r="L102" s="161">
        <f t="shared" si="25"/>
        <v>40.5</v>
      </c>
    </row>
    <row r="103" spans="1:12">
      <c r="A103" s="93" t="s">
        <v>105</v>
      </c>
      <c r="B103" s="94">
        <v>910</v>
      </c>
      <c r="C103" s="89" t="s">
        <v>169</v>
      </c>
      <c r="D103" s="89">
        <v>99</v>
      </c>
      <c r="E103" s="89" t="s">
        <v>47</v>
      </c>
      <c r="F103" s="89" t="s">
        <v>23</v>
      </c>
      <c r="G103" s="89" t="s">
        <v>36</v>
      </c>
      <c r="H103" s="89" t="s">
        <v>170</v>
      </c>
      <c r="I103" s="89" t="s">
        <v>106</v>
      </c>
      <c r="J103" s="40"/>
      <c r="K103" s="162">
        <f t="shared" si="25"/>
        <v>20.8</v>
      </c>
      <c r="L103" s="40">
        <f t="shared" si="25"/>
        <v>40.5</v>
      </c>
    </row>
    <row r="104" spans="1:12">
      <c r="A104" s="93" t="s">
        <v>46</v>
      </c>
      <c r="B104" s="94">
        <v>910</v>
      </c>
      <c r="C104" s="89" t="s">
        <v>169</v>
      </c>
      <c r="D104" s="89" t="s">
        <v>169</v>
      </c>
      <c r="E104" s="89" t="s">
        <v>47</v>
      </c>
      <c r="F104" s="89" t="s">
        <v>23</v>
      </c>
      <c r="G104" s="89" t="s">
        <v>36</v>
      </c>
      <c r="H104" s="89" t="s">
        <v>170</v>
      </c>
      <c r="I104" s="89" t="s">
        <v>48</v>
      </c>
      <c r="J104" s="40"/>
      <c r="K104" s="162">
        <v>20.8</v>
      </c>
      <c r="L104" s="40">
        <v>40.5</v>
      </c>
    </row>
  </sheetData>
  <autoFilter ref="A6:L104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76:G77 F75:G75 F76">
    <cfRule type="expression" dxfId="65" priority="87" stopIfTrue="1">
      <formula>$C38=""</formula>
    </cfRule>
    <cfRule type="expression" dxfId="64" priority="88" stopIfTrue="1">
      <formula>$D38&lt;&gt;""</formula>
    </cfRule>
  </conditionalFormatting>
  <conditionalFormatting sqref="A38">
    <cfRule type="expression" dxfId="63" priority="84" stopIfTrue="1">
      <formula>$F38=""</formula>
    </cfRule>
    <cfRule type="expression" dxfId="62" priority="85" stopIfTrue="1">
      <formula>#REF!&lt;&gt;""</formula>
    </cfRule>
    <cfRule type="expression" dxfId="61" priority="86" stopIfTrue="1">
      <formula>AND($G38="",$F38&lt;&gt;"")</formula>
    </cfRule>
  </conditionalFormatting>
  <conditionalFormatting sqref="F38">
    <cfRule type="expression" dxfId="60" priority="82" stopIfTrue="1">
      <formula>$C38=""</formula>
    </cfRule>
    <cfRule type="expression" dxfId="59" priority="83" stopIfTrue="1">
      <formula>$D38&lt;&gt;""</formula>
    </cfRule>
  </conditionalFormatting>
  <conditionalFormatting sqref="A78 A81">
    <cfRule type="expression" dxfId="58" priority="64" stopIfTrue="1">
      <formula>$F78=""</formula>
    </cfRule>
    <cfRule type="expression" dxfId="57" priority="66" stopIfTrue="1">
      <formula>AND($G78="",$F78&lt;&gt;"")</formula>
    </cfRule>
  </conditionalFormatting>
  <conditionalFormatting sqref="A81">
    <cfRule type="expression" dxfId="56" priority="48" stopIfTrue="1">
      <formula>$F81=""</formula>
    </cfRule>
    <cfRule type="expression" dxfId="55" priority="50" stopIfTrue="1">
      <formula>AND($G81="",$F81&lt;&gt;"")</formula>
    </cfRule>
  </conditionalFormatting>
  <conditionalFormatting sqref="A38">
    <cfRule type="expression" dxfId="54" priority="41" stopIfTrue="1">
      <formula>$F38=""</formula>
    </cfRule>
    <cfRule type="expression" dxfId="53" priority="42" stopIfTrue="1">
      <formula>#REF!&lt;&gt;""</formula>
    </cfRule>
    <cfRule type="expression" dxfId="52" priority="43" stopIfTrue="1">
      <formula>AND($G38="",$F38&lt;&gt;"")</formula>
    </cfRule>
  </conditionalFormatting>
  <conditionalFormatting sqref="G38">
    <cfRule type="expression" dxfId="51" priority="39" stopIfTrue="1">
      <formula>$C38=""</formula>
    </cfRule>
    <cfRule type="expression" dxfId="50" priority="40" stopIfTrue="1">
      <formula>$D38&lt;&gt;""</formula>
    </cfRule>
  </conditionalFormatting>
  <conditionalFormatting sqref="F38">
    <cfRule type="expression" dxfId="49" priority="37" stopIfTrue="1">
      <formula>$C38=""</formula>
    </cfRule>
    <cfRule type="expression" dxfId="48" priority="38" stopIfTrue="1">
      <formula>$D38&lt;&gt;""</formula>
    </cfRule>
  </conditionalFormatting>
  <conditionalFormatting sqref="A35">
    <cfRule type="expression" dxfId="47" priority="13" stopIfTrue="1">
      <formula>$F35=""</formula>
    </cfRule>
    <cfRule type="expression" dxfId="46" priority="14" stopIfTrue="1">
      <formula>#REF!&lt;&gt;""</formula>
    </cfRule>
    <cfRule type="expression" dxfId="45" priority="15" stopIfTrue="1">
      <formula>AND($G35="",$F35&lt;&gt;"")</formula>
    </cfRule>
  </conditionalFormatting>
  <conditionalFormatting sqref="A44">
    <cfRule type="expression" dxfId="44" priority="4" stopIfTrue="1">
      <formula>$F44=""</formula>
    </cfRule>
    <cfRule type="expression" dxfId="43" priority="5" stopIfTrue="1">
      <formula>$H44&lt;&gt;""</formula>
    </cfRule>
    <cfRule type="expression" dxfId="42" priority="6" stopIfTrue="1">
      <formula>AND($G44="",$F44&lt;&gt;"")</formula>
    </cfRule>
  </conditionalFormatting>
  <conditionalFormatting sqref="C44">
    <cfRule type="expression" dxfId="41" priority="1" stopIfTrue="1">
      <formula>$F44=""</formula>
    </cfRule>
    <cfRule type="expression" dxfId="40" priority="2" stopIfTrue="1">
      <formula>#REF!&lt;&gt;""</formula>
    </cfRule>
    <cfRule type="expression" dxfId="39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 A81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01"/>
  <sheetViews>
    <sheetView tabSelected="1" view="pageBreakPreview" topLeftCell="A58" zoomScaleNormal="75" zoomScaleSheetLayoutView="100" workbookViewId="0">
      <selection activeCell="F61" sqref="F61"/>
    </sheetView>
  </sheetViews>
  <sheetFormatPr defaultColWidth="8.5703125" defaultRowHeight="15.75"/>
  <cols>
    <col min="1" max="1" width="73.5703125" style="3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6" customWidth="1"/>
    <col min="11" max="11" width="13.5703125" style="16" customWidth="1"/>
    <col min="12" max="12" width="61.85546875" style="31" customWidth="1"/>
    <col min="13" max="13" width="11" style="16" customWidth="1"/>
    <col min="14" max="16384" width="8.5703125" style="16"/>
  </cols>
  <sheetData>
    <row r="1" spans="1:12" ht="127.5" customHeight="1">
      <c r="A1" s="127"/>
      <c r="B1" s="163"/>
      <c r="C1" s="129"/>
      <c r="D1" s="129"/>
      <c r="E1" s="129"/>
      <c r="F1" s="129"/>
      <c r="G1" s="129"/>
      <c r="H1" s="205"/>
      <c r="I1" s="245" t="s">
        <v>209</v>
      </c>
      <c r="J1" s="245"/>
      <c r="K1" s="245"/>
    </row>
    <row r="2" spans="1:12" ht="77.25" customHeight="1">
      <c r="A2" s="254" t="s">
        <v>210</v>
      </c>
      <c r="B2" s="254"/>
      <c r="C2" s="254"/>
      <c r="D2" s="254"/>
      <c r="E2" s="254"/>
      <c r="F2" s="254"/>
      <c r="G2" s="254"/>
      <c r="H2" s="254"/>
      <c r="I2" s="254"/>
      <c r="J2" s="254"/>
      <c r="K2" s="254"/>
    </row>
    <row r="3" spans="1:12" ht="16.5" customHeight="1">
      <c r="A3" s="204"/>
      <c r="B3" s="204"/>
      <c r="C3" s="204"/>
      <c r="D3" s="204"/>
      <c r="E3" s="204"/>
      <c r="F3" s="204"/>
      <c r="G3" s="204"/>
      <c r="H3" s="204"/>
      <c r="I3" s="204"/>
      <c r="J3" s="204"/>
      <c r="K3" s="206" t="s">
        <v>182</v>
      </c>
    </row>
    <row r="4" spans="1:12" ht="18.75" customHeight="1">
      <c r="A4" s="253" t="s">
        <v>12</v>
      </c>
      <c r="B4" s="253" t="s">
        <v>13</v>
      </c>
      <c r="C4" s="253" t="s">
        <v>183</v>
      </c>
      <c r="D4" s="253" t="s">
        <v>184</v>
      </c>
      <c r="E4" s="253"/>
      <c r="F4" s="253"/>
      <c r="G4" s="253"/>
      <c r="H4" s="253" t="s">
        <v>185</v>
      </c>
      <c r="I4" s="253" t="s">
        <v>64</v>
      </c>
      <c r="J4" s="253"/>
      <c r="K4" s="253"/>
    </row>
    <row r="5" spans="1:12" ht="19.5" customHeight="1">
      <c r="A5" s="253" t="s">
        <v>186</v>
      </c>
      <c r="B5" s="253" t="s">
        <v>186</v>
      </c>
      <c r="C5" s="253" t="s">
        <v>186</v>
      </c>
      <c r="D5" s="253" t="s">
        <v>186</v>
      </c>
      <c r="E5" s="253"/>
      <c r="F5" s="253"/>
      <c r="G5" s="253"/>
      <c r="H5" s="253" t="s">
        <v>186</v>
      </c>
      <c r="I5" s="225" t="s">
        <v>171</v>
      </c>
      <c r="J5" s="225" t="s">
        <v>192</v>
      </c>
      <c r="K5" s="225" t="s">
        <v>196</v>
      </c>
    </row>
    <row r="6" spans="1:12" ht="14.25" customHeight="1">
      <c r="A6" s="109">
        <v>1</v>
      </c>
      <c r="B6" s="109">
        <v>2</v>
      </c>
      <c r="C6" s="109">
        <v>3</v>
      </c>
      <c r="D6" s="109">
        <v>4</v>
      </c>
      <c r="E6" s="109">
        <v>5</v>
      </c>
      <c r="F6" s="109">
        <v>6</v>
      </c>
      <c r="G6" s="109">
        <v>7</v>
      </c>
      <c r="H6" s="109">
        <v>8</v>
      </c>
      <c r="I6" s="165">
        <v>9</v>
      </c>
      <c r="J6" s="165">
        <v>10</v>
      </c>
      <c r="K6" s="165">
        <v>11</v>
      </c>
    </row>
    <row r="7" spans="1:12" ht="18" customHeight="1">
      <c r="A7" s="166" t="s">
        <v>22</v>
      </c>
      <c r="B7" s="167"/>
      <c r="C7" s="167"/>
      <c r="D7" s="167"/>
      <c r="E7" s="167"/>
      <c r="F7" s="167"/>
      <c r="G7" s="167"/>
      <c r="H7" s="167"/>
      <c r="I7" s="168">
        <f>I8+I48+I57+I67+I81+I88</f>
        <v>1665.8249999999998</v>
      </c>
      <c r="J7" s="168">
        <f>J8+J48+J57+J67+J81+J88+J100</f>
        <v>1227.3999999999999</v>
      </c>
      <c r="K7" s="168">
        <f>K8+K48+K57+K67+K81+K88+K100</f>
        <v>1211.8</v>
      </c>
    </row>
    <row r="8" spans="1:12" ht="18" customHeight="1">
      <c r="A8" s="134" t="s">
        <v>15</v>
      </c>
      <c r="B8" s="94" t="s">
        <v>16</v>
      </c>
      <c r="C8" s="94"/>
      <c r="D8" s="101"/>
      <c r="E8" s="101"/>
      <c r="F8" s="101"/>
      <c r="G8" s="101"/>
      <c r="H8" s="135"/>
      <c r="I8" s="142">
        <f>I9+I18+I37+I43</f>
        <v>1020.0250000000001</v>
      </c>
      <c r="J8" s="142">
        <f t="shared" ref="J8:K8" si="0">J9+J18+J37+J43</f>
        <v>620.20000000000005</v>
      </c>
      <c r="K8" s="142">
        <f t="shared" si="0"/>
        <v>585.1</v>
      </c>
    </row>
    <row r="9" spans="1:12" s="33" customFormat="1" ht="31.5">
      <c r="A9" s="141" t="s">
        <v>32</v>
      </c>
      <c r="B9" s="101" t="s">
        <v>16</v>
      </c>
      <c r="C9" s="101" t="s">
        <v>27</v>
      </c>
      <c r="D9" s="101"/>
      <c r="E9" s="101"/>
      <c r="F9" s="101"/>
      <c r="G9" s="101"/>
      <c r="H9" s="102"/>
      <c r="I9" s="142">
        <f t="shared" ref="I9:K13" si="1">I10</f>
        <v>436.82500000000005</v>
      </c>
      <c r="J9" s="142">
        <f t="shared" si="1"/>
        <v>258.3</v>
      </c>
      <c r="K9" s="142">
        <f t="shared" si="1"/>
        <v>256.2</v>
      </c>
      <c r="L9" s="32"/>
    </row>
    <row r="10" spans="1:12" s="35" customFormat="1">
      <c r="A10" s="96" t="s">
        <v>134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0"/>
      <c r="I10" s="143">
        <f t="shared" si="1"/>
        <v>436.82500000000005</v>
      </c>
      <c r="J10" s="143">
        <f t="shared" si="1"/>
        <v>258.3</v>
      </c>
      <c r="K10" s="143">
        <f t="shared" si="1"/>
        <v>256.2</v>
      </c>
      <c r="L10" s="34"/>
    </row>
    <row r="11" spans="1:12" s="35" customFormat="1">
      <c r="A11" s="95" t="s">
        <v>132</v>
      </c>
      <c r="B11" s="6" t="s">
        <v>16</v>
      </c>
      <c r="C11" s="6" t="s">
        <v>27</v>
      </c>
      <c r="D11" s="6">
        <v>65</v>
      </c>
      <c r="E11" s="6">
        <v>1</v>
      </c>
      <c r="F11" s="101"/>
      <c r="G11" s="101"/>
      <c r="H11" s="102"/>
      <c r="I11" s="143">
        <f>I12+I15</f>
        <v>436.82500000000005</v>
      </c>
      <c r="J11" s="143">
        <f t="shared" si="1"/>
        <v>258.3</v>
      </c>
      <c r="K11" s="143">
        <f t="shared" si="1"/>
        <v>256.2</v>
      </c>
      <c r="L11" s="34"/>
    </row>
    <row r="12" spans="1:12" s="35" customFormat="1">
      <c r="A12" s="103" t="s">
        <v>109</v>
      </c>
      <c r="B12" s="89" t="s">
        <v>16</v>
      </c>
      <c r="C12" s="89" t="s">
        <v>27</v>
      </c>
      <c r="D12" s="89" t="s">
        <v>33</v>
      </c>
      <c r="E12" s="89" t="s">
        <v>23</v>
      </c>
      <c r="F12" s="89" t="s">
        <v>36</v>
      </c>
      <c r="G12" s="89" t="s">
        <v>37</v>
      </c>
      <c r="H12" s="102"/>
      <c r="I12" s="143">
        <f t="shared" si="1"/>
        <v>367.8</v>
      </c>
      <c r="J12" s="143">
        <f t="shared" si="1"/>
        <v>258.3</v>
      </c>
      <c r="K12" s="143">
        <f t="shared" si="1"/>
        <v>256.2</v>
      </c>
      <c r="L12" s="34"/>
    </row>
    <row r="13" spans="1:12" s="35" customFormat="1" ht="63">
      <c r="A13" s="103" t="s">
        <v>101</v>
      </c>
      <c r="B13" s="89" t="s">
        <v>16</v>
      </c>
      <c r="C13" s="89" t="s">
        <v>27</v>
      </c>
      <c r="D13" s="89" t="s">
        <v>33</v>
      </c>
      <c r="E13" s="89" t="s">
        <v>23</v>
      </c>
      <c r="F13" s="89" t="s">
        <v>36</v>
      </c>
      <c r="G13" s="89" t="s">
        <v>37</v>
      </c>
      <c r="H13" s="90" t="s">
        <v>103</v>
      </c>
      <c r="I13" s="143">
        <f t="shared" si="1"/>
        <v>367.8</v>
      </c>
      <c r="J13" s="143">
        <f t="shared" si="1"/>
        <v>258.3</v>
      </c>
      <c r="K13" s="143">
        <f t="shared" si="1"/>
        <v>256.2</v>
      </c>
      <c r="L13" s="34"/>
    </row>
    <row r="14" spans="1:12" ht="36" customHeight="1">
      <c r="A14" s="103" t="s">
        <v>102</v>
      </c>
      <c r="B14" s="89" t="s">
        <v>16</v>
      </c>
      <c r="C14" s="89" t="s">
        <v>27</v>
      </c>
      <c r="D14" s="89" t="s">
        <v>33</v>
      </c>
      <c r="E14" s="89" t="s">
        <v>23</v>
      </c>
      <c r="F14" s="89" t="s">
        <v>36</v>
      </c>
      <c r="G14" s="89" t="s">
        <v>37</v>
      </c>
      <c r="H14" s="90" t="s">
        <v>104</v>
      </c>
      <c r="I14" s="143">
        <f>'Прил 2'!J15</f>
        <v>367.8</v>
      </c>
      <c r="J14" s="143">
        <f>'Прил 2'!K15</f>
        <v>258.3</v>
      </c>
      <c r="K14" s="143">
        <f>'Прил 2'!L15</f>
        <v>256.2</v>
      </c>
    </row>
    <row r="15" spans="1:12" ht="36" customHeight="1">
      <c r="A15" s="7" t="s">
        <v>206</v>
      </c>
      <c r="B15" s="217" t="s">
        <v>16</v>
      </c>
      <c r="C15" s="217" t="s">
        <v>27</v>
      </c>
      <c r="D15" s="217" t="s">
        <v>33</v>
      </c>
      <c r="E15" s="217" t="s">
        <v>23</v>
      </c>
      <c r="F15" s="217" t="s">
        <v>36</v>
      </c>
      <c r="G15" s="217" t="s">
        <v>207</v>
      </c>
      <c r="H15" s="218"/>
      <c r="I15" s="143">
        <f>I16</f>
        <v>69.025000000000006</v>
      </c>
      <c r="J15" s="143">
        <f t="shared" ref="J15:K16" si="2">J16</f>
        <v>0</v>
      </c>
      <c r="K15" s="143">
        <f t="shared" si="2"/>
        <v>0</v>
      </c>
    </row>
    <row r="16" spans="1:12" ht="36" customHeight="1">
      <c r="A16" s="219" t="s">
        <v>101</v>
      </c>
      <c r="B16" s="217" t="s">
        <v>16</v>
      </c>
      <c r="C16" s="217" t="s">
        <v>27</v>
      </c>
      <c r="D16" s="217" t="s">
        <v>33</v>
      </c>
      <c r="E16" s="217" t="s">
        <v>23</v>
      </c>
      <c r="F16" s="217" t="s">
        <v>36</v>
      </c>
      <c r="G16" s="217" t="s">
        <v>207</v>
      </c>
      <c r="H16" s="218" t="s">
        <v>103</v>
      </c>
      <c r="I16" s="143">
        <f>I17</f>
        <v>69.025000000000006</v>
      </c>
      <c r="J16" s="143">
        <f t="shared" si="2"/>
        <v>0</v>
      </c>
      <c r="K16" s="143">
        <f t="shared" si="2"/>
        <v>0</v>
      </c>
    </row>
    <row r="17" spans="1:12" ht="36" customHeight="1">
      <c r="A17" s="219" t="s">
        <v>102</v>
      </c>
      <c r="B17" s="217" t="s">
        <v>16</v>
      </c>
      <c r="C17" s="217" t="s">
        <v>27</v>
      </c>
      <c r="D17" s="217" t="s">
        <v>33</v>
      </c>
      <c r="E17" s="217" t="s">
        <v>23</v>
      </c>
      <c r="F17" s="217" t="s">
        <v>36</v>
      </c>
      <c r="G17" s="217" t="s">
        <v>207</v>
      </c>
      <c r="H17" s="218" t="s">
        <v>104</v>
      </c>
      <c r="I17" s="143">
        <f>'Прил 2'!J18</f>
        <v>69.025000000000006</v>
      </c>
      <c r="J17" s="143">
        <f>'Прил 2'!K18</f>
        <v>0</v>
      </c>
      <c r="K17" s="143">
        <f>'Прил 2'!L18</f>
        <v>0</v>
      </c>
    </row>
    <row r="18" spans="1:12" ht="47.25">
      <c r="A18" s="144" t="s">
        <v>65</v>
      </c>
      <c r="B18" s="101" t="s">
        <v>16</v>
      </c>
      <c r="C18" s="101" t="s">
        <v>17</v>
      </c>
      <c r="D18" s="101"/>
      <c r="E18" s="101"/>
      <c r="F18" s="101"/>
      <c r="G18" s="101"/>
      <c r="H18" s="102"/>
      <c r="I18" s="142">
        <f>I19+I32</f>
        <v>577.70000000000005</v>
      </c>
      <c r="J18" s="142">
        <f>J19+J32</f>
        <v>356.40000000000003</v>
      </c>
      <c r="K18" s="142">
        <f>K19+K32</f>
        <v>323.40000000000003</v>
      </c>
    </row>
    <row r="19" spans="1:12">
      <c r="A19" s="96" t="s">
        <v>134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0"/>
      <c r="I19" s="143">
        <f>I20</f>
        <v>577.5</v>
      </c>
      <c r="J19" s="143">
        <f>J20</f>
        <v>356.1</v>
      </c>
      <c r="K19" s="143">
        <f>K20</f>
        <v>323.10000000000002</v>
      </c>
      <c r="L19" s="34"/>
    </row>
    <row r="20" spans="1:12" ht="31.5">
      <c r="A20" s="96" t="s">
        <v>135</v>
      </c>
      <c r="B20" s="89" t="s">
        <v>16</v>
      </c>
      <c r="C20" s="89" t="s">
        <v>17</v>
      </c>
      <c r="D20" s="89" t="s">
        <v>33</v>
      </c>
      <c r="E20" s="89" t="s">
        <v>24</v>
      </c>
      <c r="F20" s="101"/>
      <c r="G20" s="101"/>
      <c r="H20" s="102"/>
      <c r="I20" s="143">
        <f>I21+I24+I29</f>
        <v>577.5</v>
      </c>
      <c r="J20" s="143">
        <f t="shared" ref="J20:K20" si="3">J21+J24</f>
        <v>356.1</v>
      </c>
      <c r="K20" s="143">
        <f t="shared" si="3"/>
        <v>323.10000000000002</v>
      </c>
      <c r="L20" s="34"/>
    </row>
    <row r="21" spans="1:12" ht="33" customHeight="1">
      <c r="A21" s="103" t="s">
        <v>38</v>
      </c>
      <c r="B21" s="89" t="s">
        <v>16</v>
      </c>
      <c r="C21" s="89" t="s">
        <v>17</v>
      </c>
      <c r="D21" s="89" t="s">
        <v>33</v>
      </c>
      <c r="E21" s="89" t="s">
        <v>24</v>
      </c>
      <c r="F21" s="89" t="s">
        <v>36</v>
      </c>
      <c r="G21" s="89" t="s">
        <v>39</v>
      </c>
      <c r="H21" s="102"/>
      <c r="I21" s="143">
        <f t="shared" ref="I21:K22" si="4">I22</f>
        <v>148.80000000000001</v>
      </c>
      <c r="J21" s="143">
        <f t="shared" si="4"/>
        <v>271.2</v>
      </c>
      <c r="K21" s="143">
        <f t="shared" si="4"/>
        <v>230</v>
      </c>
    </row>
    <row r="22" spans="1:12" ht="63">
      <c r="A22" s="103" t="s">
        <v>101</v>
      </c>
      <c r="B22" s="89" t="s">
        <v>16</v>
      </c>
      <c r="C22" s="89" t="s">
        <v>17</v>
      </c>
      <c r="D22" s="89" t="s">
        <v>33</v>
      </c>
      <c r="E22" s="89" t="s">
        <v>24</v>
      </c>
      <c r="F22" s="89" t="s">
        <v>36</v>
      </c>
      <c r="G22" s="89" t="s">
        <v>39</v>
      </c>
      <c r="H22" s="90" t="s">
        <v>103</v>
      </c>
      <c r="I22" s="143">
        <f t="shared" si="4"/>
        <v>148.80000000000001</v>
      </c>
      <c r="J22" s="143">
        <f t="shared" si="4"/>
        <v>271.2</v>
      </c>
      <c r="K22" s="143">
        <f t="shared" si="4"/>
        <v>230</v>
      </c>
    </row>
    <row r="23" spans="1:12" ht="31.5">
      <c r="A23" s="103" t="s">
        <v>102</v>
      </c>
      <c r="B23" s="89" t="s">
        <v>16</v>
      </c>
      <c r="C23" s="89" t="s">
        <v>17</v>
      </c>
      <c r="D23" s="89" t="s">
        <v>33</v>
      </c>
      <c r="E23" s="89" t="s">
        <v>24</v>
      </c>
      <c r="F23" s="89" t="s">
        <v>36</v>
      </c>
      <c r="G23" s="89" t="s">
        <v>39</v>
      </c>
      <c r="H23" s="90" t="s">
        <v>104</v>
      </c>
      <c r="I23" s="143">
        <f>'Прил 2'!J24</f>
        <v>148.80000000000001</v>
      </c>
      <c r="J23" s="143">
        <f>'Прил 2'!K24</f>
        <v>271.2</v>
      </c>
      <c r="K23" s="143">
        <f>'Прил 2'!L24</f>
        <v>230</v>
      </c>
    </row>
    <row r="24" spans="1:12">
      <c r="A24" s="95" t="s">
        <v>166</v>
      </c>
      <c r="B24" s="6" t="s">
        <v>16</v>
      </c>
      <c r="C24" s="6" t="s">
        <v>17</v>
      </c>
      <c r="D24" s="89" t="s">
        <v>33</v>
      </c>
      <c r="E24" s="89" t="s">
        <v>24</v>
      </c>
      <c r="F24" s="89" t="s">
        <v>36</v>
      </c>
      <c r="G24" s="89" t="s">
        <v>40</v>
      </c>
      <c r="H24" s="90"/>
      <c r="I24" s="143">
        <f>I27+I25</f>
        <v>245.2</v>
      </c>
      <c r="J24" s="143">
        <f t="shared" ref="J24:K24" si="5">J27+J25</f>
        <v>84.9</v>
      </c>
      <c r="K24" s="143">
        <f t="shared" si="5"/>
        <v>93.1</v>
      </c>
    </row>
    <row r="25" spans="1:12" ht="31.5">
      <c r="A25" s="95" t="s">
        <v>97</v>
      </c>
      <c r="B25" s="89" t="s">
        <v>16</v>
      </c>
      <c r="C25" s="89" t="s">
        <v>17</v>
      </c>
      <c r="D25" s="89" t="s">
        <v>33</v>
      </c>
      <c r="E25" s="89" t="s">
        <v>24</v>
      </c>
      <c r="F25" s="89" t="s">
        <v>36</v>
      </c>
      <c r="G25" s="89" t="s">
        <v>40</v>
      </c>
      <c r="H25" s="90" t="s">
        <v>99</v>
      </c>
      <c r="I25" s="143">
        <f>I26</f>
        <v>217.6</v>
      </c>
      <c r="J25" s="143">
        <f t="shared" ref="J25:K25" si="6">J26</f>
        <v>62.5</v>
      </c>
      <c r="K25" s="143">
        <f t="shared" si="6"/>
        <v>70.7</v>
      </c>
    </row>
    <row r="26" spans="1:12" ht="31.5">
      <c r="A26" s="95" t="s">
        <v>98</v>
      </c>
      <c r="B26" s="89" t="s">
        <v>16</v>
      </c>
      <c r="C26" s="89" t="s">
        <v>17</v>
      </c>
      <c r="D26" s="89" t="s">
        <v>33</v>
      </c>
      <c r="E26" s="89" t="s">
        <v>24</v>
      </c>
      <c r="F26" s="89" t="s">
        <v>36</v>
      </c>
      <c r="G26" s="89" t="s">
        <v>40</v>
      </c>
      <c r="H26" s="6" t="s">
        <v>100</v>
      </c>
      <c r="I26" s="143">
        <f>'Прил 2'!J27</f>
        <v>217.6</v>
      </c>
      <c r="J26" s="143">
        <f>'Прил 2'!K27</f>
        <v>62.5</v>
      </c>
      <c r="K26" s="143">
        <f>'Прил 2'!L27</f>
        <v>70.7</v>
      </c>
    </row>
    <row r="27" spans="1:12" s="9" customFormat="1">
      <c r="A27" s="93" t="s">
        <v>105</v>
      </c>
      <c r="B27" s="6" t="s">
        <v>16</v>
      </c>
      <c r="C27" s="6" t="s">
        <v>17</v>
      </c>
      <c r="D27" s="89" t="s">
        <v>33</v>
      </c>
      <c r="E27" s="89" t="s">
        <v>24</v>
      </c>
      <c r="F27" s="89" t="s">
        <v>36</v>
      </c>
      <c r="G27" s="89" t="s">
        <v>40</v>
      </c>
      <c r="H27" s="133" t="s">
        <v>106</v>
      </c>
      <c r="I27" s="161">
        <f>I28</f>
        <v>27.6</v>
      </c>
      <c r="J27" s="161">
        <f>J28</f>
        <v>22.4</v>
      </c>
      <c r="K27" s="161">
        <f>K28</f>
        <v>22.4</v>
      </c>
      <c r="L27" s="31" t="s">
        <v>25</v>
      </c>
    </row>
    <row r="28" spans="1:12" s="9" customFormat="1">
      <c r="A28" s="93" t="s">
        <v>107</v>
      </c>
      <c r="B28" s="6" t="s">
        <v>16</v>
      </c>
      <c r="C28" s="6" t="s">
        <v>17</v>
      </c>
      <c r="D28" s="6" t="s">
        <v>33</v>
      </c>
      <c r="E28" s="89" t="s">
        <v>24</v>
      </c>
      <c r="F28" s="89" t="s">
        <v>36</v>
      </c>
      <c r="G28" s="89" t="s">
        <v>40</v>
      </c>
      <c r="H28" s="133" t="s">
        <v>108</v>
      </c>
      <c r="I28" s="161">
        <f>'Прил 2'!J29</f>
        <v>27.6</v>
      </c>
      <c r="J28" s="161">
        <f>'Прил 2'!K29</f>
        <v>22.4</v>
      </c>
      <c r="K28" s="161">
        <f>'Прил 2'!L29</f>
        <v>22.4</v>
      </c>
      <c r="L28" s="31"/>
    </row>
    <row r="29" spans="1:12" s="9" customFormat="1" ht="47.25">
      <c r="A29" s="7" t="s">
        <v>206</v>
      </c>
      <c r="B29" s="220" t="s">
        <v>16</v>
      </c>
      <c r="C29" s="220" t="s">
        <v>17</v>
      </c>
      <c r="D29" s="218" t="s">
        <v>33</v>
      </c>
      <c r="E29" s="217" t="s">
        <v>24</v>
      </c>
      <c r="F29" s="217" t="s">
        <v>36</v>
      </c>
      <c r="G29" s="217" t="s">
        <v>207</v>
      </c>
      <c r="H29" s="221"/>
      <c r="I29" s="161">
        <f>I30</f>
        <v>183.5</v>
      </c>
      <c r="J29" s="161">
        <f t="shared" ref="J29:K30" si="7">J30</f>
        <v>0</v>
      </c>
      <c r="K29" s="161">
        <f t="shared" si="7"/>
        <v>0</v>
      </c>
      <c r="L29" s="31"/>
    </row>
    <row r="30" spans="1:12" s="9" customFormat="1" ht="63">
      <c r="A30" s="219" t="s">
        <v>101</v>
      </c>
      <c r="B30" s="220" t="s">
        <v>16</v>
      </c>
      <c r="C30" s="220" t="s">
        <v>17</v>
      </c>
      <c r="D30" s="218" t="s">
        <v>33</v>
      </c>
      <c r="E30" s="217" t="s">
        <v>24</v>
      </c>
      <c r="F30" s="217" t="s">
        <v>36</v>
      </c>
      <c r="G30" s="217" t="s">
        <v>207</v>
      </c>
      <c r="H30" s="221" t="s">
        <v>103</v>
      </c>
      <c r="I30" s="161">
        <f>I31</f>
        <v>183.5</v>
      </c>
      <c r="J30" s="161">
        <f t="shared" si="7"/>
        <v>0</v>
      </c>
      <c r="K30" s="161">
        <f t="shared" si="7"/>
        <v>0</v>
      </c>
      <c r="L30" s="31"/>
    </row>
    <row r="31" spans="1:12" s="9" customFormat="1" ht="31.5">
      <c r="A31" s="219" t="s">
        <v>102</v>
      </c>
      <c r="B31" s="220" t="s">
        <v>16</v>
      </c>
      <c r="C31" s="220" t="s">
        <v>17</v>
      </c>
      <c r="D31" s="218" t="s">
        <v>33</v>
      </c>
      <c r="E31" s="217" t="s">
        <v>24</v>
      </c>
      <c r="F31" s="217" t="s">
        <v>36</v>
      </c>
      <c r="G31" s="217" t="s">
        <v>207</v>
      </c>
      <c r="H31" s="221" t="s">
        <v>104</v>
      </c>
      <c r="I31" s="161">
        <f>'Прил 2'!J32</f>
        <v>183.5</v>
      </c>
      <c r="J31" s="161">
        <f>'Прил 2'!K32</f>
        <v>0</v>
      </c>
      <c r="K31" s="161">
        <f>'Прил 2'!L32</f>
        <v>0</v>
      </c>
      <c r="L31" s="31"/>
    </row>
    <row r="32" spans="1:12" s="2" customFormat="1" ht="47.25">
      <c r="A32" s="96" t="s">
        <v>160</v>
      </c>
      <c r="B32" s="6" t="s">
        <v>16</v>
      </c>
      <c r="C32" s="6" t="s">
        <v>17</v>
      </c>
      <c r="D32" s="90">
        <v>89</v>
      </c>
      <c r="E32" s="89"/>
      <c r="F32" s="89"/>
      <c r="G32" s="89"/>
      <c r="H32" s="145"/>
      <c r="I32" s="161">
        <f>I33</f>
        <v>0.2</v>
      </c>
      <c r="J32" s="161">
        <f t="shared" ref="J32:K35" si="8">J33</f>
        <v>0.3</v>
      </c>
      <c r="K32" s="161">
        <f t="shared" si="8"/>
        <v>0.3</v>
      </c>
      <c r="L32" s="36"/>
    </row>
    <row r="33" spans="1:12" s="2" customFormat="1" ht="47.25">
      <c r="A33" s="96" t="s">
        <v>161</v>
      </c>
      <c r="B33" s="6" t="s">
        <v>16</v>
      </c>
      <c r="C33" s="6" t="s">
        <v>17</v>
      </c>
      <c r="D33" s="90">
        <v>89</v>
      </c>
      <c r="E33" s="89" t="s">
        <v>23</v>
      </c>
      <c r="F33" s="89"/>
      <c r="G33" s="89"/>
      <c r="H33" s="145"/>
      <c r="I33" s="39">
        <f>I34</f>
        <v>0.2</v>
      </c>
      <c r="J33" s="39">
        <f t="shared" si="8"/>
        <v>0.3</v>
      </c>
      <c r="K33" s="39">
        <f t="shared" si="8"/>
        <v>0.3</v>
      </c>
      <c r="L33" s="36"/>
    </row>
    <row r="34" spans="1:12" ht="94.5">
      <c r="A34" s="146" t="s">
        <v>133</v>
      </c>
      <c r="B34" s="6" t="s">
        <v>16</v>
      </c>
      <c r="C34" s="6" t="s">
        <v>17</v>
      </c>
      <c r="D34" s="90">
        <v>89</v>
      </c>
      <c r="E34" s="89" t="s">
        <v>23</v>
      </c>
      <c r="F34" s="89" t="s">
        <v>36</v>
      </c>
      <c r="G34" s="89" t="s">
        <v>42</v>
      </c>
      <c r="H34" s="145"/>
      <c r="I34" s="39">
        <f>I35</f>
        <v>0.2</v>
      </c>
      <c r="J34" s="39">
        <f t="shared" si="8"/>
        <v>0.3</v>
      </c>
      <c r="K34" s="39">
        <f t="shared" si="8"/>
        <v>0.3</v>
      </c>
    </row>
    <row r="35" spans="1:12" ht="31.5">
      <c r="A35" s="95" t="s">
        <v>97</v>
      </c>
      <c r="B35" s="6" t="s">
        <v>16</v>
      </c>
      <c r="C35" s="6" t="s">
        <v>17</v>
      </c>
      <c r="D35" s="90" t="s">
        <v>47</v>
      </c>
      <c r="E35" s="6" t="s">
        <v>23</v>
      </c>
      <c r="F35" s="89" t="s">
        <v>36</v>
      </c>
      <c r="G35" s="89" t="s">
        <v>42</v>
      </c>
      <c r="H35" s="145" t="s">
        <v>99</v>
      </c>
      <c r="I35" s="39">
        <f>I36</f>
        <v>0.2</v>
      </c>
      <c r="J35" s="39">
        <f t="shared" si="8"/>
        <v>0.3</v>
      </c>
      <c r="K35" s="39">
        <f t="shared" si="8"/>
        <v>0.3</v>
      </c>
    </row>
    <row r="36" spans="1:12" ht="31.5">
      <c r="A36" s="95" t="s">
        <v>98</v>
      </c>
      <c r="B36" s="6" t="s">
        <v>16</v>
      </c>
      <c r="C36" s="6" t="s">
        <v>17</v>
      </c>
      <c r="D36" s="90" t="s">
        <v>47</v>
      </c>
      <c r="E36" s="89" t="s">
        <v>23</v>
      </c>
      <c r="F36" s="89" t="s">
        <v>36</v>
      </c>
      <c r="G36" s="89" t="s">
        <v>42</v>
      </c>
      <c r="H36" s="145" t="s">
        <v>100</v>
      </c>
      <c r="I36" s="39">
        <f>'Прил 2'!J37</f>
        <v>0.2</v>
      </c>
      <c r="J36" s="39">
        <f>'Прил 2'!K37</f>
        <v>0.3</v>
      </c>
      <c r="K36" s="39">
        <f>'Прил 2'!L37</f>
        <v>0.3</v>
      </c>
    </row>
    <row r="37" spans="1:12">
      <c r="A37" s="141" t="s">
        <v>43</v>
      </c>
      <c r="B37" s="117" t="s">
        <v>16</v>
      </c>
      <c r="C37" s="117" t="s">
        <v>44</v>
      </c>
      <c r="D37" s="117"/>
      <c r="E37" s="147"/>
      <c r="F37" s="147"/>
      <c r="G37" s="148"/>
      <c r="H37" s="148"/>
      <c r="I37" s="156">
        <f>I38</f>
        <v>5</v>
      </c>
      <c r="J37" s="156">
        <f t="shared" ref="J37:K41" si="9">J38</f>
        <v>5</v>
      </c>
      <c r="K37" s="156">
        <f t="shared" si="9"/>
        <v>5</v>
      </c>
    </row>
    <row r="38" spans="1:12" ht="47.25">
      <c r="A38" s="96" t="s">
        <v>160</v>
      </c>
      <c r="B38" s="89" t="s">
        <v>16</v>
      </c>
      <c r="C38" s="89" t="s">
        <v>44</v>
      </c>
      <c r="D38" s="90">
        <v>89</v>
      </c>
      <c r="E38" s="89"/>
      <c r="F38" s="89"/>
      <c r="G38" s="97"/>
      <c r="H38" s="97"/>
      <c r="I38" s="39">
        <f>I39</f>
        <v>5</v>
      </c>
      <c r="J38" s="39">
        <f t="shared" si="9"/>
        <v>5</v>
      </c>
      <c r="K38" s="39">
        <f t="shared" si="9"/>
        <v>5</v>
      </c>
      <c r="L38" s="36"/>
    </row>
    <row r="39" spans="1:12" s="9" customFormat="1" ht="47.25">
      <c r="A39" s="96" t="s">
        <v>161</v>
      </c>
      <c r="B39" s="89" t="s">
        <v>16</v>
      </c>
      <c r="C39" s="89" t="s">
        <v>44</v>
      </c>
      <c r="D39" s="90">
        <v>89</v>
      </c>
      <c r="E39" s="89" t="s">
        <v>23</v>
      </c>
      <c r="F39" s="89"/>
      <c r="G39" s="97"/>
      <c r="H39" s="97"/>
      <c r="I39" s="39">
        <f>I40</f>
        <v>5</v>
      </c>
      <c r="J39" s="39">
        <f t="shared" si="9"/>
        <v>5</v>
      </c>
      <c r="K39" s="39">
        <f t="shared" si="9"/>
        <v>5</v>
      </c>
      <c r="L39" s="36"/>
    </row>
    <row r="40" spans="1:12" s="9" customFormat="1" ht="31.5">
      <c r="A40" s="95" t="s">
        <v>162</v>
      </c>
      <c r="B40" s="89" t="s">
        <v>16</v>
      </c>
      <c r="C40" s="89" t="s">
        <v>44</v>
      </c>
      <c r="D40" s="90">
        <v>89</v>
      </c>
      <c r="E40" s="89" t="s">
        <v>23</v>
      </c>
      <c r="F40" s="89" t="s">
        <v>36</v>
      </c>
      <c r="G40" s="89" t="s">
        <v>45</v>
      </c>
      <c r="H40" s="97"/>
      <c r="I40" s="39">
        <f>I41</f>
        <v>5</v>
      </c>
      <c r="J40" s="39">
        <f t="shared" si="9"/>
        <v>5</v>
      </c>
      <c r="K40" s="39">
        <f t="shared" si="9"/>
        <v>5</v>
      </c>
      <c r="L40" s="31"/>
    </row>
    <row r="41" spans="1:12" s="37" customFormat="1">
      <c r="A41" s="93" t="s">
        <v>105</v>
      </c>
      <c r="B41" s="89" t="s">
        <v>16</v>
      </c>
      <c r="C41" s="89" t="s">
        <v>44</v>
      </c>
      <c r="D41" s="90">
        <v>89</v>
      </c>
      <c r="E41" s="89" t="s">
        <v>23</v>
      </c>
      <c r="F41" s="89" t="s">
        <v>36</v>
      </c>
      <c r="G41" s="89" t="s">
        <v>45</v>
      </c>
      <c r="H41" s="97" t="s">
        <v>106</v>
      </c>
      <c r="I41" s="39">
        <f>I42</f>
        <v>5</v>
      </c>
      <c r="J41" s="39">
        <f t="shared" si="9"/>
        <v>5</v>
      </c>
      <c r="K41" s="39">
        <f t="shared" si="9"/>
        <v>5</v>
      </c>
      <c r="L41" s="31"/>
    </row>
    <row r="42" spans="1:12" s="9" customFormat="1" ht="18.75" customHeight="1">
      <c r="A42" s="95" t="s">
        <v>46</v>
      </c>
      <c r="B42" s="89" t="s">
        <v>16</v>
      </c>
      <c r="C42" s="89" t="s">
        <v>44</v>
      </c>
      <c r="D42" s="89" t="s">
        <v>47</v>
      </c>
      <c r="E42" s="89" t="s">
        <v>23</v>
      </c>
      <c r="F42" s="89" t="s">
        <v>36</v>
      </c>
      <c r="G42" s="89" t="s">
        <v>45</v>
      </c>
      <c r="H42" s="97" t="s">
        <v>48</v>
      </c>
      <c r="I42" s="39">
        <f>'Прил 2'!J43</f>
        <v>5</v>
      </c>
      <c r="J42" s="39">
        <f>'Прил 2'!K43</f>
        <v>5</v>
      </c>
      <c r="K42" s="39">
        <f>'Прил 2'!L43</f>
        <v>5</v>
      </c>
      <c r="L42" s="31"/>
    </row>
    <row r="43" spans="1:12" s="9" customFormat="1" ht="18.75" customHeight="1">
      <c r="A43" s="95" t="s">
        <v>221</v>
      </c>
      <c r="B43" s="226" t="s">
        <v>16</v>
      </c>
      <c r="C43" s="117" t="s">
        <v>31</v>
      </c>
      <c r="D43" s="97"/>
      <c r="E43" s="89"/>
      <c r="F43" s="89"/>
      <c r="G43" s="89"/>
      <c r="H43" s="125"/>
      <c r="I43" s="156">
        <f>I44</f>
        <v>0.5</v>
      </c>
      <c r="J43" s="156">
        <f t="shared" ref="J43:K46" si="10">J44</f>
        <v>0.5</v>
      </c>
      <c r="K43" s="156">
        <f t="shared" si="10"/>
        <v>0.5</v>
      </c>
      <c r="L43" s="31"/>
    </row>
    <row r="44" spans="1:12" s="9" customFormat="1" ht="50.25" customHeight="1">
      <c r="A44" s="95" t="s">
        <v>222</v>
      </c>
      <c r="B44" s="89" t="s">
        <v>16</v>
      </c>
      <c r="C44" s="89" t="s">
        <v>31</v>
      </c>
      <c r="D44" s="97" t="s">
        <v>44</v>
      </c>
      <c r="E44" s="89"/>
      <c r="F44" s="89"/>
      <c r="G44" s="89"/>
      <c r="H44" s="125"/>
      <c r="I44" s="39">
        <f>I45</f>
        <v>0.5</v>
      </c>
      <c r="J44" s="39">
        <f t="shared" si="10"/>
        <v>0.5</v>
      </c>
      <c r="K44" s="39">
        <f t="shared" si="10"/>
        <v>0.5</v>
      </c>
      <c r="L44" s="31"/>
    </row>
    <row r="45" spans="1:12" s="9" customFormat="1" ht="20.25" customHeight="1">
      <c r="A45" s="95" t="s">
        <v>224</v>
      </c>
      <c r="B45" s="89" t="s">
        <v>16</v>
      </c>
      <c r="C45" s="89" t="s">
        <v>31</v>
      </c>
      <c r="D45" s="97" t="s">
        <v>44</v>
      </c>
      <c r="E45" s="89" t="s">
        <v>34</v>
      </c>
      <c r="F45" s="89" t="s">
        <v>36</v>
      </c>
      <c r="G45" s="89" t="s">
        <v>223</v>
      </c>
      <c r="H45" s="125"/>
      <c r="I45" s="39">
        <f>I46</f>
        <v>0.5</v>
      </c>
      <c r="J45" s="39">
        <f t="shared" si="10"/>
        <v>0.5</v>
      </c>
      <c r="K45" s="39">
        <f t="shared" si="10"/>
        <v>0.5</v>
      </c>
      <c r="L45" s="31"/>
    </row>
    <row r="46" spans="1:12" s="9" customFormat="1" ht="34.5" customHeight="1">
      <c r="A46" s="95" t="s">
        <v>97</v>
      </c>
      <c r="B46" s="89" t="s">
        <v>16</v>
      </c>
      <c r="C46" s="89" t="s">
        <v>31</v>
      </c>
      <c r="D46" s="97" t="s">
        <v>44</v>
      </c>
      <c r="E46" s="89" t="s">
        <v>34</v>
      </c>
      <c r="F46" s="89" t="s">
        <v>36</v>
      </c>
      <c r="G46" s="89" t="s">
        <v>223</v>
      </c>
      <c r="H46" s="125" t="s">
        <v>99</v>
      </c>
      <c r="I46" s="39">
        <f>I47</f>
        <v>0.5</v>
      </c>
      <c r="J46" s="39">
        <f t="shared" si="10"/>
        <v>0.5</v>
      </c>
      <c r="K46" s="39">
        <f t="shared" si="10"/>
        <v>0.5</v>
      </c>
      <c r="L46" s="31"/>
    </row>
    <row r="47" spans="1:12" s="9" customFormat="1" ht="36.75" customHeight="1">
      <c r="A47" s="95" t="s">
        <v>98</v>
      </c>
      <c r="B47" s="89" t="s">
        <v>16</v>
      </c>
      <c r="C47" s="89" t="s">
        <v>31</v>
      </c>
      <c r="D47" s="97" t="s">
        <v>44</v>
      </c>
      <c r="E47" s="89" t="s">
        <v>34</v>
      </c>
      <c r="F47" s="89" t="s">
        <v>36</v>
      </c>
      <c r="G47" s="89" t="s">
        <v>223</v>
      </c>
      <c r="H47" s="125" t="s">
        <v>100</v>
      </c>
      <c r="I47" s="39">
        <f>'Прил 2'!J48</f>
        <v>0.5</v>
      </c>
      <c r="J47" s="39">
        <f>'Прил 2'!K48</f>
        <v>0.5</v>
      </c>
      <c r="K47" s="39">
        <f>'Прил 2'!L48</f>
        <v>0.5</v>
      </c>
      <c r="L47" s="31"/>
    </row>
    <row r="48" spans="1:12">
      <c r="A48" s="141" t="s">
        <v>49</v>
      </c>
      <c r="B48" s="117" t="s">
        <v>27</v>
      </c>
      <c r="C48" s="117"/>
      <c r="D48" s="148"/>
      <c r="E48" s="117"/>
      <c r="F48" s="117"/>
      <c r="G48" s="117"/>
      <c r="H48" s="151"/>
      <c r="I48" s="138">
        <f>I49</f>
        <v>109.3</v>
      </c>
      <c r="J48" s="138">
        <f t="shared" ref="J48:K51" si="11">J49</f>
        <v>114.4</v>
      </c>
      <c r="K48" s="138">
        <f t="shared" si="11"/>
        <v>118.7</v>
      </c>
    </row>
    <row r="49" spans="1:12">
      <c r="A49" s="144" t="s">
        <v>50</v>
      </c>
      <c r="B49" s="152" t="s">
        <v>27</v>
      </c>
      <c r="C49" s="152" t="s">
        <v>28</v>
      </c>
      <c r="D49" s="102"/>
      <c r="E49" s="101"/>
      <c r="F49" s="101"/>
      <c r="G49" s="101"/>
      <c r="H49" s="153"/>
      <c r="I49" s="138">
        <f>I50</f>
        <v>109.3</v>
      </c>
      <c r="J49" s="138">
        <f t="shared" si="11"/>
        <v>114.4</v>
      </c>
      <c r="K49" s="138">
        <f t="shared" si="11"/>
        <v>118.7</v>
      </c>
    </row>
    <row r="50" spans="1:12" ht="47.25">
      <c r="A50" s="96" t="s">
        <v>160</v>
      </c>
      <c r="B50" s="133" t="s">
        <v>27</v>
      </c>
      <c r="C50" s="133" t="s">
        <v>28</v>
      </c>
      <c r="D50" s="6">
        <v>89</v>
      </c>
      <c r="E50" s="6"/>
      <c r="F50" s="6"/>
      <c r="G50" s="6"/>
      <c r="H50" s="88"/>
      <c r="I50" s="41">
        <f>I51</f>
        <v>109.3</v>
      </c>
      <c r="J50" s="41">
        <f t="shared" si="11"/>
        <v>114.4</v>
      </c>
      <c r="K50" s="41">
        <f t="shared" si="11"/>
        <v>118.7</v>
      </c>
      <c r="L50" s="36"/>
    </row>
    <row r="51" spans="1:12" ht="47.25">
      <c r="A51" s="96" t="s">
        <v>161</v>
      </c>
      <c r="B51" s="133" t="s">
        <v>27</v>
      </c>
      <c r="C51" s="133" t="s">
        <v>28</v>
      </c>
      <c r="D51" s="6">
        <v>89</v>
      </c>
      <c r="E51" s="6">
        <v>1</v>
      </c>
      <c r="F51" s="6"/>
      <c r="G51" s="6"/>
      <c r="H51" s="88"/>
      <c r="I51" s="41">
        <f>I52</f>
        <v>109.3</v>
      </c>
      <c r="J51" s="41">
        <f t="shared" si="11"/>
        <v>114.4</v>
      </c>
      <c r="K51" s="41">
        <f t="shared" si="11"/>
        <v>118.7</v>
      </c>
      <c r="L51" s="36"/>
    </row>
    <row r="52" spans="1:12" ht="47.25">
      <c r="A52" s="154" t="s">
        <v>172</v>
      </c>
      <c r="B52" s="133" t="s">
        <v>27</v>
      </c>
      <c r="C52" s="133" t="s">
        <v>28</v>
      </c>
      <c r="D52" s="155">
        <v>89</v>
      </c>
      <c r="E52" s="6">
        <v>1</v>
      </c>
      <c r="F52" s="6" t="s">
        <v>36</v>
      </c>
      <c r="G52" s="6">
        <v>51180</v>
      </c>
      <c r="H52" s="88"/>
      <c r="I52" s="41">
        <f>I53+I55</f>
        <v>109.3</v>
      </c>
      <c r="J52" s="41">
        <f>J53+J55</f>
        <v>114.4</v>
      </c>
      <c r="K52" s="41">
        <f>K53+K55</f>
        <v>118.7</v>
      </c>
    </row>
    <row r="53" spans="1:12" ht="63">
      <c r="A53" s="103" t="s">
        <v>101</v>
      </c>
      <c r="B53" s="133" t="s">
        <v>27</v>
      </c>
      <c r="C53" s="133" t="s">
        <v>28</v>
      </c>
      <c r="D53" s="155">
        <v>89</v>
      </c>
      <c r="E53" s="6">
        <v>1</v>
      </c>
      <c r="F53" s="6" t="s">
        <v>36</v>
      </c>
      <c r="G53" s="6" t="s">
        <v>51</v>
      </c>
      <c r="H53" s="88" t="s">
        <v>103</v>
      </c>
      <c r="I53" s="41">
        <f>I54</f>
        <v>105.3</v>
      </c>
      <c r="J53" s="41">
        <f>J54</f>
        <v>110.4</v>
      </c>
      <c r="K53" s="41">
        <f>K54</f>
        <v>114.7</v>
      </c>
    </row>
    <row r="54" spans="1:12" ht="31.5">
      <c r="A54" s="103" t="s">
        <v>102</v>
      </c>
      <c r="B54" s="133" t="s">
        <v>27</v>
      </c>
      <c r="C54" s="133" t="s">
        <v>28</v>
      </c>
      <c r="D54" s="155">
        <v>89</v>
      </c>
      <c r="E54" s="6">
        <v>1</v>
      </c>
      <c r="F54" s="6" t="s">
        <v>36</v>
      </c>
      <c r="G54" s="6" t="s">
        <v>51</v>
      </c>
      <c r="H54" s="88" t="s">
        <v>104</v>
      </c>
      <c r="I54" s="41">
        <f>'Прил 2'!J55</f>
        <v>105.3</v>
      </c>
      <c r="J54" s="41">
        <f>'Прил 2'!K55</f>
        <v>110.4</v>
      </c>
      <c r="K54" s="41">
        <f>'Прил 2'!L55</f>
        <v>114.7</v>
      </c>
    </row>
    <row r="55" spans="1:12" ht="31.5">
      <c r="A55" s="95" t="s">
        <v>97</v>
      </c>
      <c r="B55" s="133" t="s">
        <v>27</v>
      </c>
      <c r="C55" s="133" t="s">
        <v>28</v>
      </c>
      <c r="D55" s="155">
        <v>89</v>
      </c>
      <c r="E55" s="6">
        <v>1</v>
      </c>
      <c r="F55" s="6" t="s">
        <v>36</v>
      </c>
      <c r="G55" s="6">
        <v>51180</v>
      </c>
      <c r="H55" s="88" t="s">
        <v>99</v>
      </c>
      <c r="I55" s="41">
        <f t="shared" ref="I55:K55" si="12">I56</f>
        <v>4</v>
      </c>
      <c r="J55" s="41">
        <f t="shared" si="12"/>
        <v>4</v>
      </c>
      <c r="K55" s="41">
        <f t="shared" si="12"/>
        <v>4</v>
      </c>
    </row>
    <row r="56" spans="1:12" ht="31.5">
      <c r="A56" s="95" t="s">
        <v>98</v>
      </c>
      <c r="B56" s="133" t="s">
        <v>27</v>
      </c>
      <c r="C56" s="133" t="s">
        <v>28</v>
      </c>
      <c r="D56" s="155">
        <v>89</v>
      </c>
      <c r="E56" s="6">
        <v>1</v>
      </c>
      <c r="F56" s="6" t="s">
        <v>36</v>
      </c>
      <c r="G56" s="6">
        <v>51180</v>
      </c>
      <c r="H56" s="88" t="s">
        <v>100</v>
      </c>
      <c r="I56" s="41">
        <f>'Прил 2'!J57</f>
        <v>4</v>
      </c>
      <c r="J56" s="41">
        <f>'Прил 2'!K57</f>
        <v>4</v>
      </c>
      <c r="K56" s="41">
        <f>'Прил 2'!L57</f>
        <v>4</v>
      </c>
    </row>
    <row r="57" spans="1:12">
      <c r="A57" s="144" t="s">
        <v>52</v>
      </c>
      <c r="B57" s="152" t="s">
        <v>17</v>
      </c>
      <c r="C57" s="152"/>
      <c r="D57" s="101"/>
      <c r="E57" s="101"/>
      <c r="F57" s="101"/>
      <c r="G57" s="101"/>
      <c r="H57" s="101"/>
      <c r="I57" s="138">
        <f t="shared" ref="I57:K57" si="13">I58</f>
        <v>267.3</v>
      </c>
      <c r="J57" s="138">
        <f t="shared" si="13"/>
        <v>283.40000000000003</v>
      </c>
      <c r="K57" s="138">
        <f t="shared" si="13"/>
        <v>294.8</v>
      </c>
    </row>
    <row r="58" spans="1:12">
      <c r="A58" s="144" t="s">
        <v>53</v>
      </c>
      <c r="B58" s="101" t="s">
        <v>17</v>
      </c>
      <c r="C58" s="101" t="s">
        <v>29</v>
      </c>
      <c r="D58" s="157"/>
      <c r="E58" s="157"/>
      <c r="F58" s="157"/>
      <c r="G58" s="157"/>
      <c r="H58" s="101"/>
      <c r="I58" s="138">
        <f>I59+I63</f>
        <v>267.3</v>
      </c>
      <c r="J58" s="138">
        <f t="shared" ref="J58:K58" si="14">J59+J63</f>
        <v>283.40000000000003</v>
      </c>
      <c r="K58" s="138">
        <f t="shared" si="14"/>
        <v>294.8</v>
      </c>
    </row>
    <row r="59" spans="1:12" ht="78.75">
      <c r="A59" s="149" t="s">
        <v>217</v>
      </c>
      <c r="B59" s="89" t="s">
        <v>17</v>
      </c>
      <c r="C59" s="89" t="s">
        <v>29</v>
      </c>
      <c r="D59" s="89" t="s">
        <v>31</v>
      </c>
      <c r="E59" s="89"/>
      <c r="F59" s="89"/>
      <c r="G59" s="89"/>
      <c r="H59" s="6"/>
      <c r="I59" s="41">
        <f>I60</f>
        <v>247.45</v>
      </c>
      <c r="J59" s="41">
        <f t="shared" ref="J59:K61" si="15">J60</f>
        <v>268.60000000000002</v>
      </c>
      <c r="K59" s="41">
        <f t="shared" si="15"/>
        <v>280.10000000000002</v>
      </c>
    </row>
    <row r="60" spans="1:12" ht="173.25">
      <c r="A60" s="194" t="s">
        <v>176</v>
      </c>
      <c r="B60" s="89" t="s">
        <v>17</v>
      </c>
      <c r="C60" s="89" t="s">
        <v>29</v>
      </c>
      <c r="D60" s="89" t="s">
        <v>31</v>
      </c>
      <c r="E60" s="89" t="s">
        <v>34</v>
      </c>
      <c r="F60" s="89" t="s">
        <v>16</v>
      </c>
      <c r="G60" s="89" t="s">
        <v>54</v>
      </c>
      <c r="H60" s="6"/>
      <c r="I60" s="41">
        <f>I61</f>
        <v>247.45</v>
      </c>
      <c r="J60" s="41">
        <f t="shared" si="15"/>
        <v>268.60000000000002</v>
      </c>
      <c r="K60" s="41">
        <f t="shared" si="15"/>
        <v>280.10000000000002</v>
      </c>
    </row>
    <row r="61" spans="1:12" ht="31.5">
      <c r="A61" s="95" t="s">
        <v>97</v>
      </c>
      <c r="B61" s="89" t="s">
        <v>17</v>
      </c>
      <c r="C61" s="89" t="s">
        <v>29</v>
      </c>
      <c r="D61" s="89" t="s">
        <v>31</v>
      </c>
      <c r="E61" s="89" t="s">
        <v>34</v>
      </c>
      <c r="F61" s="89" t="s">
        <v>16</v>
      </c>
      <c r="G61" s="89" t="s">
        <v>54</v>
      </c>
      <c r="H61" s="6" t="s">
        <v>99</v>
      </c>
      <c r="I61" s="41">
        <f>I62</f>
        <v>247.45</v>
      </c>
      <c r="J61" s="41">
        <f t="shared" si="15"/>
        <v>268.60000000000002</v>
      </c>
      <c r="K61" s="41">
        <f t="shared" si="15"/>
        <v>280.10000000000002</v>
      </c>
    </row>
    <row r="62" spans="1:12" ht="31.5">
      <c r="A62" s="95" t="s">
        <v>98</v>
      </c>
      <c r="B62" s="89" t="s">
        <v>17</v>
      </c>
      <c r="C62" s="89" t="s">
        <v>29</v>
      </c>
      <c r="D62" s="89" t="s">
        <v>31</v>
      </c>
      <c r="E62" s="89" t="s">
        <v>34</v>
      </c>
      <c r="F62" s="89" t="s">
        <v>16</v>
      </c>
      <c r="G62" s="89" t="s">
        <v>54</v>
      </c>
      <c r="H62" s="6" t="s">
        <v>100</v>
      </c>
      <c r="I62" s="41">
        <f>'Прил 2'!J63</f>
        <v>247.45</v>
      </c>
      <c r="J62" s="41">
        <f>'Прил 2'!K63</f>
        <v>268.60000000000002</v>
      </c>
      <c r="K62" s="41">
        <f>'Прил 2'!L63</f>
        <v>280.10000000000002</v>
      </c>
    </row>
    <row r="63" spans="1:12" ht="63">
      <c r="A63" s="119" t="s">
        <v>218</v>
      </c>
      <c r="B63" s="6" t="s">
        <v>17</v>
      </c>
      <c r="C63" s="6" t="s">
        <v>29</v>
      </c>
      <c r="D63" s="6" t="s">
        <v>225</v>
      </c>
      <c r="E63" s="6"/>
      <c r="F63" s="6"/>
      <c r="G63" s="6"/>
      <c r="H63" s="6"/>
      <c r="I63" s="41">
        <f>I64</f>
        <v>19.850000000000001</v>
      </c>
      <c r="J63" s="41">
        <f t="shared" ref="J63:K65" si="16">J64</f>
        <v>14.8</v>
      </c>
      <c r="K63" s="41">
        <f t="shared" si="16"/>
        <v>14.7</v>
      </c>
    </row>
    <row r="64" spans="1:12" ht="173.25">
      <c r="A64" s="194" t="s">
        <v>176</v>
      </c>
      <c r="B64" s="89" t="s">
        <v>17</v>
      </c>
      <c r="C64" s="89" t="s">
        <v>29</v>
      </c>
      <c r="D64" s="89" t="s">
        <v>225</v>
      </c>
      <c r="E64" s="89" t="s">
        <v>34</v>
      </c>
      <c r="F64" s="89" t="s">
        <v>16</v>
      </c>
      <c r="G64" s="89" t="s">
        <v>54</v>
      </c>
      <c r="H64" s="6"/>
      <c r="I64" s="41">
        <f>I65</f>
        <v>19.850000000000001</v>
      </c>
      <c r="J64" s="41">
        <f t="shared" si="16"/>
        <v>14.8</v>
      </c>
      <c r="K64" s="41">
        <f t="shared" si="16"/>
        <v>14.7</v>
      </c>
    </row>
    <row r="65" spans="1:11" ht="31.5">
      <c r="A65" s="95" t="s">
        <v>97</v>
      </c>
      <c r="B65" s="89" t="s">
        <v>17</v>
      </c>
      <c r="C65" s="89" t="s">
        <v>29</v>
      </c>
      <c r="D65" s="89" t="s">
        <v>225</v>
      </c>
      <c r="E65" s="89" t="s">
        <v>34</v>
      </c>
      <c r="F65" s="89" t="s">
        <v>16</v>
      </c>
      <c r="G65" s="89" t="s">
        <v>54</v>
      </c>
      <c r="H65" s="6" t="s">
        <v>99</v>
      </c>
      <c r="I65" s="41">
        <f>I66</f>
        <v>19.850000000000001</v>
      </c>
      <c r="J65" s="41">
        <f t="shared" si="16"/>
        <v>14.8</v>
      </c>
      <c r="K65" s="41">
        <f t="shared" si="16"/>
        <v>14.7</v>
      </c>
    </row>
    <row r="66" spans="1:11" ht="31.5">
      <c r="A66" s="95" t="s">
        <v>98</v>
      </c>
      <c r="B66" s="89" t="s">
        <v>17</v>
      </c>
      <c r="C66" s="89" t="s">
        <v>29</v>
      </c>
      <c r="D66" s="89" t="s">
        <v>225</v>
      </c>
      <c r="E66" s="89" t="s">
        <v>34</v>
      </c>
      <c r="F66" s="89" t="s">
        <v>16</v>
      </c>
      <c r="G66" s="89" t="s">
        <v>54</v>
      </c>
      <c r="H66" s="6" t="s">
        <v>100</v>
      </c>
      <c r="I66" s="41">
        <f>'Прил 2'!J67</f>
        <v>19.850000000000001</v>
      </c>
      <c r="J66" s="41">
        <f>'Прил 2'!K67</f>
        <v>14.8</v>
      </c>
      <c r="K66" s="41">
        <f>'Прил 2'!L67</f>
        <v>14.7</v>
      </c>
    </row>
    <row r="67" spans="1:11">
      <c r="A67" s="144" t="s">
        <v>20</v>
      </c>
      <c r="B67" s="101" t="s">
        <v>19</v>
      </c>
      <c r="C67" s="101"/>
      <c r="D67" s="101"/>
      <c r="E67" s="101"/>
      <c r="F67" s="101"/>
      <c r="G67" s="40"/>
      <c r="H67" s="40"/>
      <c r="I67" s="138">
        <f>I74+I68</f>
        <v>185.1</v>
      </c>
      <c r="J67" s="138">
        <f t="shared" ref="J67:K67" si="17">J74+J68</f>
        <v>125.3</v>
      </c>
      <c r="K67" s="138">
        <f t="shared" si="17"/>
        <v>129.1</v>
      </c>
    </row>
    <row r="68" spans="1:11">
      <c r="A68" s="144" t="s">
        <v>55</v>
      </c>
      <c r="B68" s="101" t="s">
        <v>19</v>
      </c>
      <c r="C68" s="101" t="s">
        <v>27</v>
      </c>
      <c r="D68" s="101"/>
      <c r="E68" s="101"/>
      <c r="F68" s="101"/>
      <c r="G68" s="137"/>
      <c r="H68" s="137"/>
      <c r="I68" s="138">
        <f>I69</f>
        <v>30</v>
      </c>
      <c r="J68" s="138">
        <f t="shared" ref="J68:K72" si="18">J69</f>
        <v>30</v>
      </c>
      <c r="K68" s="138">
        <f t="shared" si="18"/>
        <v>30</v>
      </c>
    </row>
    <row r="69" spans="1:11" ht="47.25">
      <c r="A69" s="96" t="s">
        <v>160</v>
      </c>
      <c r="B69" s="6" t="s">
        <v>19</v>
      </c>
      <c r="C69" s="6" t="s">
        <v>27</v>
      </c>
      <c r="D69" s="6" t="s">
        <v>47</v>
      </c>
      <c r="E69" s="101"/>
      <c r="F69" s="101"/>
      <c r="G69" s="137"/>
      <c r="H69" s="137"/>
      <c r="I69" s="41">
        <f>I70</f>
        <v>30</v>
      </c>
      <c r="J69" s="41">
        <f t="shared" si="18"/>
        <v>30</v>
      </c>
      <c r="K69" s="41">
        <f t="shared" si="18"/>
        <v>30</v>
      </c>
    </row>
    <row r="70" spans="1:11" ht="47.25">
      <c r="A70" s="96" t="s">
        <v>161</v>
      </c>
      <c r="B70" s="6" t="s">
        <v>19</v>
      </c>
      <c r="C70" s="6" t="s">
        <v>27</v>
      </c>
      <c r="D70" s="6" t="s">
        <v>47</v>
      </c>
      <c r="E70" s="6" t="s">
        <v>23</v>
      </c>
      <c r="F70" s="6"/>
      <c r="G70" s="40"/>
      <c r="H70" s="40"/>
      <c r="I70" s="41">
        <f>I71</f>
        <v>30</v>
      </c>
      <c r="J70" s="41">
        <f t="shared" si="18"/>
        <v>30</v>
      </c>
      <c r="K70" s="41">
        <f t="shared" si="18"/>
        <v>30</v>
      </c>
    </row>
    <row r="71" spans="1:11" ht="78.75">
      <c r="A71" s="119" t="s">
        <v>219</v>
      </c>
      <c r="B71" s="6" t="s">
        <v>19</v>
      </c>
      <c r="C71" s="6" t="s">
        <v>27</v>
      </c>
      <c r="D71" s="6">
        <v>89</v>
      </c>
      <c r="E71" s="6">
        <v>1</v>
      </c>
      <c r="F71" s="6" t="s">
        <v>36</v>
      </c>
      <c r="G71" s="6" t="s">
        <v>220</v>
      </c>
      <c r="H71" s="88"/>
      <c r="I71" s="41">
        <f>I72</f>
        <v>30</v>
      </c>
      <c r="J71" s="41">
        <f t="shared" si="18"/>
        <v>30</v>
      </c>
      <c r="K71" s="41">
        <f t="shared" si="18"/>
        <v>30</v>
      </c>
    </row>
    <row r="72" spans="1:11" ht="31.5">
      <c r="A72" s="95" t="s">
        <v>97</v>
      </c>
      <c r="B72" s="6" t="s">
        <v>19</v>
      </c>
      <c r="C72" s="6" t="s">
        <v>27</v>
      </c>
      <c r="D72" s="6">
        <v>89</v>
      </c>
      <c r="E72" s="6">
        <v>1</v>
      </c>
      <c r="F72" s="6" t="s">
        <v>36</v>
      </c>
      <c r="G72" s="6" t="s">
        <v>220</v>
      </c>
      <c r="H72" s="88" t="s">
        <v>99</v>
      </c>
      <c r="I72" s="41">
        <f>I73</f>
        <v>30</v>
      </c>
      <c r="J72" s="41">
        <f t="shared" si="18"/>
        <v>30</v>
      </c>
      <c r="K72" s="41">
        <f t="shared" si="18"/>
        <v>30</v>
      </c>
    </row>
    <row r="73" spans="1:11" ht="31.5">
      <c r="A73" s="95" t="s">
        <v>98</v>
      </c>
      <c r="B73" s="6" t="s">
        <v>19</v>
      </c>
      <c r="C73" s="6" t="s">
        <v>27</v>
      </c>
      <c r="D73" s="6">
        <v>89</v>
      </c>
      <c r="E73" s="6">
        <v>1</v>
      </c>
      <c r="F73" s="6" t="s">
        <v>36</v>
      </c>
      <c r="G73" s="6" t="s">
        <v>220</v>
      </c>
      <c r="H73" s="88" t="s">
        <v>100</v>
      </c>
      <c r="I73" s="41">
        <f>'Прил 2'!J74</f>
        <v>30</v>
      </c>
      <c r="J73" s="41">
        <f>'Прил 2'!K74</f>
        <v>30</v>
      </c>
      <c r="K73" s="41">
        <f>'Прил 2'!L74</f>
        <v>30</v>
      </c>
    </row>
    <row r="74" spans="1:11">
      <c r="A74" s="144" t="s">
        <v>56</v>
      </c>
      <c r="B74" s="101" t="s">
        <v>19</v>
      </c>
      <c r="C74" s="101" t="s">
        <v>28</v>
      </c>
      <c r="D74" s="101"/>
      <c r="E74" s="101"/>
      <c r="F74" s="147"/>
      <c r="G74" s="137"/>
      <c r="H74" s="137"/>
      <c r="I74" s="138">
        <f>'Прил 3'!I75+'Прил 3'!I78</f>
        <v>155.1</v>
      </c>
      <c r="J74" s="138">
        <f>'Прил 3'!J75+'Прил 3'!J78</f>
        <v>95.3</v>
      </c>
      <c r="K74" s="138">
        <f>'Прил 3'!K75+'Прил 3'!K78</f>
        <v>99.1</v>
      </c>
    </row>
    <row r="75" spans="1:11">
      <c r="A75" s="95" t="s">
        <v>57</v>
      </c>
      <c r="B75" s="6" t="s">
        <v>19</v>
      </c>
      <c r="C75" s="6" t="s">
        <v>28</v>
      </c>
      <c r="D75" s="6" t="s">
        <v>47</v>
      </c>
      <c r="E75" s="6">
        <v>1</v>
      </c>
      <c r="F75" s="89" t="s">
        <v>36</v>
      </c>
      <c r="G75" s="120">
        <v>43010</v>
      </c>
      <c r="H75" s="40"/>
      <c r="I75" s="41">
        <f>I76</f>
        <v>80</v>
      </c>
      <c r="J75" s="41">
        <f t="shared" ref="J75:K76" si="19">J76</f>
        <v>50</v>
      </c>
      <c r="K75" s="41">
        <f t="shared" si="19"/>
        <v>50</v>
      </c>
    </row>
    <row r="76" spans="1:11" ht="31.5">
      <c r="A76" s="95" t="s">
        <v>97</v>
      </c>
      <c r="B76" s="6" t="s">
        <v>19</v>
      </c>
      <c r="C76" s="6" t="s">
        <v>28</v>
      </c>
      <c r="D76" s="6" t="s">
        <v>47</v>
      </c>
      <c r="E76" s="6">
        <v>1</v>
      </c>
      <c r="F76" s="89" t="s">
        <v>36</v>
      </c>
      <c r="G76" s="120">
        <v>43010</v>
      </c>
      <c r="H76" s="120">
        <v>200</v>
      </c>
      <c r="I76" s="41">
        <f>I77</f>
        <v>80</v>
      </c>
      <c r="J76" s="41">
        <f t="shared" si="19"/>
        <v>50</v>
      </c>
      <c r="K76" s="41">
        <f t="shared" si="19"/>
        <v>50</v>
      </c>
    </row>
    <row r="77" spans="1:11" ht="31.5">
      <c r="A77" s="95" t="s">
        <v>98</v>
      </c>
      <c r="B77" s="6" t="s">
        <v>19</v>
      </c>
      <c r="C77" s="6" t="s">
        <v>28</v>
      </c>
      <c r="D77" s="6" t="s">
        <v>47</v>
      </c>
      <c r="E77" s="6">
        <v>1</v>
      </c>
      <c r="F77" s="89" t="s">
        <v>36</v>
      </c>
      <c r="G77" s="120">
        <v>43010</v>
      </c>
      <c r="H77" s="120">
        <v>240</v>
      </c>
      <c r="I77" s="41">
        <f>'Прил 2'!J80</f>
        <v>80</v>
      </c>
      <c r="J77" s="41">
        <f>'Прил 2'!K80</f>
        <v>50</v>
      </c>
      <c r="K77" s="41">
        <f>'Прил 2'!L80</f>
        <v>50</v>
      </c>
    </row>
    <row r="78" spans="1:11">
      <c r="A78" s="95" t="s">
        <v>136</v>
      </c>
      <c r="B78" s="6" t="s">
        <v>19</v>
      </c>
      <c r="C78" s="6" t="s">
        <v>28</v>
      </c>
      <c r="D78" s="6" t="s">
        <v>47</v>
      </c>
      <c r="E78" s="6">
        <v>1</v>
      </c>
      <c r="F78" s="89" t="s">
        <v>36</v>
      </c>
      <c r="G78" s="120">
        <v>43040</v>
      </c>
      <c r="H78" s="40"/>
      <c r="I78" s="41">
        <f>I79</f>
        <v>75.099999999999994</v>
      </c>
      <c r="J78" s="41">
        <f t="shared" ref="J78:K79" si="20">J79</f>
        <v>45.3</v>
      </c>
      <c r="K78" s="41">
        <f t="shared" si="20"/>
        <v>49.1</v>
      </c>
    </row>
    <row r="79" spans="1:11" ht="31.5">
      <c r="A79" s="95" t="s">
        <v>97</v>
      </c>
      <c r="B79" s="6" t="s">
        <v>19</v>
      </c>
      <c r="C79" s="6" t="s">
        <v>28</v>
      </c>
      <c r="D79" s="6" t="s">
        <v>47</v>
      </c>
      <c r="E79" s="6">
        <v>1</v>
      </c>
      <c r="F79" s="89" t="s">
        <v>36</v>
      </c>
      <c r="G79" s="120">
        <v>43040</v>
      </c>
      <c r="H79" s="120">
        <v>200</v>
      </c>
      <c r="I79" s="41">
        <f>I80</f>
        <v>75.099999999999994</v>
      </c>
      <c r="J79" s="41">
        <f t="shared" si="20"/>
        <v>45.3</v>
      </c>
      <c r="K79" s="41">
        <f t="shared" si="20"/>
        <v>49.1</v>
      </c>
    </row>
    <row r="80" spans="1:11" ht="31.5">
      <c r="A80" s="95" t="s">
        <v>98</v>
      </c>
      <c r="B80" s="6" t="s">
        <v>19</v>
      </c>
      <c r="C80" s="6" t="s">
        <v>28</v>
      </c>
      <c r="D80" s="6" t="s">
        <v>47</v>
      </c>
      <c r="E80" s="6">
        <v>1</v>
      </c>
      <c r="F80" s="89" t="s">
        <v>36</v>
      </c>
      <c r="G80" s="120">
        <v>43040</v>
      </c>
      <c r="H80" s="120">
        <v>240</v>
      </c>
      <c r="I80" s="41">
        <f>'Прил 2'!J83</f>
        <v>75.099999999999994</v>
      </c>
      <c r="J80" s="41">
        <f>'Прил 2'!K83</f>
        <v>45.3</v>
      </c>
      <c r="K80" s="41">
        <f>'Прил 2'!L83</f>
        <v>49.1</v>
      </c>
    </row>
    <row r="81" spans="1:12">
      <c r="A81" s="144" t="s">
        <v>58</v>
      </c>
      <c r="B81" s="101" t="s">
        <v>30</v>
      </c>
      <c r="C81" s="101"/>
      <c r="D81" s="102"/>
      <c r="E81" s="101"/>
      <c r="F81" s="101"/>
      <c r="G81" s="101"/>
      <c r="H81" s="153"/>
      <c r="I81" s="138">
        <f t="shared" ref="I81:K86" si="21">I82</f>
        <v>83.1</v>
      </c>
      <c r="J81" s="138">
        <f t="shared" si="21"/>
        <v>62.3</v>
      </c>
      <c r="K81" s="138">
        <f t="shared" si="21"/>
        <v>42.599999999999994</v>
      </c>
    </row>
    <row r="82" spans="1:12">
      <c r="A82" s="158" t="s">
        <v>26</v>
      </c>
      <c r="B82" s="101" t="s">
        <v>30</v>
      </c>
      <c r="C82" s="101" t="s">
        <v>16</v>
      </c>
      <c r="D82" s="153"/>
      <c r="E82" s="101"/>
      <c r="F82" s="101"/>
      <c r="G82" s="101"/>
      <c r="H82" s="153"/>
      <c r="I82" s="138">
        <f>I83</f>
        <v>83.1</v>
      </c>
      <c r="J82" s="138">
        <f t="shared" si="21"/>
        <v>62.3</v>
      </c>
      <c r="K82" s="138">
        <f t="shared" si="21"/>
        <v>42.599999999999994</v>
      </c>
    </row>
    <row r="83" spans="1:12" ht="47.25">
      <c r="A83" s="96" t="s">
        <v>160</v>
      </c>
      <c r="B83" s="6" t="s">
        <v>30</v>
      </c>
      <c r="C83" s="6" t="s">
        <v>16</v>
      </c>
      <c r="D83" s="6">
        <v>89</v>
      </c>
      <c r="E83" s="6"/>
      <c r="F83" s="6"/>
      <c r="G83" s="6"/>
      <c r="H83" s="88"/>
      <c r="I83" s="41">
        <f>I84</f>
        <v>83.1</v>
      </c>
      <c r="J83" s="41">
        <f t="shared" si="21"/>
        <v>62.3</v>
      </c>
      <c r="K83" s="41">
        <f t="shared" si="21"/>
        <v>42.599999999999994</v>
      </c>
      <c r="L83" s="36"/>
    </row>
    <row r="84" spans="1:12" ht="47.25">
      <c r="A84" s="96" t="s">
        <v>161</v>
      </c>
      <c r="B84" s="6" t="s">
        <v>30</v>
      </c>
      <c r="C84" s="6" t="s">
        <v>16</v>
      </c>
      <c r="D84" s="6">
        <v>89</v>
      </c>
      <c r="E84" s="6">
        <v>1</v>
      </c>
      <c r="F84" s="6"/>
      <c r="G84" s="6"/>
      <c r="H84" s="88"/>
      <c r="I84" s="41">
        <f>I85</f>
        <v>83.1</v>
      </c>
      <c r="J84" s="41">
        <f t="shared" si="21"/>
        <v>62.3</v>
      </c>
      <c r="K84" s="41">
        <f t="shared" si="21"/>
        <v>42.599999999999994</v>
      </c>
      <c r="L84" s="36"/>
    </row>
    <row r="85" spans="1:12">
      <c r="A85" s="96" t="s">
        <v>92</v>
      </c>
      <c r="B85" s="159" t="s">
        <v>30</v>
      </c>
      <c r="C85" s="159" t="s">
        <v>16</v>
      </c>
      <c r="D85" s="125">
        <v>89</v>
      </c>
      <c r="E85" s="89">
        <v>1</v>
      </c>
      <c r="F85" s="89" t="s">
        <v>36</v>
      </c>
      <c r="G85" s="89" t="s">
        <v>60</v>
      </c>
      <c r="H85" s="125"/>
      <c r="I85" s="41">
        <f t="shared" si="21"/>
        <v>83.1</v>
      </c>
      <c r="J85" s="41">
        <f t="shared" si="21"/>
        <v>62.3</v>
      </c>
      <c r="K85" s="41">
        <f t="shared" si="21"/>
        <v>42.599999999999994</v>
      </c>
    </row>
    <row r="86" spans="1:12">
      <c r="A86" s="96" t="s">
        <v>93</v>
      </c>
      <c r="B86" s="159" t="s">
        <v>30</v>
      </c>
      <c r="C86" s="159" t="s">
        <v>16</v>
      </c>
      <c r="D86" s="125">
        <v>89</v>
      </c>
      <c r="E86" s="89">
        <v>1</v>
      </c>
      <c r="F86" s="89" t="s">
        <v>36</v>
      </c>
      <c r="G86" s="89" t="s">
        <v>60</v>
      </c>
      <c r="H86" s="125" t="s">
        <v>95</v>
      </c>
      <c r="I86" s="41">
        <f t="shared" si="21"/>
        <v>83.1</v>
      </c>
      <c r="J86" s="41">
        <f t="shared" si="21"/>
        <v>62.3</v>
      </c>
      <c r="K86" s="41">
        <f t="shared" si="21"/>
        <v>42.599999999999994</v>
      </c>
    </row>
    <row r="87" spans="1:12">
      <c r="A87" s="96" t="s">
        <v>94</v>
      </c>
      <c r="B87" s="159" t="s">
        <v>30</v>
      </c>
      <c r="C87" s="159" t="s">
        <v>16</v>
      </c>
      <c r="D87" s="125">
        <v>89</v>
      </c>
      <c r="E87" s="89">
        <v>1</v>
      </c>
      <c r="F87" s="89" t="s">
        <v>36</v>
      </c>
      <c r="G87" s="89" t="s">
        <v>60</v>
      </c>
      <c r="H87" s="125" t="s">
        <v>96</v>
      </c>
      <c r="I87" s="41">
        <f>'Прил 2'!J90</f>
        <v>83.1</v>
      </c>
      <c r="J87" s="41">
        <f>'Прил 2'!K90</f>
        <v>62.3</v>
      </c>
      <c r="K87" s="41">
        <f>'Прил 2'!L90</f>
        <v>42.599999999999994</v>
      </c>
    </row>
    <row r="88" spans="1:12">
      <c r="A88" s="141" t="s">
        <v>18</v>
      </c>
      <c r="B88" s="160" t="s">
        <v>31</v>
      </c>
      <c r="C88" s="160"/>
      <c r="D88" s="151"/>
      <c r="E88" s="117"/>
      <c r="F88" s="117"/>
      <c r="G88" s="117"/>
      <c r="H88" s="151"/>
      <c r="I88" s="138">
        <f t="shared" ref="I88:K93" si="22">I89</f>
        <v>1</v>
      </c>
      <c r="J88" s="138">
        <f t="shared" si="22"/>
        <v>1</v>
      </c>
      <c r="K88" s="138">
        <f t="shared" si="22"/>
        <v>1</v>
      </c>
    </row>
    <row r="89" spans="1:12" ht="31.5">
      <c r="A89" s="141" t="s">
        <v>61</v>
      </c>
      <c r="B89" s="117">
        <v>13</v>
      </c>
      <c r="C89" s="117" t="s">
        <v>16</v>
      </c>
      <c r="D89" s="148"/>
      <c r="E89" s="117"/>
      <c r="F89" s="117"/>
      <c r="G89" s="117"/>
      <c r="H89" s="151"/>
      <c r="I89" s="138">
        <f t="shared" si="22"/>
        <v>1</v>
      </c>
      <c r="J89" s="138">
        <f t="shared" si="22"/>
        <v>1</v>
      </c>
      <c r="K89" s="138">
        <f t="shared" si="22"/>
        <v>1</v>
      </c>
    </row>
    <row r="90" spans="1:12" ht="47.25">
      <c r="A90" s="96" t="s">
        <v>160</v>
      </c>
      <c r="B90" s="89" t="s">
        <v>31</v>
      </c>
      <c r="C90" s="89" t="s">
        <v>16</v>
      </c>
      <c r="D90" s="6">
        <v>89</v>
      </c>
      <c r="E90" s="6">
        <v>0</v>
      </c>
      <c r="F90" s="89"/>
      <c r="G90" s="89"/>
      <c r="H90" s="125"/>
      <c r="I90" s="41">
        <f t="shared" si="22"/>
        <v>1</v>
      </c>
      <c r="J90" s="41">
        <f t="shared" si="22"/>
        <v>1</v>
      </c>
      <c r="K90" s="41">
        <f t="shared" si="22"/>
        <v>1</v>
      </c>
    </row>
    <row r="91" spans="1:12" ht="47.25">
      <c r="A91" s="96" t="s">
        <v>161</v>
      </c>
      <c r="B91" s="89" t="s">
        <v>31</v>
      </c>
      <c r="C91" s="89" t="s">
        <v>16</v>
      </c>
      <c r="D91" s="6">
        <v>89</v>
      </c>
      <c r="E91" s="6">
        <v>1</v>
      </c>
      <c r="F91" s="89"/>
      <c r="G91" s="89"/>
      <c r="H91" s="125"/>
      <c r="I91" s="41">
        <f t="shared" si="22"/>
        <v>1</v>
      </c>
      <c r="J91" s="41">
        <f t="shared" si="22"/>
        <v>1</v>
      </c>
      <c r="K91" s="41">
        <f t="shared" si="22"/>
        <v>1</v>
      </c>
    </row>
    <row r="92" spans="1:12">
      <c r="A92" s="95" t="s">
        <v>62</v>
      </c>
      <c r="B92" s="89">
        <v>13</v>
      </c>
      <c r="C92" s="89" t="s">
        <v>16</v>
      </c>
      <c r="D92" s="97">
        <v>89</v>
      </c>
      <c r="E92" s="89">
        <v>1</v>
      </c>
      <c r="F92" s="89" t="s">
        <v>36</v>
      </c>
      <c r="G92" s="89">
        <v>41240</v>
      </c>
      <c r="H92" s="125"/>
      <c r="I92" s="41">
        <f t="shared" si="22"/>
        <v>1</v>
      </c>
      <c r="J92" s="41">
        <f t="shared" si="22"/>
        <v>1</v>
      </c>
      <c r="K92" s="41">
        <f t="shared" si="22"/>
        <v>1</v>
      </c>
    </row>
    <row r="93" spans="1:12">
      <c r="A93" s="95" t="s">
        <v>90</v>
      </c>
      <c r="B93" s="89">
        <v>13</v>
      </c>
      <c r="C93" s="89" t="s">
        <v>16</v>
      </c>
      <c r="D93" s="97">
        <v>89</v>
      </c>
      <c r="E93" s="89">
        <v>1</v>
      </c>
      <c r="F93" s="89" t="s">
        <v>36</v>
      </c>
      <c r="G93" s="89" t="s">
        <v>67</v>
      </c>
      <c r="H93" s="125" t="s">
        <v>91</v>
      </c>
      <c r="I93" s="41">
        <f t="shared" si="22"/>
        <v>1</v>
      </c>
      <c r="J93" s="41">
        <f t="shared" si="22"/>
        <v>1</v>
      </c>
      <c r="K93" s="41">
        <f t="shared" si="22"/>
        <v>1</v>
      </c>
    </row>
    <row r="94" spans="1:12">
      <c r="A94" s="93" t="s">
        <v>63</v>
      </c>
      <c r="B94" s="89">
        <v>13</v>
      </c>
      <c r="C94" s="89" t="s">
        <v>16</v>
      </c>
      <c r="D94" s="97">
        <v>89</v>
      </c>
      <c r="E94" s="89">
        <v>1</v>
      </c>
      <c r="F94" s="89" t="s">
        <v>36</v>
      </c>
      <c r="G94" s="89">
        <v>41240</v>
      </c>
      <c r="H94" s="125">
        <v>730</v>
      </c>
      <c r="I94" s="41">
        <f>'Прил 2'!J97</f>
        <v>1</v>
      </c>
      <c r="J94" s="41">
        <f>'Прил 2'!K97</f>
        <v>1</v>
      </c>
      <c r="K94" s="41">
        <f>'Прил 2'!L97</f>
        <v>1</v>
      </c>
    </row>
    <row r="95" spans="1:12">
      <c r="A95" s="93" t="s">
        <v>168</v>
      </c>
      <c r="B95" s="89" t="s">
        <v>169</v>
      </c>
      <c r="C95" s="89"/>
      <c r="D95" s="97"/>
      <c r="E95" s="89"/>
      <c r="F95" s="89"/>
      <c r="G95" s="89"/>
      <c r="H95" s="125"/>
      <c r="I95" s="41"/>
      <c r="J95" s="41">
        <f t="shared" ref="J95:K100" si="23">J96</f>
        <v>20.8</v>
      </c>
      <c r="K95" s="41">
        <f t="shared" si="23"/>
        <v>40.5</v>
      </c>
    </row>
    <row r="96" spans="1:12">
      <c r="A96" s="93" t="s">
        <v>168</v>
      </c>
      <c r="B96" s="89" t="s">
        <v>169</v>
      </c>
      <c r="C96" s="89">
        <v>99</v>
      </c>
      <c r="D96" s="97"/>
      <c r="E96" s="89"/>
      <c r="F96" s="89"/>
      <c r="G96" s="89"/>
      <c r="H96" s="125"/>
      <c r="I96" s="41"/>
      <c r="J96" s="41">
        <f t="shared" si="23"/>
        <v>20.8</v>
      </c>
      <c r="K96" s="41">
        <f t="shared" si="23"/>
        <v>40.5</v>
      </c>
    </row>
    <row r="97" spans="1:11" ht="47.25">
      <c r="A97" s="96" t="s">
        <v>160</v>
      </c>
      <c r="B97" s="89" t="s">
        <v>169</v>
      </c>
      <c r="C97" s="89">
        <v>99</v>
      </c>
      <c r="D97" s="89" t="s">
        <v>47</v>
      </c>
      <c r="E97" s="89" t="s">
        <v>34</v>
      </c>
      <c r="F97" s="89"/>
      <c r="G97" s="89"/>
      <c r="H97" s="125"/>
      <c r="I97" s="41"/>
      <c r="J97" s="41">
        <f t="shared" si="23"/>
        <v>20.8</v>
      </c>
      <c r="K97" s="41">
        <f t="shared" si="23"/>
        <v>40.5</v>
      </c>
    </row>
    <row r="98" spans="1:11" ht="47.25">
      <c r="A98" s="96" t="s">
        <v>161</v>
      </c>
      <c r="B98" s="89" t="s">
        <v>169</v>
      </c>
      <c r="C98" s="89">
        <v>99</v>
      </c>
      <c r="D98" s="89" t="s">
        <v>47</v>
      </c>
      <c r="E98" s="89" t="s">
        <v>23</v>
      </c>
      <c r="F98" s="89"/>
      <c r="G98" s="89"/>
      <c r="H98" s="125"/>
      <c r="I98" s="41"/>
      <c r="J98" s="41">
        <f t="shared" si="23"/>
        <v>20.8</v>
      </c>
      <c r="K98" s="41">
        <f t="shared" si="23"/>
        <v>40.5</v>
      </c>
    </row>
    <row r="99" spans="1:11">
      <c r="A99" s="93" t="s">
        <v>208</v>
      </c>
      <c r="B99" s="89" t="s">
        <v>169</v>
      </c>
      <c r="C99" s="89">
        <v>99</v>
      </c>
      <c r="D99" s="89" t="s">
        <v>47</v>
      </c>
      <c r="E99" s="89" t="s">
        <v>23</v>
      </c>
      <c r="F99" s="89" t="s">
        <v>36</v>
      </c>
      <c r="G99" s="89" t="s">
        <v>170</v>
      </c>
      <c r="H99" s="89"/>
      <c r="I99" s="41"/>
      <c r="J99" s="41">
        <f t="shared" si="23"/>
        <v>20.8</v>
      </c>
      <c r="K99" s="41">
        <f t="shared" si="23"/>
        <v>40.5</v>
      </c>
    </row>
    <row r="100" spans="1:11">
      <c r="A100" s="93" t="s">
        <v>105</v>
      </c>
      <c r="B100" s="89" t="s">
        <v>169</v>
      </c>
      <c r="C100" s="89">
        <v>99</v>
      </c>
      <c r="D100" s="89" t="s">
        <v>47</v>
      </c>
      <c r="E100" s="89" t="s">
        <v>23</v>
      </c>
      <c r="F100" s="89" t="s">
        <v>36</v>
      </c>
      <c r="G100" s="89" t="s">
        <v>170</v>
      </c>
      <c r="H100" s="89" t="s">
        <v>106</v>
      </c>
      <c r="I100" s="169"/>
      <c r="J100" s="162">
        <f t="shared" si="23"/>
        <v>20.8</v>
      </c>
      <c r="K100" s="40">
        <f t="shared" si="23"/>
        <v>40.5</v>
      </c>
    </row>
    <row r="101" spans="1:11">
      <c r="A101" s="93" t="s">
        <v>46</v>
      </c>
      <c r="B101" s="89" t="s">
        <v>169</v>
      </c>
      <c r="C101" s="89" t="s">
        <v>169</v>
      </c>
      <c r="D101" s="89" t="s">
        <v>47</v>
      </c>
      <c r="E101" s="89" t="s">
        <v>23</v>
      </c>
      <c r="F101" s="89" t="s">
        <v>36</v>
      </c>
      <c r="G101" s="89" t="s">
        <v>170</v>
      </c>
      <c r="H101" s="89" t="s">
        <v>48</v>
      </c>
      <c r="I101" s="169"/>
      <c r="J101" s="162">
        <f>'Прил 2'!K104</f>
        <v>20.8</v>
      </c>
      <c r="K101" s="40">
        <f>'Прил 2'!L104</f>
        <v>40.5</v>
      </c>
    </row>
  </sheetData>
  <autoFilter ref="A6:K101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8" priority="47" stopIfTrue="1">
      <formula>$F39=""</formula>
    </cfRule>
    <cfRule type="expression" dxfId="37" priority="48" stopIfTrue="1">
      <formula>#REF!&lt;&gt;""</formula>
    </cfRule>
    <cfRule type="expression" dxfId="36" priority="49" stopIfTrue="1">
      <formula>AND($G39="",$F39&lt;&gt;"")</formula>
    </cfRule>
  </conditionalFormatting>
  <conditionalFormatting sqref="B55">
    <cfRule type="expression" dxfId="35" priority="44" stopIfTrue="1">
      <formula>$F55=""</formula>
    </cfRule>
    <cfRule type="expression" dxfId="34" priority="46" stopIfTrue="1">
      <formula>AND($G55="",$F55&lt;&gt;"")</formula>
    </cfRule>
  </conditionalFormatting>
  <conditionalFormatting sqref="A37">
    <cfRule type="expression" dxfId="33" priority="41" stopIfTrue="1">
      <formula>$F37=""</formula>
    </cfRule>
    <cfRule type="expression" dxfId="32" priority="42" stopIfTrue="1">
      <formula>#REF!&lt;&gt;""</formula>
    </cfRule>
    <cfRule type="expression" dxfId="31" priority="43" stopIfTrue="1">
      <formula>AND($G37="",$F37&lt;&gt;"")</formula>
    </cfRule>
  </conditionalFormatting>
  <conditionalFormatting sqref="A75 A78">
    <cfRule type="expression" dxfId="30" priority="35" stopIfTrue="1">
      <formula>$F75=""</formula>
    </cfRule>
    <cfRule type="expression" dxfId="29" priority="37" stopIfTrue="1">
      <formula>AND($G75="",$F75&lt;&gt;"")</formula>
    </cfRule>
  </conditionalFormatting>
  <conditionalFormatting sqref="A78">
    <cfRule type="expression" dxfId="28" priority="32" stopIfTrue="1">
      <formula>$F78=""</formula>
    </cfRule>
    <cfRule type="expression" dxfId="27" priority="34" stopIfTrue="1">
      <formula>AND($G78="",$F78&lt;&gt;"")</formula>
    </cfRule>
  </conditionalFormatting>
  <conditionalFormatting sqref="A37">
    <cfRule type="expression" dxfId="26" priority="29" stopIfTrue="1">
      <formula>$F37=""</formula>
    </cfRule>
    <cfRule type="expression" dxfId="25" priority="30" stopIfTrue="1">
      <formula>#REF!&lt;&gt;""</formula>
    </cfRule>
    <cfRule type="expression" dxfId="24" priority="31" stopIfTrue="1">
      <formula>AND($G37="",$F37&lt;&gt;"")</formula>
    </cfRule>
  </conditionalFormatting>
  <conditionalFormatting sqref="A34">
    <cfRule type="expression" dxfId="23" priority="26" stopIfTrue="1">
      <formula>$F34=""</formula>
    </cfRule>
    <cfRule type="expression" dxfId="22" priority="27" stopIfTrue="1">
      <formula>#REF!&lt;&gt;""</formula>
    </cfRule>
    <cfRule type="expression" dxfId="21" priority="28" stopIfTrue="1">
      <formula>AND($G34="",$F34&lt;&gt;"")</formula>
    </cfRule>
  </conditionalFormatting>
  <conditionalFormatting sqref="F37 E74">
    <cfRule type="expression" dxfId="20" priority="24" stopIfTrue="1">
      <formula>$C37=""</formula>
    </cfRule>
    <cfRule type="expression" dxfId="19" priority="25" stopIfTrue="1">
      <formula>$D37&lt;&gt;""</formula>
    </cfRule>
  </conditionalFormatting>
  <conditionalFormatting sqref="E37">
    <cfRule type="expression" dxfId="18" priority="22" stopIfTrue="1">
      <formula>$C37=""</formula>
    </cfRule>
    <cfRule type="expression" dxfId="17" priority="23" stopIfTrue="1">
      <formula>$D37&lt;&gt;""</formula>
    </cfRule>
  </conditionalFormatting>
  <conditionalFormatting sqref="F74">
    <cfRule type="expression" dxfId="16" priority="15" stopIfTrue="1">
      <formula>$C74=""</formula>
    </cfRule>
    <cfRule type="expression" dxfId="15" priority="16" stopIfTrue="1">
      <formula>$D74&lt;&gt;""</formula>
    </cfRule>
  </conditionalFormatting>
  <conditionalFormatting sqref="F74">
    <cfRule type="expression" dxfId="14" priority="11" stopIfTrue="1">
      <formula>$C74=""</formula>
    </cfRule>
    <cfRule type="expression" dxfId="13" priority="12" stopIfTrue="1">
      <formula>$D74&lt;&gt;""</formula>
    </cfRule>
  </conditionalFormatting>
  <conditionalFormatting sqref="F37">
    <cfRule type="expression" dxfId="12" priority="9" stopIfTrue="1">
      <formula>$C37=""</formula>
    </cfRule>
    <cfRule type="expression" dxfId="11" priority="10" stopIfTrue="1">
      <formula>$D37&lt;&gt;""</formula>
    </cfRule>
  </conditionalFormatting>
  <conditionalFormatting sqref="E37">
    <cfRule type="expression" dxfId="10" priority="7" stopIfTrue="1">
      <formula>$C37=""</formula>
    </cfRule>
    <cfRule type="expression" dxfId="9" priority="8" stopIfTrue="1">
      <formula>$D37&lt;&gt;""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$H43&lt;&gt;""</formula>
    </cfRule>
    <cfRule type="expression" dxfId="6" priority="6" stopIfTrue="1">
      <formula>AND($G43="",$F43&lt;&gt;"")</formula>
    </cfRule>
  </conditionalFormatting>
  <conditionalFormatting sqref="B43">
    <cfRule type="expression" dxfId="5" priority="1" stopIfTrue="1">
      <formula>$F43=""</formula>
    </cfRule>
    <cfRule type="expression" dxfId="4" priority="2" stopIfTrue="1">
      <formula>#REF!&lt;&gt;""</formula>
    </cfRule>
    <cfRule type="expression" dxfId="3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B55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A75 A78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A78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26"/>
  <sheetViews>
    <sheetView view="pageBreakPreview" topLeftCell="A13" zoomScaleNormal="100" zoomScaleSheetLayoutView="100" workbookViewId="0">
      <selection activeCell="C17" sqref="C17"/>
    </sheetView>
  </sheetViews>
  <sheetFormatPr defaultColWidth="9.140625" defaultRowHeight="15"/>
  <cols>
    <col min="1" max="1" width="54.85546875" style="46" customWidth="1"/>
    <col min="2" max="8" width="9.140625" style="16"/>
    <col min="9" max="9" width="9.140625" style="16" customWidth="1"/>
    <col min="10" max="10" width="11.85546875" style="16" customWidth="1"/>
    <col min="11" max="11" width="11.7109375" style="16" customWidth="1"/>
    <col min="12" max="12" width="14" style="16" customWidth="1"/>
    <col min="13" max="53" width="9.140625" style="1"/>
    <col min="54" max="16384" width="9.140625" style="16"/>
  </cols>
  <sheetData>
    <row r="1" spans="1:53" ht="132.75" customHeight="1">
      <c r="A1" s="170"/>
      <c r="B1" s="171"/>
      <c r="C1" s="172"/>
      <c r="D1" s="172"/>
      <c r="E1" s="172"/>
      <c r="F1" s="172"/>
      <c r="G1" s="172"/>
      <c r="H1" s="172"/>
      <c r="I1" s="10"/>
      <c r="J1" s="245" t="s">
        <v>211</v>
      </c>
      <c r="K1" s="245"/>
      <c r="L1" s="245"/>
    </row>
    <row r="2" spans="1:53" ht="85.5" customHeight="1">
      <c r="A2" s="255" t="s">
        <v>212</v>
      </c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6"/>
      <c r="N2" s="256"/>
      <c r="O2" s="256"/>
      <c r="P2" s="256"/>
      <c r="Q2" s="256"/>
      <c r="R2" s="256"/>
      <c r="S2" s="256"/>
      <c r="T2" s="256"/>
    </row>
    <row r="3" spans="1:53" ht="15.75">
      <c r="A3" s="251"/>
      <c r="B3" s="251"/>
      <c r="C3" s="251"/>
      <c r="D3" s="251"/>
      <c r="E3" s="251"/>
      <c r="F3" s="251"/>
      <c r="G3" s="251"/>
      <c r="H3" s="251"/>
      <c r="I3" s="251"/>
      <c r="J3" s="251"/>
      <c r="K3" s="164"/>
      <c r="L3" s="130" t="s">
        <v>182</v>
      </c>
    </row>
    <row r="4" spans="1:53" ht="15.75">
      <c r="A4" s="253" t="s">
        <v>12</v>
      </c>
      <c r="B4" s="253" t="s">
        <v>184</v>
      </c>
      <c r="C4" s="253"/>
      <c r="D4" s="253"/>
      <c r="E4" s="253"/>
      <c r="F4" s="253" t="s">
        <v>14</v>
      </c>
      <c r="G4" s="253" t="s">
        <v>13</v>
      </c>
      <c r="H4" s="253" t="s">
        <v>183</v>
      </c>
      <c r="I4" s="253" t="s">
        <v>21</v>
      </c>
      <c r="J4" s="253" t="s">
        <v>64</v>
      </c>
      <c r="K4" s="253"/>
      <c r="L4" s="253"/>
    </row>
    <row r="5" spans="1:53" ht="19.899999999999999" customHeight="1">
      <c r="A5" s="253" t="s">
        <v>186</v>
      </c>
      <c r="B5" s="253" t="s">
        <v>186</v>
      </c>
      <c r="C5" s="253"/>
      <c r="D5" s="253"/>
      <c r="E5" s="253"/>
      <c r="F5" s="253" t="s">
        <v>186</v>
      </c>
      <c r="G5" s="253" t="s">
        <v>186</v>
      </c>
      <c r="H5" s="253" t="s">
        <v>186</v>
      </c>
      <c r="I5" s="253" t="s">
        <v>186</v>
      </c>
      <c r="J5" s="225" t="s">
        <v>171</v>
      </c>
      <c r="K5" s="225" t="s">
        <v>192</v>
      </c>
      <c r="L5" s="225" t="s">
        <v>196</v>
      </c>
    </row>
    <row r="6" spans="1:53" s="42" customFormat="1" ht="15.75">
      <c r="A6" s="108">
        <v>1</v>
      </c>
      <c r="B6" s="109">
        <v>2</v>
      </c>
      <c r="C6" s="109">
        <v>3</v>
      </c>
      <c r="D6" s="109">
        <v>4</v>
      </c>
      <c r="E6" s="110">
        <v>5</v>
      </c>
      <c r="F6" s="109">
        <v>6</v>
      </c>
      <c r="G6" s="111">
        <v>7</v>
      </c>
      <c r="H6" s="109">
        <v>8</v>
      </c>
      <c r="I6" s="109">
        <v>9</v>
      </c>
      <c r="J6" s="112" t="s">
        <v>30</v>
      </c>
      <c r="K6" s="112" t="s">
        <v>44</v>
      </c>
      <c r="L6" s="113" t="s">
        <v>138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4" customFormat="1" ht="19.899999999999999" customHeight="1">
      <c r="A7" s="114" t="s">
        <v>22</v>
      </c>
      <c r="B7" s="115"/>
      <c r="C7" s="115"/>
      <c r="D7" s="115"/>
      <c r="E7" s="116"/>
      <c r="F7" s="117"/>
      <c r="G7" s="118"/>
      <c r="H7" s="115"/>
      <c r="I7" s="115"/>
      <c r="J7" s="174">
        <f>J28+J66+J8+J21+J15</f>
        <v>1665.825</v>
      </c>
      <c r="K7" s="174">
        <f>K28+K66+K8+K21+K15</f>
        <v>1227.4000000000001</v>
      </c>
      <c r="L7" s="174">
        <f>L28+L66+L8+L21+L15</f>
        <v>1211.8000000000002</v>
      </c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</row>
    <row r="8" spans="1:53" s="44" customFormat="1" ht="68.25" customHeight="1">
      <c r="A8" s="95" t="s">
        <v>222</v>
      </c>
      <c r="B8" s="227" t="s">
        <v>44</v>
      </c>
      <c r="C8" s="228"/>
      <c r="D8" s="228"/>
      <c r="E8" s="229"/>
      <c r="F8" s="89"/>
      <c r="G8" s="89"/>
      <c r="H8" s="89"/>
      <c r="I8" s="228"/>
      <c r="J8" s="243">
        <f t="shared" ref="J8:J13" si="0">J9</f>
        <v>0.5</v>
      </c>
      <c r="K8" s="243">
        <f t="shared" ref="K8:L13" si="1">K9</f>
        <v>0.5</v>
      </c>
      <c r="L8" s="243">
        <f t="shared" si="1"/>
        <v>0.5</v>
      </c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</row>
    <row r="9" spans="1:53" s="44" customFormat="1" ht="19.899999999999999" customHeight="1">
      <c r="A9" s="95" t="s">
        <v>224</v>
      </c>
      <c r="B9" s="227" t="s">
        <v>44</v>
      </c>
      <c r="C9" s="228" t="s">
        <v>34</v>
      </c>
      <c r="D9" s="228" t="s">
        <v>36</v>
      </c>
      <c r="E9" s="229" t="s">
        <v>223</v>
      </c>
      <c r="F9" s="89"/>
      <c r="G9" s="89"/>
      <c r="H9" s="89"/>
      <c r="I9" s="228"/>
      <c r="J9" s="243">
        <f t="shared" si="0"/>
        <v>0.5</v>
      </c>
      <c r="K9" s="243">
        <f t="shared" si="1"/>
        <v>0.5</v>
      </c>
      <c r="L9" s="243">
        <f t="shared" si="1"/>
        <v>0.5</v>
      </c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</row>
    <row r="10" spans="1:53" s="44" customFormat="1" ht="32.25" customHeight="1">
      <c r="A10" s="95" t="s">
        <v>97</v>
      </c>
      <c r="B10" s="227" t="s">
        <v>44</v>
      </c>
      <c r="C10" s="228" t="s">
        <v>34</v>
      </c>
      <c r="D10" s="228" t="s">
        <v>36</v>
      </c>
      <c r="E10" s="229" t="s">
        <v>223</v>
      </c>
      <c r="F10" s="89" t="s">
        <v>99</v>
      </c>
      <c r="G10" s="89"/>
      <c r="H10" s="89"/>
      <c r="I10" s="228"/>
      <c r="J10" s="243">
        <f t="shared" si="0"/>
        <v>0.5</v>
      </c>
      <c r="K10" s="243">
        <f t="shared" si="1"/>
        <v>0.5</v>
      </c>
      <c r="L10" s="243">
        <f t="shared" si="1"/>
        <v>0.5</v>
      </c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</row>
    <row r="11" spans="1:53" s="44" customFormat="1" ht="35.25" customHeight="1">
      <c r="A11" s="95" t="s">
        <v>98</v>
      </c>
      <c r="B11" s="227" t="s">
        <v>44</v>
      </c>
      <c r="C11" s="228" t="s">
        <v>34</v>
      </c>
      <c r="D11" s="228" t="s">
        <v>36</v>
      </c>
      <c r="E11" s="229" t="s">
        <v>223</v>
      </c>
      <c r="F11" s="89" t="s">
        <v>100</v>
      </c>
      <c r="G11" s="89"/>
      <c r="H11" s="89"/>
      <c r="I11" s="228"/>
      <c r="J11" s="243">
        <f t="shared" si="0"/>
        <v>0.5</v>
      </c>
      <c r="K11" s="243">
        <f t="shared" si="1"/>
        <v>0.5</v>
      </c>
      <c r="L11" s="243">
        <f t="shared" si="1"/>
        <v>0.5</v>
      </c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</row>
    <row r="12" spans="1:53" s="44" customFormat="1" ht="19.899999999999999" customHeight="1">
      <c r="A12" s="100" t="s">
        <v>15</v>
      </c>
      <c r="B12" s="227" t="s">
        <v>44</v>
      </c>
      <c r="C12" s="228" t="s">
        <v>34</v>
      </c>
      <c r="D12" s="228" t="s">
        <v>36</v>
      </c>
      <c r="E12" s="229" t="s">
        <v>223</v>
      </c>
      <c r="F12" s="89" t="s">
        <v>100</v>
      </c>
      <c r="G12" s="89" t="s">
        <v>16</v>
      </c>
      <c r="H12" s="89"/>
      <c r="I12" s="228"/>
      <c r="J12" s="243">
        <f t="shared" si="0"/>
        <v>0.5</v>
      </c>
      <c r="K12" s="243">
        <f t="shared" si="1"/>
        <v>0.5</v>
      </c>
      <c r="L12" s="243">
        <f t="shared" si="1"/>
        <v>0.5</v>
      </c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</row>
    <row r="13" spans="1:53" s="44" customFormat="1" ht="19.899999999999999" customHeight="1">
      <c r="A13" s="100" t="s">
        <v>221</v>
      </c>
      <c r="B13" s="227" t="s">
        <v>44</v>
      </c>
      <c r="C13" s="228" t="s">
        <v>34</v>
      </c>
      <c r="D13" s="228" t="s">
        <v>36</v>
      </c>
      <c r="E13" s="229" t="s">
        <v>223</v>
      </c>
      <c r="F13" s="89" t="s">
        <v>100</v>
      </c>
      <c r="G13" s="89" t="s">
        <v>16</v>
      </c>
      <c r="H13" s="89" t="s">
        <v>31</v>
      </c>
      <c r="I13" s="228"/>
      <c r="J13" s="243">
        <f t="shared" si="0"/>
        <v>0.5</v>
      </c>
      <c r="K13" s="243">
        <f t="shared" si="1"/>
        <v>0.5</v>
      </c>
      <c r="L13" s="243">
        <f t="shared" si="1"/>
        <v>0.5</v>
      </c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</row>
    <row r="14" spans="1:53" s="44" customFormat="1" ht="53.25" customHeight="1">
      <c r="A14" s="242" t="s">
        <v>155</v>
      </c>
      <c r="B14" s="118" t="s">
        <v>44</v>
      </c>
      <c r="C14" s="115" t="s">
        <v>34</v>
      </c>
      <c r="D14" s="115" t="s">
        <v>36</v>
      </c>
      <c r="E14" s="116" t="s">
        <v>223</v>
      </c>
      <c r="F14" s="117" t="s">
        <v>100</v>
      </c>
      <c r="G14" s="117" t="s">
        <v>16</v>
      </c>
      <c r="H14" s="117" t="s">
        <v>31</v>
      </c>
      <c r="I14" s="115" t="s">
        <v>167</v>
      </c>
      <c r="J14" s="244">
        <f>'Прил 2'!J45</f>
        <v>0.5</v>
      </c>
      <c r="K14" s="244">
        <f>'Прил 2'!K45</f>
        <v>0.5</v>
      </c>
      <c r="L14" s="244">
        <f>'Прил 2'!L45</f>
        <v>0.5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</row>
    <row r="15" spans="1:53" s="44" customFormat="1" ht="225.75" customHeight="1">
      <c r="A15" s="194" t="s">
        <v>176</v>
      </c>
      <c r="B15" s="89" t="s">
        <v>31</v>
      </c>
      <c r="C15" s="89" t="s">
        <v>34</v>
      </c>
      <c r="D15" s="89" t="s">
        <v>16</v>
      </c>
      <c r="E15" s="97" t="s">
        <v>54</v>
      </c>
      <c r="F15" s="89"/>
      <c r="G15" s="92"/>
      <c r="H15" s="89"/>
      <c r="I15" s="89"/>
      <c r="J15" s="243">
        <f>J16</f>
        <v>247.45</v>
      </c>
      <c r="K15" s="243">
        <f t="shared" ref="K15:L19" si="2">K16</f>
        <v>268.60000000000002</v>
      </c>
      <c r="L15" s="243">
        <f t="shared" si="2"/>
        <v>280.10000000000002</v>
      </c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</row>
    <row r="16" spans="1:53" s="44" customFormat="1" ht="36.75" customHeight="1">
      <c r="A16" s="95" t="s">
        <v>98</v>
      </c>
      <c r="B16" s="89" t="s">
        <v>31</v>
      </c>
      <c r="C16" s="89" t="s">
        <v>34</v>
      </c>
      <c r="D16" s="89" t="s">
        <v>16</v>
      </c>
      <c r="E16" s="97" t="s">
        <v>54</v>
      </c>
      <c r="F16" s="89" t="s">
        <v>99</v>
      </c>
      <c r="G16" s="92"/>
      <c r="H16" s="89"/>
      <c r="I16" s="89"/>
      <c r="J16" s="243">
        <f>J17</f>
        <v>247.45</v>
      </c>
      <c r="K16" s="243">
        <f t="shared" si="2"/>
        <v>268.60000000000002</v>
      </c>
      <c r="L16" s="243">
        <f t="shared" si="2"/>
        <v>280.10000000000002</v>
      </c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</row>
    <row r="17" spans="1:53" s="44" customFormat="1" ht="22.5" customHeight="1">
      <c r="A17" s="95" t="s">
        <v>41</v>
      </c>
      <c r="B17" s="89" t="s">
        <v>31</v>
      </c>
      <c r="C17" s="89" t="s">
        <v>34</v>
      </c>
      <c r="D17" s="89" t="s">
        <v>16</v>
      </c>
      <c r="E17" s="97" t="s">
        <v>54</v>
      </c>
      <c r="F17" s="89" t="s">
        <v>100</v>
      </c>
      <c r="G17" s="92"/>
      <c r="H17" s="89"/>
      <c r="I17" s="89"/>
      <c r="J17" s="243">
        <f>J18</f>
        <v>247.45</v>
      </c>
      <c r="K17" s="243">
        <f t="shared" si="2"/>
        <v>268.60000000000002</v>
      </c>
      <c r="L17" s="243">
        <f t="shared" si="2"/>
        <v>280.10000000000002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</row>
    <row r="18" spans="1:53" s="44" customFormat="1" ht="21" customHeight="1">
      <c r="A18" s="95" t="s">
        <v>52</v>
      </c>
      <c r="B18" s="89" t="s">
        <v>31</v>
      </c>
      <c r="C18" s="89" t="s">
        <v>34</v>
      </c>
      <c r="D18" s="89" t="s">
        <v>16</v>
      </c>
      <c r="E18" s="97" t="s">
        <v>54</v>
      </c>
      <c r="F18" s="89" t="s">
        <v>100</v>
      </c>
      <c r="G18" s="92" t="s">
        <v>17</v>
      </c>
      <c r="H18" s="89"/>
      <c r="I18" s="89"/>
      <c r="J18" s="243">
        <f>J19</f>
        <v>247.45</v>
      </c>
      <c r="K18" s="243">
        <f t="shared" si="2"/>
        <v>268.60000000000002</v>
      </c>
      <c r="L18" s="243">
        <f t="shared" si="2"/>
        <v>280.10000000000002</v>
      </c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</row>
    <row r="19" spans="1:53" s="44" customFormat="1" ht="24.75" customHeight="1">
      <c r="A19" s="95" t="s">
        <v>53</v>
      </c>
      <c r="B19" s="89" t="s">
        <v>31</v>
      </c>
      <c r="C19" s="89" t="s">
        <v>34</v>
      </c>
      <c r="D19" s="89" t="s">
        <v>16</v>
      </c>
      <c r="E19" s="97" t="s">
        <v>54</v>
      </c>
      <c r="F19" s="89" t="s">
        <v>100</v>
      </c>
      <c r="G19" s="92" t="s">
        <v>17</v>
      </c>
      <c r="H19" s="89" t="s">
        <v>29</v>
      </c>
      <c r="I19" s="89"/>
      <c r="J19" s="243">
        <f>J20</f>
        <v>247.45</v>
      </c>
      <c r="K19" s="243">
        <f t="shared" si="2"/>
        <v>268.60000000000002</v>
      </c>
      <c r="L19" s="243">
        <f t="shared" si="2"/>
        <v>280.10000000000002</v>
      </c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</row>
    <row r="20" spans="1:53" s="44" customFormat="1" ht="53.25" customHeight="1">
      <c r="A20" s="230" t="s">
        <v>155</v>
      </c>
      <c r="B20" s="117" t="s">
        <v>31</v>
      </c>
      <c r="C20" s="117" t="s">
        <v>34</v>
      </c>
      <c r="D20" s="117" t="s">
        <v>16</v>
      </c>
      <c r="E20" s="148" t="s">
        <v>54</v>
      </c>
      <c r="F20" s="117" t="s">
        <v>100</v>
      </c>
      <c r="G20" s="235" t="s">
        <v>17</v>
      </c>
      <c r="H20" s="117" t="s">
        <v>29</v>
      </c>
      <c r="I20" s="117">
        <v>910</v>
      </c>
      <c r="J20" s="244">
        <f>'Прил 2'!J63</f>
        <v>247.45</v>
      </c>
      <c r="K20" s="244">
        <f>'Прил 2'!K63</f>
        <v>268.60000000000002</v>
      </c>
      <c r="L20" s="244">
        <f>'Прил 2'!L63</f>
        <v>280.10000000000002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</row>
    <row r="21" spans="1:53" s="44" customFormat="1" ht="66.75" customHeight="1">
      <c r="A21" s="119" t="s">
        <v>218</v>
      </c>
      <c r="B21" s="227" t="s">
        <v>225</v>
      </c>
      <c r="C21" s="228"/>
      <c r="D21" s="228"/>
      <c r="E21" s="229"/>
      <c r="F21" s="89"/>
      <c r="G21" s="89"/>
      <c r="H21" s="89"/>
      <c r="I21" s="228"/>
      <c r="J21" s="243">
        <f t="shared" ref="J21:J26" si="3">J22</f>
        <v>19.850000000000001</v>
      </c>
      <c r="K21" s="243">
        <f t="shared" ref="K21:L26" si="4">K22</f>
        <v>14.8</v>
      </c>
      <c r="L21" s="243">
        <f t="shared" si="4"/>
        <v>14.7</v>
      </c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</row>
    <row r="22" spans="1:53" s="44" customFormat="1" ht="226.5" customHeight="1">
      <c r="A22" s="194" t="s">
        <v>176</v>
      </c>
      <c r="B22" s="227" t="s">
        <v>225</v>
      </c>
      <c r="C22" s="228" t="s">
        <v>34</v>
      </c>
      <c r="D22" s="228" t="s">
        <v>16</v>
      </c>
      <c r="E22" s="229" t="s">
        <v>54</v>
      </c>
      <c r="F22" s="89"/>
      <c r="G22" s="89"/>
      <c r="H22" s="89"/>
      <c r="I22" s="228"/>
      <c r="J22" s="243">
        <f t="shared" si="3"/>
        <v>19.850000000000001</v>
      </c>
      <c r="K22" s="243">
        <f t="shared" si="4"/>
        <v>14.8</v>
      </c>
      <c r="L22" s="243">
        <f t="shared" si="4"/>
        <v>14.7</v>
      </c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</row>
    <row r="23" spans="1:53" s="44" customFormat="1" ht="35.25" customHeight="1">
      <c r="A23" s="95" t="s">
        <v>97</v>
      </c>
      <c r="B23" s="227" t="s">
        <v>225</v>
      </c>
      <c r="C23" s="228" t="s">
        <v>34</v>
      </c>
      <c r="D23" s="228" t="s">
        <v>16</v>
      </c>
      <c r="E23" s="229" t="s">
        <v>54</v>
      </c>
      <c r="F23" s="89" t="s">
        <v>99</v>
      </c>
      <c r="G23" s="89"/>
      <c r="H23" s="89"/>
      <c r="I23" s="228"/>
      <c r="J23" s="243">
        <f t="shared" si="3"/>
        <v>19.850000000000001</v>
      </c>
      <c r="K23" s="243">
        <f t="shared" si="4"/>
        <v>14.8</v>
      </c>
      <c r="L23" s="243">
        <f t="shared" si="4"/>
        <v>14.7</v>
      </c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</row>
    <row r="24" spans="1:53" s="44" customFormat="1" ht="36" customHeight="1">
      <c r="A24" s="95" t="s">
        <v>98</v>
      </c>
      <c r="B24" s="227" t="s">
        <v>225</v>
      </c>
      <c r="C24" s="228" t="s">
        <v>34</v>
      </c>
      <c r="D24" s="228" t="s">
        <v>16</v>
      </c>
      <c r="E24" s="229" t="s">
        <v>54</v>
      </c>
      <c r="F24" s="89" t="s">
        <v>100</v>
      </c>
      <c r="G24" s="89"/>
      <c r="H24" s="89"/>
      <c r="I24" s="228"/>
      <c r="J24" s="243">
        <f t="shared" si="3"/>
        <v>19.850000000000001</v>
      </c>
      <c r="K24" s="243">
        <f t="shared" si="4"/>
        <v>14.8</v>
      </c>
      <c r="L24" s="243">
        <f t="shared" si="4"/>
        <v>14.7</v>
      </c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</row>
    <row r="25" spans="1:53" s="44" customFormat="1" ht="19.899999999999999" customHeight="1">
      <c r="A25" s="119" t="s">
        <v>52</v>
      </c>
      <c r="B25" s="227" t="s">
        <v>225</v>
      </c>
      <c r="C25" s="228" t="s">
        <v>34</v>
      </c>
      <c r="D25" s="228" t="s">
        <v>16</v>
      </c>
      <c r="E25" s="229" t="s">
        <v>54</v>
      </c>
      <c r="F25" s="89" t="s">
        <v>100</v>
      </c>
      <c r="G25" s="89" t="s">
        <v>17</v>
      </c>
      <c r="H25" s="89"/>
      <c r="I25" s="228"/>
      <c r="J25" s="243">
        <f t="shared" si="3"/>
        <v>19.850000000000001</v>
      </c>
      <c r="K25" s="243">
        <f t="shared" si="4"/>
        <v>14.8</v>
      </c>
      <c r="L25" s="243">
        <f t="shared" si="4"/>
        <v>14.7</v>
      </c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</row>
    <row r="26" spans="1:53" s="44" customFormat="1" ht="24.75" customHeight="1">
      <c r="A26" s="119" t="s">
        <v>53</v>
      </c>
      <c r="B26" s="227" t="s">
        <v>225</v>
      </c>
      <c r="C26" s="228" t="s">
        <v>34</v>
      </c>
      <c r="D26" s="228" t="s">
        <v>16</v>
      </c>
      <c r="E26" s="229" t="s">
        <v>54</v>
      </c>
      <c r="F26" s="89" t="s">
        <v>100</v>
      </c>
      <c r="G26" s="89" t="s">
        <v>17</v>
      </c>
      <c r="H26" s="89" t="s">
        <v>29</v>
      </c>
      <c r="I26" s="228"/>
      <c r="J26" s="243">
        <f t="shared" si="3"/>
        <v>19.850000000000001</v>
      </c>
      <c r="K26" s="243">
        <f t="shared" si="4"/>
        <v>14.8</v>
      </c>
      <c r="L26" s="243">
        <f t="shared" si="4"/>
        <v>14.7</v>
      </c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</row>
    <row r="27" spans="1:53" s="44" customFormat="1" ht="46.5" customHeight="1">
      <c r="A27" s="242" t="s">
        <v>155</v>
      </c>
      <c r="B27" s="118" t="s">
        <v>225</v>
      </c>
      <c r="C27" s="115" t="s">
        <v>34</v>
      </c>
      <c r="D27" s="115" t="s">
        <v>16</v>
      </c>
      <c r="E27" s="116" t="s">
        <v>54</v>
      </c>
      <c r="F27" s="117" t="s">
        <v>100</v>
      </c>
      <c r="G27" s="117" t="s">
        <v>17</v>
      </c>
      <c r="H27" s="117" t="s">
        <v>29</v>
      </c>
      <c r="I27" s="115" t="s">
        <v>167</v>
      </c>
      <c r="J27" s="244">
        <f>'Прил 2'!J67</f>
        <v>19.850000000000001</v>
      </c>
      <c r="K27" s="244">
        <f>'Прил 2'!K67</f>
        <v>14.8</v>
      </c>
      <c r="L27" s="244">
        <f>'Прил 2'!L67</f>
        <v>14.7</v>
      </c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</row>
    <row r="28" spans="1:53" ht="23.25" customHeight="1">
      <c r="A28" s="96" t="s">
        <v>137</v>
      </c>
      <c r="B28" s="91" t="s">
        <v>33</v>
      </c>
      <c r="C28" s="6"/>
      <c r="D28" s="89"/>
      <c r="E28" s="97"/>
      <c r="F28" s="89"/>
      <c r="G28" s="98"/>
      <c r="H28" s="99"/>
      <c r="I28" s="122"/>
      <c r="J28" s="41">
        <f>J29+J42</f>
        <v>1014.325</v>
      </c>
      <c r="K28" s="41">
        <f>K29+K42</f>
        <v>614.40000000000009</v>
      </c>
      <c r="L28" s="41">
        <f>L29+L42</f>
        <v>579.29999999999995</v>
      </c>
      <c r="M28" s="87"/>
      <c r="N28" s="87"/>
      <c r="O28" s="87"/>
    </row>
    <row r="29" spans="1:53" ht="15.75">
      <c r="A29" s="100" t="s">
        <v>132</v>
      </c>
      <c r="B29" s="91">
        <v>65</v>
      </c>
      <c r="C29" s="6">
        <v>1</v>
      </c>
      <c r="D29" s="101"/>
      <c r="E29" s="102"/>
      <c r="F29" s="101"/>
      <c r="G29" s="98"/>
      <c r="H29" s="99"/>
      <c r="I29" s="122"/>
      <c r="J29" s="41">
        <f>J30+J37</f>
        <v>436.82500000000005</v>
      </c>
      <c r="K29" s="41">
        <f t="shared" ref="K29:L29" si="5">K30</f>
        <v>258.3</v>
      </c>
      <c r="L29" s="41">
        <f t="shared" si="5"/>
        <v>256.2</v>
      </c>
    </row>
    <row r="30" spans="1:53" ht="31.5">
      <c r="A30" s="100" t="s">
        <v>35</v>
      </c>
      <c r="B30" s="92" t="s">
        <v>33</v>
      </c>
      <c r="C30" s="89" t="s">
        <v>23</v>
      </c>
      <c r="D30" s="89" t="s">
        <v>36</v>
      </c>
      <c r="E30" s="97" t="s">
        <v>37</v>
      </c>
      <c r="F30" s="89"/>
      <c r="G30" s="92"/>
      <c r="H30" s="89"/>
      <c r="I30" s="89"/>
      <c r="J30" s="41">
        <f>J33</f>
        <v>367.8</v>
      </c>
      <c r="K30" s="41">
        <f>K33</f>
        <v>258.3</v>
      </c>
      <c r="L30" s="126">
        <f>L33</f>
        <v>256.2</v>
      </c>
    </row>
    <row r="31" spans="1:53" ht="78.75">
      <c r="A31" s="103" t="s">
        <v>101</v>
      </c>
      <c r="B31" s="91">
        <v>65</v>
      </c>
      <c r="C31" s="6">
        <v>1</v>
      </c>
      <c r="D31" s="89" t="s">
        <v>36</v>
      </c>
      <c r="E31" s="90">
        <v>41150</v>
      </c>
      <c r="F31" s="89" t="s">
        <v>103</v>
      </c>
      <c r="G31" s="89"/>
      <c r="H31" s="89"/>
      <c r="I31" s="89"/>
      <c r="J31" s="41">
        <f>J32</f>
        <v>367.8</v>
      </c>
      <c r="K31" s="41">
        <f t="shared" ref="K31:L31" si="6">K32</f>
        <v>258.3</v>
      </c>
      <c r="L31" s="41">
        <f t="shared" si="6"/>
        <v>256.2</v>
      </c>
    </row>
    <row r="32" spans="1:53" ht="31.5">
      <c r="A32" s="103" t="s">
        <v>102</v>
      </c>
      <c r="B32" s="91">
        <v>65</v>
      </c>
      <c r="C32" s="6">
        <v>1</v>
      </c>
      <c r="D32" s="89" t="s">
        <v>36</v>
      </c>
      <c r="E32" s="90">
        <v>41150</v>
      </c>
      <c r="F32" s="89" t="s">
        <v>104</v>
      </c>
      <c r="G32" s="89"/>
      <c r="H32" s="89"/>
      <c r="I32" s="89"/>
      <c r="J32" s="41">
        <f>J33</f>
        <v>367.8</v>
      </c>
      <c r="K32" s="41">
        <f t="shared" ref="K32:L32" si="7">K33</f>
        <v>258.3</v>
      </c>
      <c r="L32" s="41">
        <f t="shared" si="7"/>
        <v>256.2</v>
      </c>
    </row>
    <row r="33" spans="1:53" ht="15.75">
      <c r="A33" s="100" t="s">
        <v>15</v>
      </c>
      <c r="B33" s="91">
        <v>65</v>
      </c>
      <c r="C33" s="6">
        <v>1</v>
      </c>
      <c r="D33" s="89" t="s">
        <v>36</v>
      </c>
      <c r="E33" s="90">
        <v>41150</v>
      </c>
      <c r="F33" s="6" t="s">
        <v>104</v>
      </c>
      <c r="G33" s="104" t="s">
        <v>16</v>
      </c>
      <c r="H33" s="105"/>
      <c r="I33" s="89"/>
      <c r="J33" s="41">
        <f>J34</f>
        <v>367.8</v>
      </c>
      <c r="K33" s="41">
        <f t="shared" ref="K33:L34" si="8">K34</f>
        <v>258.3</v>
      </c>
      <c r="L33" s="126">
        <f t="shared" si="8"/>
        <v>256.2</v>
      </c>
    </row>
    <row r="34" spans="1:53" ht="47.25">
      <c r="A34" s="100" t="s">
        <v>32</v>
      </c>
      <c r="B34" s="91">
        <v>65</v>
      </c>
      <c r="C34" s="6">
        <v>1</v>
      </c>
      <c r="D34" s="89" t="s">
        <v>36</v>
      </c>
      <c r="E34" s="90">
        <v>41150</v>
      </c>
      <c r="F34" s="6" t="s">
        <v>104</v>
      </c>
      <c r="G34" s="106" t="s">
        <v>16</v>
      </c>
      <c r="H34" s="107" t="s">
        <v>27</v>
      </c>
      <c r="I34" s="89"/>
      <c r="J34" s="41">
        <f>J35</f>
        <v>367.8</v>
      </c>
      <c r="K34" s="41">
        <f t="shared" si="8"/>
        <v>258.3</v>
      </c>
      <c r="L34" s="126">
        <f t="shared" si="8"/>
        <v>256.2</v>
      </c>
    </row>
    <row r="35" spans="1:53" s="15" customFormat="1" ht="47.25">
      <c r="A35" s="230" t="s">
        <v>155</v>
      </c>
      <c r="B35" s="231">
        <v>65</v>
      </c>
      <c r="C35" s="101">
        <v>1</v>
      </c>
      <c r="D35" s="117" t="s">
        <v>36</v>
      </c>
      <c r="E35" s="102" t="s">
        <v>37</v>
      </c>
      <c r="F35" s="101" t="s">
        <v>104</v>
      </c>
      <c r="G35" s="232" t="s">
        <v>16</v>
      </c>
      <c r="H35" s="233" t="s">
        <v>27</v>
      </c>
      <c r="I35" s="117">
        <v>910</v>
      </c>
      <c r="J35" s="138">
        <f>'Прил 2'!J15</f>
        <v>367.8</v>
      </c>
      <c r="K35" s="138">
        <f>'Прил 2'!K15</f>
        <v>258.3</v>
      </c>
      <c r="L35" s="138">
        <f>'Прил 2'!L15</f>
        <v>256.2</v>
      </c>
      <c r="M35" s="234"/>
      <c r="N35" s="234"/>
      <c r="O35" s="234"/>
      <c r="P35" s="234"/>
      <c r="Q35" s="234"/>
      <c r="R35" s="234"/>
      <c r="S35" s="234"/>
      <c r="T35" s="234"/>
      <c r="U35" s="234"/>
      <c r="V35" s="234"/>
      <c r="W35" s="234"/>
      <c r="X35" s="234"/>
      <c r="Y35" s="234"/>
      <c r="Z35" s="234"/>
      <c r="AA35" s="234"/>
      <c r="AB35" s="234"/>
      <c r="AC35" s="234"/>
      <c r="AD35" s="234"/>
      <c r="AE35" s="234"/>
      <c r="AF35" s="234"/>
      <c r="AG35" s="234"/>
      <c r="AH35" s="234"/>
      <c r="AI35" s="234"/>
      <c r="AJ35" s="234"/>
      <c r="AK35" s="234"/>
      <c r="AL35" s="234"/>
      <c r="AM35" s="234"/>
      <c r="AN35" s="234"/>
      <c r="AO35" s="234"/>
      <c r="AP35" s="234"/>
      <c r="AQ35" s="234"/>
      <c r="AR35" s="234"/>
      <c r="AS35" s="234"/>
      <c r="AT35" s="234"/>
      <c r="AU35" s="234"/>
      <c r="AV35" s="234"/>
      <c r="AW35" s="234"/>
      <c r="AX35" s="234"/>
      <c r="AY35" s="234"/>
      <c r="AZ35" s="234"/>
      <c r="BA35" s="234"/>
    </row>
    <row r="36" spans="1:53" ht="63">
      <c r="A36" s="7" t="s">
        <v>206</v>
      </c>
      <c r="B36" s="88" t="s">
        <v>33</v>
      </c>
      <c r="C36" s="6" t="s">
        <v>23</v>
      </c>
      <c r="D36" s="89" t="s">
        <v>36</v>
      </c>
      <c r="E36" s="90" t="s">
        <v>207</v>
      </c>
      <c r="F36" s="6"/>
      <c r="G36" s="6"/>
      <c r="H36" s="6"/>
      <c r="I36" s="89"/>
      <c r="J36" s="41">
        <f>J37</f>
        <v>69.025000000000006</v>
      </c>
      <c r="K36" s="41">
        <f t="shared" ref="K36:L40" si="9">K37</f>
        <v>0</v>
      </c>
      <c r="L36" s="41">
        <f t="shared" si="9"/>
        <v>0</v>
      </c>
    </row>
    <row r="37" spans="1:53" ht="78.75">
      <c r="A37" s="219" t="s">
        <v>101</v>
      </c>
      <c r="B37" s="88" t="s">
        <v>33</v>
      </c>
      <c r="C37" s="6" t="s">
        <v>23</v>
      </c>
      <c r="D37" s="89" t="s">
        <v>36</v>
      </c>
      <c r="E37" s="90" t="s">
        <v>207</v>
      </c>
      <c r="F37" s="6" t="s">
        <v>103</v>
      </c>
      <c r="G37" s="6"/>
      <c r="H37" s="6"/>
      <c r="I37" s="89"/>
      <c r="J37" s="41">
        <f>J38</f>
        <v>69.025000000000006</v>
      </c>
      <c r="K37" s="41">
        <f t="shared" si="9"/>
        <v>0</v>
      </c>
      <c r="L37" s="41">
        <f t="shared" si="9"/>
        <v>0</v>
      </c>
    </row>
    <row r="38" spans="1:53" ht="31.5">
      <c r="A38" s="219" t="s">
        <v>102</v>
      </c>
      <c r="B38" s="88" t="s">
        <v>33</v>
      </c>
      <c r="C38" s="6" t="s">
        <v>23</v>
      </c>
      <c r="D38" s="89" t="s">
        <v>36</v>
      </c>
      <c r="E38" s="90" t="s">
        <v>207</v>
      </c>
      <c r="F38" s="6" t="s">
        <v>104</v>
      </c>
      <c r="G38" s="6"/>
      <c r="H38" s="6"/>
      <c r="I38" s="89"/>
      <c r="J38" s="41">
        <f>J39</f>
        <v>69.025000000000006</v>
      </c>
      <c r="K38" s="41">
        <f t="shared" si="9"/>
        <v>0</v>
      </c>
      <c r="L38" s="41">
        <f t="shared" si="9"/>
        <v>0</v>
      </c>
    </row>
    <row r="39" spans="1:53" ht="15.75">
      <c r="A39" s="222" t="s">
        <v>15</v>
      </c>
      <c r="B39" s="88" t="s">
        <v>33</v>
      </c>
      <c r="C39" s="6" t="s">
        <v>23</v>
      </c>
      <c r="D39" s="89" t="s">
        <v>36</v>
      </c>
      <c r="E39" s="90" t="s">
        <v>207</v>
      </c>
      <c r="F39" s="6" t="s">
        <v>104</v>
      </c>
      <c r="G39" s="6" t="s">
        <v>16</v>
      </c>
      <c r="H39" s="6"/>
      <c r="I39" s="89"/>
      <c r="J39" s="41">
        <f>J40</f>
        <v>69.025000000000006</v>
      </c>
      <c r="K39" s="41">
        <f t="shared" si="9"/>
        <v>0</v>
      </c>
      <c r="L39" s="41">
        <f t="shared" si="9"/>
        <v>0</v>
      </c>
    </row>
    <row r="40" spans="1:53" ht="47.25">
      <c r="A40" s="222" t="s">
        <v>32</v>
      </c>
      <c r="B40" s="88" t="s">
        <v>33</v>
      </c>
      <c r="C40" s="6" t="s">
        <v>23</v>
      </c>
      <c r="D40" s="89" t="s">
        <v>36</v>
      </c>
      <c r="E40" s="90" t="s">
        <v>207</v>
      </c>
      <c r="F40" s="6" t="s">
        <v>104</v>
      </c>
      <c r="G40" s="6" t="s">
        <v>16</v>
      </c>
      <c r="H40" s="6" t="s">
        <v>27</v>
      </c>
      <c r="I40" s="89"/>
      <c r="J40" s="41">
        <f>J41</f>
        <v>69.025000000000006</v>
      </c>
      <c r="K40" s="41">
        <f t="shared" si="9"/>
        <v>0</v>
      </c>
      <c r="L40" s="41">
        <f t="shared" si="9"/>
        <v>0</v>
      </c>
    </row>
    <row r="41" spans="1:53" s="15" customFormat="1" ht="47.25">
      <c r="A41" s="230" t="s">
        <v>155</v>
      </c>
      <c r="B41" s="231">
        <v>65</v>
      </c>
      <c r="C41" s="101">
        <v>1</v>
      </c>
      <c r="D41" s="117" t="s">
        <v>36</v>
      </c>
      <c r="E41" s="102" t="s">
        <v>207</v>
      </c>
      <c r="F41" s="101" t="s">
        <v>104</v>
      </c>
      <c r="G41" s="232" t="s">
        <v>16</v>
      </c>
      <c r="H41" s="233" t="s">
        <v>27</v>
      </c>
      <c r="I41" s="117">
        <v>910</v>
      </c>
      <c r="J41" s="138">
        <f>'Прил 2'!J18</f>
        <v>69.025000000000006</v>
      </c>
      <c r="K41" s="138">
        <f>'Прил 2'!K18</f>
        <v>0</v>
      </c>
      <c r="L41" s="138">
        <f>'Прил 2'!L18</f>
        <v>0</v>
      </c>
      <c r="M41" s="234"/>
      <c r="N41" s="234"/>
      <c r="O41" s="234"/>
      <c r="P41" s="234"/>
      <c r="Q41" s="234"/>
      <c r="R41" s="234"/>
      <c r="S41" s="234"/>
      <c r="T41" s="234"/>
      <c r="U41" s="234"/>
      <c r="V41" s="234"/>
      <c r="W41" s="234"/>
      <c r="X41" s="234"/>
      <c r="Y41" s="234"/>
      <c r="Z41" s="234"/>
      <c r="AA41" s="234"/>
      <c r="AB41" s="234"/>
      <c r="AC41" s="234"/>
      <c r="AD41" s="234"/>
      <c r="AE41" s="234"/>
      <c r="AF41" s="234"/>
      <c r="AG41" s="234"/>
      <c r="AH41" s="234"/>
      <c r="AI41" s="234"/>
      <c r="AJ41" s="234"/>
      <c r="AK41" s="234"/>
      <c r="AL41" s="234"/>
      <c r="AM41" s="234"/>
      <c r="AN41" s="234"/>
      <c r="AO41" s="234"/>
      <c r="AP41" s="234"/>
      <c r="AQ41" s="234"/>
      <c r="AR41" s="234"/>
      <c r="AS41" s="234"/>
      <c r="AT41" s="234"/>
      <c r="AU41" s="234"/>
      <c r="AV41" s="234"/>
      <c r="AW41" s="234"/>
      <c r="AX41" s="234"/>
      <c r="AY41" s="234"/>
      <c r="AZ41" s="234"/>
      <c r="BA41" s="234"/>
    </row>
    <row r="42" spans="1:53" ht="31.5">
      <c r="A42" s="100" t="s">
        <v>135</v>
      </c>
      <c r="B42" s="88" t="s">
        <v>33</v>
      </c>
      <c r="C42" s="6" t="s">
        <v>24</v>
      </c>
      <c r="D42" s="89"/>
      <c r="E42" s="90"/>
      <c r="F42" s="6"/>
      <c r="G42" s="91"/>
      <c r="H42" s="6"/>
      <c r="I42" s="89"/>
      <c r="J42" s="41">
        <f>J43+J49+J60</f>
        <v>577.5</v>
      </c>
      <c r="K42" s="41">
        <f t="shared" ref="K42:L42" si="10">K43+K49</f>
        <v>356.1</v>
      </c>
      <c r="L42" s="41">
        <f t="shared" si="10"/>
        <v>323.10000000000002</v>
      </c>
    </row>
    <row r="43" spans="1:53" ht="30.75" customHeight="1">
      <c r="A43" s="100" t="s">
        <v>38</v>
      </c>
      <c r="B43" s="88" t="s">
        <v>33</v>
      </c>
      <c r="C43" s="6" t="s">
        <v>24</v>
      </c>
      <c r="D43" s="89" t="s">
        <v>36</v>
      </c>
      <c r="E43" s="90" t="s">
        <v>39</v>
      </c>
      <c r="F43" s="6"/>
      <c r="G43" s="91"/>
      <c r="H43" s="6"/>
      <c r="I43" s="92"/>
      <c r="J43" s="41">
        <f>J44</f>
        <v>148.80000000000001</v>
      </c>
      <c r="K43" s="41">
        <f>K46</f>
        <v>271.2</v>
      </c>
      <c r="L43" s="126">
        <f>L46</f>
        <v>230</v>
      </c>
    </row>
    <row r="44" spans="1:53" ht="84" customHeight="1">
      <c r="A44" s="103" t="s">
        <v>101</v>
      </c>
      <c r="B44" s="88" t="s">
        <v>33</v>
      </c>
      <c r="C44" s="6" t="s">
        <v>24</v>
      </c>
      <c r="D44" s="89" t="s">
        <v>36</v>
      </c>
      <c r="E44" s="90" t="s">
        <v>39</v>
      </c>
      <c r="F44" s="6" t="s">
        <v>103</v>
      </c>
      <c r="G44" s="91"/>
      <c r="H44" s="6"/>
      <c r="I44" s="92"/>
      <c r="J44" s="41">
        <f>J45</f>
        <v>148.80000000000001</v>
      </c>
      <c r="K44" s="41">
        <f t="shared" ref="K44:L44" si="11">K45</f>
        <v>271.2</v>
      </c>
      <c r="L44" s="41">
        <f t="shared" si="11"/>
        <v>230</v>
      </c>
    </row>
    <row r="45" spans="1:53" ht="30.75" customHeight="1">
      <c r="A45" s="103" t="s">
        <v>102</v>
      </c>
      <c r="B45" s="88" t="s">
        <v>33</v>
      </c>
      <c r="C45" s="6" t="s">
        <v>24</v>
      </c>
      <c r="D45" s="89" t="s">
        <v>36</v>
      </c>
      <c r="E45" s="90" t="s">
        <v>39</v>
      </c>
      <c r="F45" s="6" t="s">
        <v>104</v>
      </c>
      <c r="G45" s="91"/>
      <c r="H45" s="6"/>
      <c r="I45" s="92"/>
      <c r="J45" s="41">
        <f>J46</f>
        <v>148.80000000000001</v>
      </c>
      <c r="K45" s="41">
        <f t="shared" ref="K45:L45" si="12">K46</f>
        <v>271.2</v>
      </c>
      <c r="L45" s="41">
        <f t="shared" si="12"/>
        <v>230</v>
      </c>
    </row>
    <row r="46" spans="1:53" ht="15.75">
      <c r="A46" s="100" t="s">
        <v>15</v>
      </c>
      <c r="B46" s="88" t="s">
        <v>33</v>
      </c>
      <c r="C46" s="6" t="s">
        <v>24</v>
      </c>
      <c r="D46" s="89" t="s">
        <v>36</v>
      </c>
      <c r="E46" s="90" t="s">
        <v>39</v>
      </c>
      <c r="F46" s="6" t="s">
        <v>104</v>
      </c>
      <c r="G46" s="91" t="s">
        <v>16</v>
      </c>
      <c r="H46" s="6"/>
      <c r="I46" s="92"/>
      <c r="J46" s="41">
        <f>J47</f>
        <v>148.80000000000001</v>
      </c>
      <c r="K46" s="41">
        <f t="shared" ref="K46:L47" si="13">K47</f>
        <v>271.2</v>
      </c>
      <c r="L46" s="126">
        <f t="shared" si="13"/>
        <v>230</v>
      </c>
    </row>
    <row r="47" spans="1:53" ht="63" customHeight="1">
      <c r="A47" s="100" t="s">
        <v>65</v>
      </c>
      <c r="B47" s="88" t="s">
        <v>33</v>
      </c>
      <c r="C47" s="89" t="s">
        <v>24</v>
      </c>
      <c r="D47" s="89" t="s">
        <v>36</v>
      </c>
      <c r="E47" s="97">
        <v>41110</v>
      </c>
      <c r="F47" s="89" t="s">
        <v>104</v>
      </c>
      <c r="G47" s="92" t="s">
        <v>16</v>
      </c>
      <c r="H47" s="89" t="s">
        <v>17</v>
      </c>
      <c r="I47" s="92"/>
      <c r="J47" s="41">
        <f>J48</f>
        <v>148.80000000000001</v>
      </c>
      <c r="K47" s="41">
        <f t="shared" si="13"/>
        <v>271.2</v>
      </c>
      <c r="L47" s="126">
        <f t="shared" si="13"/>
        <v>230</v>
      </c>
    </row>
    <row r="48" spans="1:53" s="15" customFormat="1" ht="47.25">
      <c r="A48" s="230" t="s">
        <v>155</v>
      </c>
      <c r="B48" s="153" t="s">
        <v>33</v>
      </c>
      <c r="C48" s="117" t="s">
        <v>24</v>
      </c>
      <c r="D48" s="117" t="s">
        <v>36</v>
      </c>
      <c r="E48" s="148" t="s">
        <v>39</v>
      </c>
      <c r="F48" s="117" t="s">
        <v>104</v>
      </c>
      <c r="G48" s="231" t="s">
        <v>16</v>
      </c>
      <c r="H48" s="101" t="s">
        <v>17</v>
      </c>
      <c r="I48" s="117">
        <v>910</v>
      </c>
      <c r="J48" s="138">
        <f>'Прил 2'!J24</f>
        <v>148.80000000000001</v>
      </c>
      <c r="K48" s="138">
        <f>'Прил 2'!K24</f>
        <v>271.2</v>
      </c>
      <c r="L48" s="138">
        <f>'Прил 2'!L24</f>
        <v>230</v>
      </c>
      <c r="M48" s="234"/>
      <c r="N48" s="234"/>
      <c r="O48" s="234"/>
      <c r="P48" s="234"/>
      <c r="Q48" s="234"/>
      <c r="R48" s="234"/>
      <c r="S48" s="234"/>
      <c r="T48" s="234"/>
      <c r="U48" s="234"/>
      <c r="V48" s="234"/>
      <c r="W48" s="234"/>
      <c r="X48" s="234"/>
      <c r="Y48" s="234"/>
      <c r="Z48" s="234"/>
      <c r="AA48" s="234"/>
      <c r="AB48" s="234"/>
      <c r="AC48" s="234"/>
      <c r="AD48" s="234"/>
      <c r="AE48" s="234"/>
      <c r="AF48" s="234"/>
      <c r="AG48" s="234"/>
      <c r="AH48" s="234"/>
      <c r="AI48" s="234"/>
      <c r="AJ48" s="234"/>
      <c r="AK48" s="234"/>
      <c r="AL48" s="234"/>
      <c r="AM48" s="234"/>
      <c r="AN48" s="234"/>
      <c r="AO48" s="234"/>
      <c r="AP48" s="234"/>
      <c r="AQ48" s="234"/>
      <c r="AR48" s="234"/>
      <c r="AS48" s="234"/>
      <c r="AT48" s="234"/>
      <c r="AU48" s="234"/>
      <c r="AV48" s="234"/>
      <c r="AW48" s="234"/>
      <c r="AX48" s="234"/>
      <c r="AY48" s="234"/>
      <c r="AZ48" s="234"/>
      <c r="BA48" s="234"/>
    </row>
    <row r="49" spans="1:53" ht="31.5">
      <c r="A49" s="95" t="s">
        <v>166</v>
      </c>
      <c r="B49" s="88" t="s">
        <v>33</v>
      </c>
      <c r="C49" s="89" t="s">
        <v>24</v>
      </c>
      <c r="D49" s="89" t="s">
        <v>36</v>
      </c>
      <c r="E49" s="97" t="s">
        <v>40</v>
      </c>
      <c r="F49" s="89"/>
      <c r="G49" s="91"/>
      <c r="H49" s="6"/>
      <c r="I49" s="92"/>
      <c r="J49" s="41">
        <f>J50+J55</f>
        <v>245.2</v>
      </c>
      <c r="K49" s="41">
        <f t="shared" ref="K49:L49" si="14">K50+K55</f>
        <v>84.9</v>
      </c>
      <c r="L49" s="41">
        <f t="shared" si="14"/>
        <v>93.1</v>
      </c>
    </row>
    <row r="50" spans="1:53" ht="47.25">
      <c r="A50" s="95" t="s">
        <v>98</v>
      </c>
      <c r="B50" s="88" t="s">
        <v>33</v>
      </c>
      <c r="C50" s="89" t="s">
        <v>24</v>
      </c>
      <c r="D50" s="89" t="s">
        <v>36</v>
      </c>
      <c r="E50" s="97" t="s">
        <v>40</v>
      </c>
      <c r="F50" s="89" t="s">
        <v>99</v>
      </c>
      <c r="G50" s="91"/>
      <c r="H50" s="6"/>
      <c r="I50" s="92"/>
      <c r="J50" s="41">
        <f>J51</f>
        <v>217.6</v>
      </c>
      <c r="K50" s="41">
        <f t="shared" ref="K50:L53" si="15">K51</f>
        <v>62.5</v>
      </c>
      <c r="L50" s="41">
        <f t="shared" si="15"/>
        <v>70.7</v>
      </c>
    </row>
    <row r="51" spans="1:53" ht="15.75">
      <c r="A51" s="95" t="s">
        <v>41</v>
      </c>
      <c r="B51" s="88" t="s">
        <v>33</v>
      </c>
      <c r="C51" s="89" t="s">
        <v>24</v>
      </c>
      <c r="D51" s="89" t="s">
        <v>36</v>
      </c>
      <c r="E51" s="97" t="s">
        <v>40</v>
      </c>
      <c r="F51" s="89" t="s">
        <v>100</v>
      </c>
      <c r="G51" s="91"/>
      <c r="H51" s="6"/>
      <c r="I51" s="92"/>
      <c r="J51" s="41">
        <f>J52</f>
        <v>217.6</v>
      </c>
      <c r="K51" s="41">
        <f t="shared" si="15"/>
        <v>62.5</v>
      </c>
      <c r="L51" s="41">
        <f t="shared" si="15"/>
        <v>70.7</v>
      </c>
    </row>
    <row r="52" spans="1:53" ht="15.75">
      <c r="A52" s="100" t="s">
        <v>15</v>
      </c>
      <c r="B52" s="88" t="s">
        <v>33</v>
      </c>
      <c r="C52" s="89" t="s">
        <v>24</v>
      </c>
      <c r="D52" s="89" t="s">
        <v>36</v>
      </c>
      <c r="E52" s="97" t="s">
        <v>40</v>
      </c>
      <c r="F52" s="89" t="s">
        <v>100</v>
      </c>
      <c r="G52" s="91" t="s">
        <v>16</v>
      </c>
      <c r="H52" s="6"/>
      <c r="I52" s="92"/>
      <c r="J52" s="41">
        <f>J53</f>
        <v>217.6</v>
      </c>
      <c r="K52" s="41">
        <f t="shared" si="15"/>
        <v>62.5</v>
      </c>
      <c r="L52" s="41">
        <f t="shared" si="15"/>
        <v>70.7</v>
      </c>
    </row>
    <row r="53" spans="1:53" ht="63">
      <c r="A53" s="100" t="s">
        <v>65</v>
      </c>
      <c r="B53" s="88" t="s">
        <v>33</v>
      </c>
      <c r="C53" s="89" t="s">
        <v>24</v>
      </c>
      <c r="D53" s="89" t="s">
        <v>36</v>
      </c>
      <c r="E53" s="97" t="s">
        <v>40</v>
      </c>
      <c r="F53" s="89" t="s">
        <v>100</v>
      </c>
      <c r="G53" s="91" t="s">
        <v>16</v>
      </c>
      <c r="H53" s="6" t="s">
        <v>17</v>
      </c>
      <c r="I53" s="92"/>
      <c r="J53" s="41">
        <f>J54</f>
        <v>217.6</v>
      </c>
      <c r="K53" s="41">
        <f t="shared" si="15"/>
        <v>62.5</v>
      </c>
      <c r="L53" s="41">
        <f t="shared" si="15"/>
        <v>70.7</v>
      </c>
    </row>
    <row r="54" spans="1:53" s="15" customFormat="1" ht="47.25">
      <c r="A54" s="230" t="s">
        <v>155</v>
      </c>
      <c r="B54" s="153" t="s">
        <v>33</v>
      </c>
      <c r="C54" s="117" t="s">
        <v>24</v>
      </c>
      <c r="D54" s="117" t="s">
        <v>36</v>
      </c>
      <c r="E54" s="148" t="s">
        <v>40</v>
      </c>
      <c r="F54" s="117" t="s">
        <v>100</v>
      </c>
      <c r="G54" s="231" t="s">
        <v>16</v>
      </c>
      <c r="H54" s="101" t="s">
        <v>17</v>
      </c>
      <c r="I54" s="235">
        <v>910</v>
      </c>
      <c r="J54" s="138">
        <f>'Прил 2'!J27</f>
        <v>217.6</v>
      </c>
      <c r="K54" s="138">
        <f>'Прил 2'!K27</f>
        <v>62.5</v>
      </c>
      <c r="L54" s="138">
        <f>'Прил 2'!L27</f>
        <v>70.7</v>
      </c>
      <c r="M54" s="234"/>
      <c r="N54" s="234"/>
      <c r="O54" s="234"/>
      <c r="P54" s="234"/>
      <c r="Q54" s="234"/>
      <c r="R54" s="234"/>
      <c r="S54" s="234"/>
      <c r="T54" s="234"/>
      <c r="U54" s="234"/>
      <c r="V54" s="234"/>
      <c r="W54" s="234"/>
      <c r="X54" s="234"/>
      <c r="Y54" s="234"/>
      <c r="Z54" s="234"/>
      <c r="AA54" s="234"/>
      <c r="AB54" s="234"/>
      <c r="AC54" s="234"/>
      <c r="AD54" s="234"/>
      <c r="AE54" s="234"/>
      <c r="AF54" s="234"/>
      <c r="AG54" s="234"/>
      <c r="AH54" s="234"/>
      <c r="AI54" s="234"/>
      <c r="AJ54" s="234"/>
      <c r="AK54" s="234"/>
      <c r="AL54" s="234"/>
      <c r="AM54" s="234"/>
      <c r="AN54" s="234"/>
      <c r="AO54" s="234"/>
      <c r="AP54" s="234"/>
      <c r="AQ54" s="234"/>
      <c r="AR54" s="234"/>
      <c r="AS54" s="234"/>
      <c r="AT54" s="234"/>
      <c r="AU54" s="234"/>
      <c r="AV54" s="234"/>
      <c r="AW54" s="234"/>
      <c r="AX54" s="234"/>
      <c r="AY54" s="234"/>
      <c r="AZ54" s="234"/>
      <c r="BA54" s="234"/>
    </row>
    <row r="55" spans="1:53" ht="31.5">
      <c r="A55" s="95" t="s">
        <v>97</v>
      </c>
      <c r="B55" s="88" t="s">
        <v>33</v>
      </c>
      <c r="C55" s="89" t="s">
        <v>24</v>
      </c>
      <c r="D55" s="89" t="s">
        <v>36</v>
      </c>
      <c r="E55" s="97" t="s">
        <v>40</v>
      </c>
      <c r="F55" s="89" t="s">
        <v>106</v>
      </c>
      <c r="G55" s="91"/>
      <c r="H55" s="6"/>
      <c r="I55" s="92"/>
      <c r="J55" s="41">
        <f>J56</f>
        <v>27.6</v>
      </c>
      <c r="K55" s="41">
        <f t="shared" ref="K55:L58" si="16">K56</f>
        <v>22.4</v>
      </c>
      <c r="L55" s="41">
        <f t="shared" ref="L55:L56" si="17">L56</f>
        <v>22.4</v>
      </c>
    </row>
    <row r="56" spans="1:53" ht="47.25">
      <c r="A56" s="95" t="s">
        <v>98</v>
      </c>
      <c r="B56" s="88" t="s">
        <v>33</v>
      </c>
      <c r="C56" s="89" t="s">
        <v>24</v>
      </c>
      <c r="D56" s="89" t="s">
        <v>36</v>
      </c>
      <c r="E56" s="97" t="s">
        <v>40</v>
      </c>
      <c r="F56" s="89" t="s">
        <v>108</v>
      </c>
      <c r="G56" s="91"/>
      <c r="H56" s="6"/>
      <c r="I56" s="92"/>
      <c r="J56" s="41">
        <f>J57</f>
        <v>27.6</v>
      </c>
      <c r="K56" s="41">
        <f t="shared" si="16"/>
        <v>22.4</v>
      </c>
      <c r="L56" s="41">
        <f t="shared" si="17"/>
        <v>22.4</v>
      </c>
    </row>
    <row r="57" spans="1:53" ht="15.75">
      <c r="A57" s="100" t="s">
        <v>15</v>
      </c>
      <c r="B57" s="88" t="s">
        <v>33</v>
      </c>
      <c r="C57" s="89" t="s">
        <v>24</v>
      </c>
      <c r="D57" s="89" t="s">
        <v>36</v>
      </c>
      <c r="E57" s="97" t="s">
        <v>40</v>
      </c>
      <c r="F57" s="89" t="s">
        <v>108</v>
      </c>
      <c r="G57" s="91" t="s">
        <v>16</v>
      </c>
      <c r="H57" s="6"/>
      <c r="I57" s="92"/>
      <c r="J57" s="41">
        <f>J58</f>
        <v>27.6</v>
      </c>
      <c r="K57" s="41">
        <f t="shared" si="16"/>
        <v>22.4</v>
      </c>
      <c r="L57" s="126">
        <f t="shared" si="16"/>
        <v>22.4</v>
      </c>
    </row>
    <row r="58" spans="1:53" ht="69.75" customHeight="1">
      <c r="A58" s="100" t="s">
        <v>65</v>
      </c>
      <c r="B58" s="88" t="s">
        <v>33</v>
      </c>
      <c r="C58" s="89" t="s">
        <v>24</v>
      </c>
      <c r="D58" s="89" t="s">
        <v>36</v>
      </c>
      <c r="E58" s="97" t="s">
        <v>40</v>
      </c>
      <c r="F58" s="89" t="s">
        <v>108</v>
      </c>
      <c r="G58" s="91" t="s">
        <v>16</v>
      </c>
      <c r="H58" s="6" t="s">
        <v>17</v>
      </c>
      <c r="I58" s="92"/>
      <c r="J58" s="41">
        <f>J59</f>
        <v>27.6</v>
      </c>
      <c r="K58" s="41">
        <f t="shared" si="16"/>
        <v>22.4</v>
      </c>
      <c r="L58" s="126">
        <f t="shared" si="16"/>
        <v>22.4</v>
      </c>
    </row>
    <row r="59" spans="1:53" s="15" customFormat="1" ht="47.25">
      <c r="A59" s="230" t="s">
        <v>155</v>
      </c>
      <c r="B59" s="153" t="s">
        <v>33</v>
      </c>
      <c r="C59" s="117" t="s">
        <v>24</v>
      </c>
      <c r="D59" s="117" t="s">
        <v>36</v>
      </c>
      <c r="E59" s="148" t="s">
        <v>40</v>
      </c>
      <c r="F59" s="117" t="s">
        <v>108</v>
      </c>
      <c r="G59" s="231" t="s">
        <v>16</v>
      </c>
      <c r="H59" s="101" t="s">
        <v>17</v>
      </c>
      <c r="I59" s="235">
        <v>910</v>
      </c>
      <c r="J59" s="138">
        <f>'Прил 2'!J28</f>
        <v>27.6</v>
      </c>
      <c r="K59" s="138">
        <f>'Прил 2'!K28</f>
        <v>22.4</v>
      </c>
      <c r="L59" s="138">
        <f>'Прил 2'!L28</f>
        <v>22.4</v>
      </c>
      <c r="M59" s="234"/>
      <c r="N59" s="234"/>
      <c r="O59" s="234"/>
      <c r="P59" s="234"/>
      <c r="Q59" s="234"/>
      <c r="R59" s="234"/>
      <c r="S59" s="234"/>
      <c r="T59" s="234"/>
      <c r="U59" s="234"/>
      <c r="V59" s="234"/>
      <c r="W59" s="234"/>
      <c r="X59" s="234"/>
      <c r="Y59" s="234"/>
      <c r="Z59" s="234"/>
      <c r="AA59" s="234"/>
      <c r="AB59" s="234"/>
      <c r="AC59" s="234"/>
      <c r="AD59" s="234"/>
      <c r="AE59" s="234"/>
      <c r="AF59" s="234"/>
      <c r="AG59" s="234"/>
      <c r="AH59" s="234"/>
      <c r="AI59" s="234"/>
      <c r="AJ59" s="234"/>
      <c r="AK59" s="234"/>
      <c r="AL59" s="234"/>
      <c r="AM59" s="234"/>
      <c r="AN59" s="234"/>
      <c r="AO59" s="234"/>
      <c r="AP59" s="234"/>
      <c r="AQ59" s="234"/>
      <c r="AR59" s="234"/>
      <c r="AS59" s="234"/>
      <c r="AT59" s="234"/>
      <c r="AU59" s="234"/>
      <c r="AV59" s="234"/>
      <c r="AW59" s="234"/>
      <c r="AX59" s="234"/>
      <c r="AY59" s="234"/>
      <c r="AZ59" s="234"/>
      <c r="BA59" s="234"/>
    </row>
    <row r="60" spans="1:53" ht="63">
      <c r="A60" s="7" t="s">
        <v>206</v>
      </c>
      <c r="B60" s="223" t="s">
        <v>33</v>
      </c>
      <c r="C60" s="217" t="s">
        <v>24</v>
      </c>
      <c r="D60" s="89" t="s">
        <v>36</v>
      </c>
      <c r="E60" s="97" t="s">
        <v>207</v>
      </c>
      <c r="F60" s="89"/>
      <c r="G60" s="91"/>
      <c r="H60" s="6"/>
      <c r="I60" s="92"/>
      <c r="J60" s="41">
        <f>J61</f>
        <v>183.5</v>
      </c>
      <c r="K60" s="41">
        <f t="shared" ref="K60:L64" si="18">K61</f>
        <v>0</v>
      </c>
      <c r="L60" s="41">
        <f t="shared" si="18"/>
        <v>0</v>
      </c>
    </row>
    <row r="61" spans="1:53" ht="78.75">
      <c r="A61" s="219" t="s">
        <v>101</v>
      </c>
      <c r="B61" s="223" t="s">
        <v>33</v>
      </c>
      <c r="C61" s="217" t="s">
        <v>24</v>
      </c>
      <c r="D61" s="89" t="s">
        <v>36</v>
      </c>
      <c r="E61" s="97" t="s">
        <v>207</v>
      </c>
      <c r="F61" s="89" t="s">
        <v>103</v>
      </c>
      <c r="G61" s="91"/>
      <c r="H61" s="6"/>
      <c r="I61" s="92"/>
      <c r="J61" s="41">
        <f>J62</f>
        <v>183.5</v>
      </c>
      <c r="K61" s="41">
        <f t="shared" si="18"/>
        <v>0</v>
      </c>
      <c r="L61" s="41">
        <f t="shared" si="18"/>
        <v>0</v>
      </c>
    </row>
    <row r="62" spans="1:53" ht="31.5">
      <c r="A62" s="219" t="s">
        <v>102</v>
      </c>
      <c r="B62" s="223" t="s">
        <v>33</v>
      </c>
      <c r="C62" s="217" t="s">
        <v>24</v>
      </c>
      <c r="D62" s="89" t="s">
        <v>36</v>
      </c>
      <c r="E62" s="97" t="s">
        <v>207</v>
      </c>
      <c r="F62" s="89" t="s">
        <v>104</v>
      </c>
      <c r="G62" s="91"/>
      <c r="H62" s="6"/>
      <c r="I62" s="92"/>
      <c r="J62" s="41">
        <f>J63</f>
        <v>183.5</v>
      </c>
      <c r="K62" s="41">
        <f t="shared" si="18"/>
        <v>0</v>
      </c>
      <c r="L62" s="41">
        <f t="shared" si="18"/>
        <v>0</v>
      </c>
    </row>
    <row r="63" spans="1:53" ht="15.75">
      <c r="A63" s="222" t="s">
        <v>15</v>
      </c>
      <c r="B63" s="223" t="s">
        <v>33</v>
      </c>
      <c r="C63" s="217" t="s">
        <v>24</v>
      </c>
      <c r="D63" s="89" t="s">
        <v>36</v>
      </c>
      <c r="E63" s="97" t="s">
        <v>207</v>
      </c>
      <c r="F63" s="89" t="s">
        <v>104</v>
      </c>
      <c r="G63" s="91" t="s">
        <v>16</v>
      </c>
      <c r="H63" s="6"/>
      <c r="I63" s="92"/>
      <c r="J63" s="41">
        <f>J64</f>
        <v>183.5</v>
      </c>
      <c r="K63" s="41">
        <f t="shared" si="18"/>
        <v>0</v>
      </c>
      <c r="L63" s="41">
        <f t="shared" si="18"/>
        <v>0</v>
      </c>
    </row>
    <row r="64" spans="1:53" ht="63">
      <c r="A64" s="222" t="s">
        <v>65</v>
      </c>
      <c r="B64" s="223" t="s">
        <v>33</v>
      </c>
      <c r="C64" s="217" t="s">
        <v>24</v>
      </c>
      <c r="D64" s="89" t="s">
        <v>36</v>
      </c>
      <c r="E64" s="97" t="s">
        <v>207</v>
      </c>
      <c r="F64" s="89" t="s">
        <v>104</v>
      </c>
      <c r="G64" s="91" t="s">
        <v>16</v>
      </c>
      <c r="H64" s="6" t="s">
        <v>17</v>
      </c>
      <c r="I64" s="92"/>
      <c r="J64" s="41">
        <f>J65</f>
        <v>183.5</v>
      </c>
      <c r="K64" s="41">
        <f t="shared" si="18"/>
        <v>0</v>
      </c>
      <c r="L64" s="41">
        <f t="shared" si="18"/>
        <v>0</v>
      </c>
    </row>
    <row r="65" spans="1:53" s="15" customFormat="1" ht="47.25">
      <c r="A65" s="230" t="s">
        <v>155</v>
      </c>
      <c r="B65" s="153" t="s">
        <v>33</v>
      </c>
      <c r="C65" s="117" t="s">
        <v>24</v>
      </c>
      <c r="D65" s="117" t="s">
        <v>36</v>
      </c>
      <c r="E65" s="148" t="s">
        <v>207</v>
      </c>
      <c r="F65" s="117" t="s">
        <v>104</v>
      </c>
      <c r="G65" s="231" t="s">
        <v>16</v>
      </c>
      <c r="H65" s="101" t="s">
        <v>17</v>
      </c>
      <c r="I65" s="235">
        <v>910</v>
      </c>
      <c r="J65" s="138">
        <f>'Прил 2'!J32</f>
        <v>183.5</v>
      </c>
      <c r="K65" s="138">
        <f>'Прил 2'!K32</f>
        <v>0</v>
      </c>
      <c r="L65" s="138">
        <f>'Прил 2'!L32</f>
        <v>0</v>
      </c>
      <c r="M65" s="234"/>
      <c r="N65" s="234"/>
      <c r="O65" s="234"/>
      <c r="P65" s="234"/>
      <c r="Q65" s="234"/>
      <c r="R65" s="234"/>
      <c r="S65" s="234"/>
      <c r="T65" s="234"/>
      <c r="U65" s="234"/>
      <c r="V65" s="234"/>
      <c r="W65" s="234"/>
      <c r="X65" s="234"/>
      <c r="Y65" s="234"/>
      <c r="Z65" s="234"/>
      <c r="AA65" s="234"/>
      <c r="AB65" s="234"/>
      <c r="AC65" s="234"/>
      <c r="AD65" s="234"/>
      <c r="AE65" s="234"/>
      <c r="AF65" s="234"/>
      <c r="AG65" s="234"/>
      <c r="AH65" s="234"/>
      <c r="AI65" s="234"/>
      <c r="AJ65" s="234"/>
      <c r="AK65" s="234"/>
      <c r="AL65" s="234"/>
      <c r="AM65" s="234"/>
      <c r="AN65" s="234"/>
      <c r="AO65" s="234"/>
      <c r="AP65" s="234"/>
      <c r="AQ65" s="234"/>
      <c r="AR65" s="234"/>
      <c r="AS65" s="234"/>
      <c r="AT65" s="234"/>
      <c r="AU65" s="234"/>
      <c r="AV65" s="234"/>
      <c r="AW65" s="234"/>
      <c r="AX65" s="234"/>
      <c r="AY65" s="234"/>
      <c r="AZ65" s="234"/>
      <c r="BA65" s="234"/>
    </row>
    <row r="66" spans="1:53" ht="63">
      <c r="A66" s="96" t="s">
        <v>160</v>
      </c>
      <c r="B66" s="123">
        <v>89</v>
      </c>
      <c r="C66" s="122"/>
      <c r="D66" s="89"/>
      <c r="E66" s="97"/>
      <c r="F66" s="89"/>
      <c r="G66" s="92"/>
      <c r="H66" s="89"/>
      <c r="I66" s="92"/>
      <c r="J66" s="41">
        <f>J67</f>
        <v>383.69999999999993</v>
      </c>
      <c r="K66" s="41">
        <f t="shared" ref="K66:L66" si="19">K67</f>
        <v>329.1</v>
      </c>
      <c r="L66" s="41">
        <f t="shared" si="19"/>
        <v>337.20000000000005</v>
      </c>
    </row>
    <row r="67" spans="1:53" ht="70.900000000000006" customHeight="1">
      <c r="A67" s="96" t="s">
        <v>161</v>
      </c>
      <c r="B67" s="123">
        <v>89</v>
      </c>
      <c r="C67" s="122" t="s">
        <v>23</v>
      </c>
      <c r="D67" s="89"/>
      <c r="E67" s="97"/>
      <c r="F67" s="89"/>
      <c r="G67" s="92"/>
      <c r="H67" s="89"/>
      <c r="I67" s="92"/>
      <c r="J67" s="41">
        <f>J73+J79+J85+J115+J126+J97+J103+J120+J104+J86</f>
        <v>383.69999999999993</v>
      </c>
      <c r="K67" s="41">
        <f t="shared" ref="K67:L67" si="20">K73+K79+K85+K115+K126+K97+K103+K120+K104+K86</f>
        <v>329.1</v>
      </c>
      <c r="L67" s="41">
        <f t="shared" si="20"/>
        <v>337.20000000000005</v>
      </c>
    </row>
    <row r="68" spans="1:53" ht="15.75">
      <c r="A68" s="100" t="s">
        <v>59</v>
      </c>
      <c r="B68" s="125">
        <v>89</v>
      </c>
      <c r="C68" s="89">
        <v>1</v>
      </c>
      <c r="D68" s="89" t="s">
        <v>36</v>
      </c>
      <c r="E68" s="97" t="s">
        <v>60</v>
      </c>
      <c r="F68" s="89"/>
      <c r="G68" s="92"/>
      <c r="H68" s="89"/>
      <c r="I68" s="89"/>
      <c r="J68" s="41">
        <f>J71</f>
        <v>83.1</v>
      </c>
      <c r="K68" s="41">
        <f>K71</f>
        <v>62.3</v>
      </c>
      <c r="L68" s="126">
        <f>L71</f>
        <v>42.599999999999994</v>
      </c>
    </row>
    <row r="69" spans="1:53" ht="31.5">
      <c r="A69" s="96" t="s">
        <v>93</v>
      </c>
      <c r="B69" s="125">
        <v>89</v>
      </c>
      <c r="C69" s="89">
        <v>1</v>
      </c>
      <c r="D69" s="89" t="s">
        <v>36</v>
      </c>
      <c r="E69" s="97" t="s">
        <v>60</v>
      </c>
      <c r="F69" s="89" t="s">
        <v>95</v>
      </c>
      <c r="G69" s="92"/>
      <c r="H69" s="89"/>
      <c r="I69" s="89"/>
      <c r="J69" s="41">
        <f>J70</f>
        <v>83.1</v>
      </c>
      <c r="K69" s="41">
        <f t="shared" ref="K69:L69" si="21">K70</f>
        <v>62.3</v>
      </c>
      <c r="L69" s="41">
        <f t="shared" si="21"/>
        <v>42.599999999999994</v>
      </c>
    </row>
    <row r="70" spans="1:53" ht="31.5">
      <c r="A70" s="96" t="s">
        <v>94</v>
      </c>
      <c r="B70" s="125">
        <v>89</v>
      </c>
      <c r="C70" s="89">
        <v>1</v>
      </c>
      <c r="D70" s="89" t="s">
        <v>36</v>
      </c>
      <c r="E70" s="97" t="s">
        <v>60</v>
      </c>
      <c r="F70" s="89" t="s">
        <v>96</v>
      </c>
      <c r="G70" s="92"/>
      <c r="H70" s="89"/>
      <c r="I70" s="89"/>
      <c r="J70" s="41">
        <f>J71</f>
        <v>83.1</v>
      </c>
      <c r="K70" s="41">
        <f t="shared" ref="K70:L70" si="22">K71</f>
        <v>62.3</v>
      </c>
      <c r="L70" s="41">
        <f t="shared" si="22"/>
        <v>42.599999999999994</v>
      </c>
    </row>
    <row r="71" spans="1:53" ht="15.75">
      <c r="A71" s="100" t="s">
        <v>58</v>
      </c>
      <c r="B71" s="125">
        <v>89</v>
      </c>
      <c r="C71" s="89">
        <v>1</v>
      </c>
      <c r="D71" s="89" t="s">
        <v>36</v>
      </c>
      <c r="E71" s="97" t="s">
        <v>60</v>
      </c>
      <c r="F71" s="89" t="s">
        <v>96</v>
      </c>
      <c r="G71" s="92" t="s">
        <v>30</v>
      </c>
      <c r="H71" s="89"/>
      <c r="I71" s="89"/>
      <c r="J71" s="41">
        <f>J72</f>
        <v>83.1</v>
      </c>
      <c r="K71" s="41">
        <f t="shared" ref="K71:L72" si="23">K72</f>
        <v>62.3</v>
      </c>
      <c r="L71" s="126">
        <f t="shared" si="23"/>
        <v>42.599999999999994</v>
      </c>
    </row>
    <row r="72" spans="1:53" ht="15.75">
      <c r="A72" s="100" t="s">
        <v>26</v>
      </c>
      <c r="B72" s="125">
        <v>89</v>
      </c>
      <c r="C72" s="89">
        <v>1</v>
      </c>
      <c r="D72" s="89" t="s">
        <v>36</v>
      </c>
      <c r="E72" s="97" t="s">
        <v>60</v>
      </c>
      <c r="F72" s="89" t="s">
        <v>96</v>
      </c>
      <c r="G72" s="92" t="s">
        <v>30</v>
      </c>
      <c r="H72" s="89" t="s">
        <v>16</v>
      </c>
      <c r="I72" s="89"/>
      <c r="J72" s="41">
        <f>J73</f>
        <v>83.1</v>
      </c>
      <c r="K72" s="41">
        <f t="shared" si="23"/>
        <v>62.3</v>
      </c>
      <c r="L72" s="126">
        <f t="shared" si="23"/>
        <v>42.599999999999994</v>
      </c>
    </row>
    <row r="73" spans="1:53" s="15" customFormat="1" ht="52.15" customHeight="1">
      <c r="A73" s="230" t="s">
        <v>155</v>
      </c>
      <c r="B73" s="151">
        <v>89</v>
      </c>
      <c r="C73" s="117">
        <v>1</v>
      </c>
      <c r="D73" s="117" t="s">
        <v>36</v>
      </c>
      <c r="E73" s="148" t="s">
        <v>60</v>
      </c>
      <c r="F73" s="117" t="s">
        <v>96</v>
      </c>
      <c r="G73" s="235" t="s">
        <v>30</v>
      </c>
      <c r="H73" s="117" t="s">
        <v>16</v>
      </c>
      <c r="I73" s="117">
        <v>910</v>
      </c>
      <c r="J73" s="138">
        <f>'Прил 2'!J90</f>
        <v>83.1</v>
      </c>
      <c r="K73" s="138">
        <f>'Прил 2'!K90</f>
        <v>62.3</v>
      </c>
      <c r="L73" s="138">
        <f>'Прил 2'!L90</f>
        <v>42.599999999999994</v>
      </c>
      <c r="M73" s="234"/>
      <c r="N73" s="234"/>
      <c r="O73" s="234"/>
      <c r="P73" s="234"/>
      <c r="Q73" s="234"/>
      <c r="R73" s="234"/>
      <c r="S73" s="234"/>
      <c r="T73" s="234"/>
      <c r="U73" s="234"/>
      <c r="V73" s="234"/>
      <c r="W73" s="234"/>
      <c r="X73" s="234"/>
      <c r="Y73" s="234"/>
      <c r="Z73" s="234"/>
      <c r="AA73" s="234"/>
      <c r="AB73" s="234"/>
      <c r="AC73" s="234"/>
      <c r="AD73" s="234"/>
      <c r="AE73" s="234"/>
      <c r="AF73" s="234"/>
      <c r="AG73" s="234"/>
      <c r="AH73" s="234"/>
      <c r="AI73" s="234"/>
      <c r="AJ73" s="234"/>
      <c r="AK73" s="234"/>
      <c r="AL73" s="234"/>
      <c r="AM73" s="234"/>
      <c r="AN73" s="234"/>
      <c r="AO73" s="234"/>
      <c r="AP73" s="234"/>
      <c r="AQ73" s="234"/>
      <c r="AR73" s="234"/>
      <c r="AS73" s="234"/>
      <c r="AT73" s="234"/>
      <c r="AU73" s="234"/>
      <c r="AV73" s="234"/>
      <c r="AW73" s="234"/>
      <c r="AX73" s="234"/>
      <c r="AY73" s="234"/>
      <c r="AZ73" s="234"/>
      <c r="BA73" s="234"/>
    </row>
    <row r="74" spans="1:53" ht="52.9" customHeight="1">
      <c r="A74" s="95" t="s">
        <v>162</v>
      </c>
      <c r="B74" s="88">
        <v>89</v>
      </c>
      <c r="C74" s="89" t="s">
        <v>23</v>
      </c>
      <c r="D74" s="89" t="s">
        <v>36</v>
      </c>
      <c r="E74" s="97" t="s">
        <v>45</v>
      </c>
      <c r="F74" s="89"/>
      <c r="G74" s="92"/>
      <c r="H74" s="89"/>
      <c r="I74" s="92"/>
      <c r="J74" s="41">
        <f>J77</f>
        <v>5</v>
      </c>
      <c r="K74" s="41">
        <f>K77</f>
        <v>5</v>
      </c>
      <c r="L74" s="126">
        <f>L77</f>
        <v>5</v>
      </c>
    </row>
    <row r="75" spans="1:53" s="33" customFormat="1" ht="21.6" customHeight="1">
      <c r="A75" s="93" t="s">
        <v>105</v>
      </c>
      <c r="B75" s="88" t="s">
        <v>47</v>
      </c>
      <c r="C75" s="89" t="s">
        <v>23</v>
      </c>
      <c r="D75" s="89" t="s">
        <v>36</v>
      </c>
      <c r="E75" s="97" t="s">
        <v>45</v>
      </c>
      <c r="F75" s="89" t="s">
        <v>106</v>
      </c>
      <c r="G75" s="92"/>
      <c r="H75" s="89"/>
      <c r="I75" s="92"/>
      <c r="J75" s="41">
        <f>J76</f>
        <v>5</v>
      </c>
      <c r="K75" s="41">
        <f t="shared" ref="K75:L75" si="24">K76</f>
        <v>5</v>
      </c>
      <c r="L75" s="41">
        <f t="shared" si="24"/>
        <v>5</v>
      </c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5"/>
      <c r="AH75" s="45"/>
      <c r="AI75" s="45"/>
      <c r="AJ75" s="45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</row>
    <row r="76" spans="1:53" s="33" customFormat="1" ht="22.15" customHeight="1">
      <c r="A76" s="95" t="s">
        <v>46</v>
      </c>
      <c r="B76" s="88" t="s">
        <v>47</v>
      </c>
      <c r="C76" s="89" t="s">
        <v>23</v>
      </c>
      <c r="D76" s="89" t="s">
        <v>36</v>
      </c>
      <c r="E76" s="97" t="s">
        <v>45</v>
      </c>
      <c r="F76" s="89" t="s">
        <v>48</v>
      </c>
      <c r="G76" s="92"/>
      <c r="H76" s="89"/>
      <c r="I76" s="92"/>
      <c r="J76" s="41">
        <f>J77</f>
        <v>5</v>
      </c>
      <c r="K76" s="41">
        <f t="shared" ref="K76:L76" si="25">K77</f>
        <v>5</v>
      </c>
      <c r="L76" s="41">
        <f t="shared" si="25"/>
        <v>5</v>
      </c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</row>
    <row r="77" spans="1:53" ht="15.75">
      <c r="A77" s="100" t="s">
        <v>15</v>
      </c>
      <c r="B77" s="88" t="s">
        <v>47</v>
      </c>
      <c r="C77" s="89" t="s">
        <v>23</v>
      </c>
      <c r="D77" s="89" t="s">
        <v>36</v>
      </c>
      <c r="E77" s="97" t="s">
        <v>45</v>
      </c>
      <c r="F77" s="89" t="s">
        <v>48</v>
      </c>
      <c r="G77" s="92" t="s">
        <v>16</v>
      </c>
      <c r="H77" s="89"/>
      <c r="I77" s="92"/>
      <c r="J77" s="41">
        <f>J78</f>
        <v>5</v>
      </c>
      <c r="K77" s="41">
        <f t="shared" ref="K77:L78" si="26">K78</f>
        <v>5</v>
      </c>
      <c r="L77" s="126">
        <f t="shared" si="26"/>
        <v>5</v>
      </c>
    </row>
    <row r="78" spans="1:53" ht="15.75">
      <c r="A78" s="100" t="s">
        <v>66</v>
      </c>
      <c r="B78" s="88" t="s">
        <v>47</v>
      </c>
      <c r="C78" s="89" t="s">
        <v>23</v>
      </c>
      <c r="D78" s="89" t="s">
        <v>36</v>
      </c>
      <c r="E78" s="97" t="s">
        <v>45</v>
      </c>
      <c r="F78" s="89" t="s">
        <v>48</v>
      </c>
      <c r="G78" s="92" t="s">
        <v>16</v>
      </c>
      <c r="H78" s="89" t="s">
        <v>44</v>
      </c>
      <c r="I78" s="89"/>
      <c r="J78" s="41">
        <f>J79</f>
        <v>5</v>
      </c>
      <c r="K78" s="41">
        <f t="shared" si="26"/>
        <v>5</v>
      </c>
      <c r="L78" s="126">
        <f t="shared" si="26"/>
        <v>5</v>
      </c>
    </row>
    <row r="79" spans="1:53" s="15" customFormat="1" ht="47.25">
      <c r="A79" s="230" t="s">
        <v>155</v>
      </c>
      <c r="B79" s="236">
        <v>89</v>
      </c>
      <c r="C79" s="237" t="s">
        <v>23</v>
      </c>
      <c r="D79" s="117" t="s">
        <v>36</v>
      </c>
      <c r="E79" s="148" t="s">
        <v>45</v>
      </c>
      <c r="F79" s="117" t="s">
        <v>48</v>
      </c>
      <c r="G79" s="235" t="s">
        <v>16</v>
      </c>
      <c r="H79" s="117" t="s">
        <v>44</v>
      </c>
      <c r="I79" s="238">
        <v>910</v>
      </c>
      <c r="J79" s="138">
        <f>'Прил 2'!J43</f>
        <v>5</v>
      </c>
      <c r="K79" s="138">
        <f>'Прил 2'!K43</f>
        <v>5</v>
      </c>
      <c r="L79" s="138">
        <f>'Прил 2'!L43</f>
        <v>5</v>
      </c>
      <c r="M79" s="234"/>
      <c r="N79" s="234"/>
      <c r="O79" s="234"/>
      <c r="P79" s="234"/>
      <c r="Q79" s="234"/>
      <c r="R79" s="234"/>
      <c r="S79" s="234"/>
      <c r="T79" s="234"/>
      <c r="U79" s="234"/>
      <c r="V79" s="234"/>
      <c r="W79" s="234"/>
      <c r="X79" s="234"/>
      <c r="Y79" s="234"/>
      <c r="Z79" s="234"/>
      <c r="AA79" s="234"/>
      <c r="AB79" s="234"/>
      <c r="AC79" s="234"/>
      <c r="AD79" s="234"/>
      <c r="AE79" s="234"/>
      <c r="AF79" s="234"/>
      <c r="AG79" s="234"/>
      <c r="AH79" s="234"/>
      <c r="AI79" s="234"/>
      <c r="AJ79" s="234"/>
      <c r="AK79" s="234"/>
      <c r="AL79" s="234"/>
      <c r="AM79" s="234"/>
      <c r="AN79" s="234"/>
      <c r="AO79" s="234"/>
      <c r="AP79" s="234"/>
      <c r="AQ79" s="234"/>
      <c r="AR79" s="234"/>
      <c r="AS79" s="234"/>
      <c r="AT79" s="234"/>
      <c r="AU79" s="234"/>
      <c r="AV79" s="234"/>
      <c r="AW79" s="234"/>
      <c r="AX79" s="234"/>
      <c r="AY79" s="234"/>
      <c r="AZ79" s="234"/>
      <c r="BA79" s="234"/>
    </row>
    <row r="80" spans="1:53" ht="15.75">
      <c r="A80" s="100" t="s">
        <v>62</v>
      </c>
      <c r="B80" s="125">
        <v>89</v>
      </c>
      <c r="C80" s="89">
        <v>1</v>
      </c>
      <c r="D80" s="89" t="s">
        <v>36</v>
      </c>
      <c r="E80" s="97">
        <v>41240</v>
      </c>
      <c r="F80" s="89"/>
      <c r="G80" s="92"/>
      <c r="H80" s="89"/>
      <c r="I80" s="89"/>
      <c r="J80" s="41">
        <f>J83</f>
        <v>1</v>
      </c>
      <c r="K80" s="41">
        <f>K83</f>
        <v>1</v>
      </c>
      <c r="L80" s="126">
        <f>L83</f>
        <v>1</v>
      </c>
    </row>
    <row r="81" spans="1:53" ht="31.5">
      <c r="A81" s="95" t="s">
        <v>90</v>
      </c>
      <c r="B81" s="125">
        <v>89</v>
      </c>
      <c r="C81" s="89">
        <v>1</v>
      </c>
      <c r="D81" s="89" t="s">
        <v>36</v>
      </c>
      <c r="E81" s="97" t="s">
        <v>67</v>
      </c>
      <c r="F81" s="89" t="s">
        <v>91</v>
      </c>
      <c r="G81" s="92"/>
      <c r="H81" s="89"/>
      <c r="I81" s="89"/>
      <c r="J81" s="41">
        <f>J82</f>
        <v>1</v>
      </c>
      <c r="K81" s="41">
        <f t="shared" ref="K81:L81" si="27">K82</f>
        <v>1</v>
      </c>
      <c r="L81" s="41">
        <f t="shared" si="27"/>
        <v>1</v>
      </c>
    </row>
    <row r="82" spans="1:53" ht="15.75">
      <c r="A82" s="93" t="s">
        <v>63</v>
      </c>
      <c r="B82" s="125">
        <v>89</v>
      </c>
      <c r="C82" s="89">
        <v>1</v>
      </c>
      <c r="D82" s="89" t="s">
        <v>36</v>
      </c>
      <c r="E82" s="97" t="s">
        <v>67</v>
      </c>
      <c r="F82" s="89" t="s">
        <v>154</v>
      </c>
      <c r="G82" s="92"/>
      <c r="H82" s="89"/>
      <c r="I82" s="89"/>
      <c r="J82" s="41">
        <f>J83</f>
        <v>1</v>
      </c>
      <c r="K82" s="41">
        <f t="shared" ref="K82:L82" si="28">K83</f>
        <v>1</v>
      </c>
      <c r="L82" s="41">
        <f t="shared" si="28"/>
        <v>1</v>
      </c>
    </row>
    <row r="83" spans="1:53" ht="31.5">
      <c r="A83" s="100" t="s">
        <v>18</v>
      </c>
      <c r="B83" s="125">
        <v>89</v>
      </c>
      <c r="C83" s="89">
        <v>1</v>
      </c>
      <c r="D83" s="89" t="s">
        <v>36</v>
      </c>
      <c r="E83" s="97" t="s">
        <v>67</v>
      </c>
      <c r="F83" s="89" t="s">
        <v>154</v>
      </c>
      <c r="G83" s="92" t="s">
        <v>31</v>
      </c>
      <c r="H83" s="89"/>
      <c r="I83" s="89"/>
      <c r="J83" s="41">
        <f>J84</f>
        <v>1</v>
      </c>
      <c r="K83" s="41">
        <f t="shared" ref="K83:L84" si="29">K84</f>
        <v>1</v>
      </c>
      <c r="L83" s="126">
        <f t="shared" si="29"/>
        <v>1</v>
      </c>
    </row>
    <row r="84" spans="1:53" ht="31.5">
      <c r="A84" s="100" t="s">
        <v>61</v>
      </c>
      <c r="B84" s="125">
        <v>89</v>
      </c>
      <c r="C84" s="89">
        <v>1</v>
      </c>
      <c r="D84" s="89" t="s">
        <v>36</v>
      </c>
      <c r="E84" s="97" t="s">
        <v>67</v>
      </c>
      <c r="F84" s="89" t="s">
        <v>154</v>
      </c>
      <c r="G84" s="92" t="s">
        <v>31</v>
      </c>
      <c r="H84" s="89" t="s">
        <v>16</v>
      </c>
      <c r="I84" s="89"/>
      <c r="J84" s="41">
        <f>J85</f>
        <v>1</v>
      </c>
      <c r="K84" s="41">
        <f t="shared" si="29"/>
        <v>1</v>
      </c>
      <c r="L84" s="126">
        <f t="shared" si="29"/>
        <v>1</v>
      </c>
    </row>
    <row r="85" spans="1:53" s="15" customFormat="1" ht="47.25">
      <c r="A85" s="230" t="s">
        <v>155</v>
      </c>
      <c r="B85" s="235">
        <v>89</v>
      </c>
      <c r="C85" s="117">
        <v>1</v>
      </c>
      <c r="D85" s="117" t="s">
        <v>36</v>
      </c>
      <c r="E85" s="148" t="s">
        <v>67</v>
      </c>
      <c r="F85" s="117" t="s">
        <v>154</v>
      </c>
      <c r="G85" s="235" t="s">
        <v>31</v>
      </c>
      <c r="H85" s="117" t="s">
        <v>16</v>
      </c>
      <c r="I85" s="117">
        <v>910</v>
      </c>
      <c r="J85" s="138">
        <f>'Прил 2'!J97</f>
        <v>1</v>
      </c>
      <c r="K85" s="138">
        <f>'Прил 2'!K97</f>
        <v>1</v>
      </c>
      <c r="L85" s="138">
        <f>'Прил 2'!L97</f>
        <v>1</v>
      </c>
      <c r="M85" s="234"/>
      <c r="N85" s="234"/>
      <c r="O85" s="234"/>
      <c r="P85" s="234"/>
      <c r="Q85" s="234"/>
      <c r="R85" s="234"/>
      <c r="S85" s="234"/>
      <c r="T85" s="234"/>
      <c r="U85" s="234"/>
      <c r="V85" s="234"/>
      <c r="W85" s="234"/>
      <c r="X85" s="234"/>
      <c r="Y85" s="234"/>
      <c r="Z85" s="234"/>
      <c r="AA85" s="234"/>
      <c r="AB85" s="234"/>
      <c r="AC85" s="234"/>
      <c r="AD85" s="234"/>
      <c r="AE85" s="234"/>
      <c r="AF85" s="234"/>
      <c r="AG85" s="234"/>
      <c r="AH85" s="234"/>
      <c r="AI85" s="234"/>
      <c r="AJ85" s="234"/>
      <c r="AK85" s="234"/>
      <c r="AL85" s="234"/>
      <c r="AM85" s="234"/>
      <c r="AN85" s="234"/>
      <c r="AO85" s="234"/>
      <c r="AP85" s="234"/>
      <c r="AQ85" s="234"/>
      <c r="AR85" s="234"/>
      <c r="AS85" s="234"/>
      <c r="AT85" s="234"/>
      <c r="AU85" s="234"/>
      <c r="AV85" s="234"/>
      <c r="AW85" s="234"/>
      <c r="AX85" s="234"/>
      <c r="AY85" s="234"/>
      <c r="AZ85" s="234"/>
      <c r="BA85" s="234"/>
    </row>
    <row r="86" spans="1:53" ht="15.75">
      <c r="A86" s="93" t="s">
        <v>208</v>
      </c>
      <c r="B86" s="6">
        <v>89</v>
      </c>
      <c r="C86" s="89" t="s">
        <v>23</v>
      </c>
      <c r="D86" s="89" t="s">
        <v>36</v>
      </c>
      <c r="E86" s="89" t="s">
        <v>170</v>
      </c>
      <c r="F86" s="89"/>
      <c r="G86" s="89"/>
      <c r="H86" s="89"/>
      <c r="I86" s="89"/>
      <c r="J86" s="41">
        <f t="shared" ref="J86:L90" si="30">J87</f>
        <v>0</v>
      </c>
      <c r="K86" s="41">
        <f t="shared" si="30"/>
        <v>20.8</v>
      </c>
      <c r="L86" s="41">
        <f t="shared" si="30"/>
        <v>40.5</v>
      </c>
    </row>
    <row r="87" spans="1:53" ht="15.75">
      <c r="A87" s="93" t="s">
        <v>105</v>
      </c>
      <c r="B87" s="196">
        <v>89</v>
      </c>
      <c r="C87" s="89" t="s">
        <v>23</v>
      </c>
      <c r="D87" s="89" t="s">
        <v>36</v>
      </c>
      <c r="E87" s="89" t="s">
        <v>170</v>
      </c>
      <c r="F87" s="89" t="s">
        <v>106</v>
      </c>
      <c r="G87" s="89"/>
      <c r="H87" s="89"/>
      <c r="I87" s="89"/>
      <c r="J87" s="41">
        <f t="shared" si="30"/>
        <v>0</v>
      </c>
      <c r="K87" s="41">
        <f t="shared" si="30"/>
        <v>20.8</v>
      </c>
      <c r="L87" s="41">
        <f t="shared" si="30"/>
        <v>40.5</v>
      </c>
    </row>
    <row r="88" spans="1:53" ht="15.75">
      <c r="A88" s="93" t="s">
        <v>46</v>
      </c>
      <c r="B88" s="196">
        <v>89</v>
      </c>
      <c r="C88" s="89" t="s">
        <v>23</v>
      </c>
      <c r="D88" s="89" t="s">
        <v>36</v>
      </c>
      <c r="E88" s="89" t="s">
        <v>170</v>
      </c>
      <c r="F88" s="89" t="s">
        <v>48</v>
      </c>
      <c r="G88" s="89"/>
      <c r="H88" s="89"/>
      <c r="I88" s="89"/>
      <c r="J88" s="41">
        <f t="shared" si="30"/>
        <v>0</v>
      </c>
      <c r="K88" s="41">
        <f t="shared" si="30"/>
        <v>20.8</v>
      </c>
      <c r="L88" s="41">
        <f t="shared" si="30"/>
        <v>40.5</v>
      </c>
    </row>
    <row r="89" spans="1:53" ht="15.75">
      <c r="A89" s="93" t="s">
        <v>168</v>
      </c>
      <c r="B89" s="196">
        <v>89</v>
      </c>
      <c r="C89" s="89" t="s">
        <v>23</v>
      </c>
      <c r="D89" s="89" t="s">
        <v>36</v>
      </c>
      <c r="E89" s="89" t="s">
        <v>170</v>
      </c>
      <c r="F89" s="89" t="s">
        <v>48</v>
      </c>
      <c r="G89" s="89" t="s">
        <v>169</v>
      </c>
      <c r="H89" s="89"/>
      <c r="I89" s="89"/>
      <c r="J89" s="41">
        <f t="shared" si="30"/>
        <v>0</v>
      </c>
      <c r="K89" s="41">
        <f t="shared" si="30"/>
        <v>20.8</v>
      </c>
      <c r="L89" s="41">
        <f t="shared" si="30"/>
        <v>40.5</v>
      </c>
    </row>
    <row r="90" spans="1:53" ht="15.75">
      <c r="A90" s="93" t="s">
        <v>168</v>
      </c>
      <c r="B90" s="196">
        <v>89</v>
      </c>
      <c r="C90" s="89" t="s">
        <v>23</v>
      </c>
      <c r="D90" s="89" t="s">
        <v>36</v>
      </c>
      <c r="E90" s="89" t="s">
        <v>170</v>
      </c>
      <c r="F90" s="89" t="s">
        <v>48</v>
      </c>
      <c r="G90" s="89" t="s">
        <v>169</v>
      </c>
      <c r="H90" s="89" t="s">
        <v>169</v>
      </c>
      <c r="I90" s="89"/>
      <c r="J90" s="41">
        <f t="shared" si="30"/>
        <v>0</v>
      </c>
      <c r="K90" s="41">
        <f t="shared" si="30"/>
        <v>20.8</v>
      </c>
      <c r="L90" s="41">
        <f t="shared" si="30"/>
        <v>40.5</v>
      </c>
    </row>
    <row r="91" spans="1:53" s="15" customFormat="1" ht="47.25">
      <c r="A91" s="230" t="s">
        <v>155</v>
      </c>
      <c r="B91" s="226">
        <v>89</v>
      </c>
      <c r="C91" s="117" t="s">
        <v>23</v>
      </c>
      <c r="D91" s="117" t="s">
        <v>36</v>
      </c>
      <c r="E91" s="117" t="s">
        <v>170</v>
      </c>
      <c r="F91" s="117" t="s">
        <v>48</v>
      </c>
      <c r="G91" s="117" t="s">
        <v>169</v>
      </c>
      <c r="H91" s="117" t="s">
        <v>169</v>
      </c>
      <c r="I91" s="117" t="s">
        <v>167</v>
      </c>
      <c r="J91" s="138"/>
      <c r="K91" s="138">
        <f>'Прил 2'!K104</f>
        <v>20.8</v>
      </c>
      <c r="L91" s="138">
        <f>'Прил 2'!L104</f>
        <v>40.5</v>
      </c>
      <c r="M91" s="234"/>
      <c r="N91" s="234"/>
      <c r="O91" s="234"/>
      <c r="P91" s="234"/>
      <c r="Q91" s="234"/>
      <c r="R91" s="234"/>
      <c r="S91" s="234"/>
      <c r="T91" s="234"/>
      <c r="U91" s="234"/>
      <c r="V91" s="234"/>
      <c r="W91" s="234"/>
      <c r="X91" s="234"/>
      <c r="Y91" s="234"/>
      <c r="Z91" s="234"/>
      <c r="AA91" s="234"/>
      <c r="AB91" s="234"/>
      <c r="AC91" s="234"/>
      <c r="AD91" s="234"/>
      <c r="AE91" s="234"/>
      <c r="AF91" s="234"/>
      <c r="AG91" s="234"/>
      <c r="AH91" s="234"/>
      <c r="AI91" s="234"/>
      <c r="AJ91" s="234"/>
      <c r="AK91" s="234"/>
      <c r="AL91" s="234"/>
      <c r="AM91" s="234"/>
      <c r="AN91" s="234"/>
      <c r="AO91" s="234"/>
      <c r="AP91" s="234"/>
      <c r="AQ91" s="234"/>
      <c r="AR91" s="234"/>
      <c r="AS91" s="234"/>
      <c r="AT91" s="234"/>
      <c r="AU91" s="234"/>
      <c r="AV91" s="234"/>
      <c r="AW91" s="234"/>
      <c r="AX91" s="234"/>
      <c r="AY91" s="234"/>
      <c r="AZ91" s="234"/>
      <c r="BA91" s="234"/>
    </row>
    <row r="92" spans="1:53" ht="15.75">
      <c r="A92" s="95" t="s">
        <v>57</v>
      </c>
      <c r="B92" s="6" t="s">
        <v>47</v>
      </c>
      <c r="C92" s="120">
        <v>0</v>
      </c>
      <c r="D92" s="89" t="s">
        <v>36</v>
      </c>
      <c r="E92" s="124">
        <v>43010</v>
      </c>
      <c r="F92" s="120"/>
      <c r="G92" s="173"/>
      <c r="H92" s="122"/>
      <c r="I92" s="122"/>
      <c r="J92" s="41">
        <f>J95</f>
        <v>80</v>
      </c>
      <c r="K92" s="41">
        <f>K95</f>
        <v>50</v>
      </c>
      <c r="L92" s="126">
        <f>L95</f>
        <v>50</v>
      </c>
    </row>
    <row r="93" spans="1:53" ht="31.5" customHeight="1">
      <c r="A93" s="95" t="s">
        <v>98</v>
      </c>
      <c r="B93" s="6" t="s">
        <v>47</v>
      </c>
      <c r="C93" s="120">
        <v>0</v>
      </c>
      <c r="D93" s="89" t="s">
        <v>36</v>
      </c>
      <c r="E93" s="124">
        <v>43010</v>
      </c>
      <c r="F93" s="120">
        <v>200</v>
      </c>
      <c r="G93" s="173"/>
      <c r="H93" s="122"/>
      <c r="I93" s="122"/>
      <c r="J93" s="41">
        <f>J94</f>
        <v>80</v>
      </c>
      <c r="K93" s="41">
        <f t="shared" ref="K93:L93" si="31">K94</f>
        <v>50</v>
      </c>
      <c r="L93" s="41">
        <f t="shared" si="31"/>
        <v>50</v>
      </c>
    </row>
    <row r="94" spans="1:53" ht="15.75">
      <c r="A94" s="95" t="s">
        <v>41</v>
      </c>
      <c r="B94" s="6" t="s">
        <v>47</v>
      </c>
      <c r="C94" s="120">
        <v>0</v>
      </c>
      <c r="D94" s="89" t="s">
        <v>36</v>
      </c>
      <c r="E94" s="124">
        <v>43010</v>
      </c>
      <c r="F94" s="120">
        <v>240</v>
      </c>
      <c r="G94" s="173"/>
      <c r="H94" s="122"/>
      <c r="I94" s="122"/>
      <c r="J94" s="41">
        <f>J95</f>
        <v>80</v>
      </c>
      <c r="K94" s="41">
        <f t="shared" ref="K94:L94" si="32">K95</f>
        <v>50</v>
      </c>
      <c r="L94" s="41">
        <f t="shared" si="32"/>
        <v>50</v>
      </c>
    </row>
    <row r="95" spans="1:53" ht="15.75">
      <c r="A95" s="100" t="s">
        <v>55</v>
      </c>
      <c r="B95" s="6" t="s">
        <v>47</v>
      </c>
      <c r="C95" s="120">
        <v>0</v>
      </c>
      <c r="D95" s="89" t="s">
        <v>36</v>
      </c>
      <c r="E95" s="124">
        <v>43010</v>
      </c>
      <c r="F95" s="120">
        <v>240</v>
      </c>
      <c r="G95" s="173" t="s">
        <v>19</v>
      </c>
      <c r="H95" s="122"/>
      <c r="I95" s="122"/>
      <c r="J95" s="41">
        <f>J96</f>
        <v>80</v>
      </c>
      <c r="K95" s="41">
        <f t="shared" ref="K95:L96" si="33">K96</f>
        <v>50</v>
      </c>
      <c r="L95" s="126">
        <f t="shared" si="33"/>
        <v>50</v>
      </c>
    </row>
    <row r="96" spans="1:53" ht="15.75">
      <c r="A96" s="119" t="s">
        <v>56</v>
      </c>
      <c r="B96" s="6" t="s">
        <v>47</v>
      </c>
      <c r="C96" s="120">
        <v>0</v>
      </c>
      <c r="D96" s="89" t="s">
        <v>36</v>
      </c>
      <c r="E96" s="124">
        <v>43010</v>
      </c>
      <c r="F96" s="120">
        <v>240</v>
      </c>
      <c r="G96" s="173" t="s">
        <v>19</v>
      </c>
      <c r="H96" s="122" t="s">
        <v>28</v>
      </c>
      <c r="I96" s="122"/>
      <c r="J96" s="41">
        <f>J97</f>
        <v>80</v>
      </c>
      <c r="K96" s="41">
        <f t="shared" si="33"/>
        <v>50</v>
      </c>
      <c r="L96" s="126">
        <f t="shared" si="33"/>
        <v>50</v>
      </c>
    </row>
    <row r="97" spans="1:53" s="15" customFormat="1" ht="47.25">
      <c r="A97" s="230" t="s">
        <v>155</v>
      </c>
      <c r="B97" s="101" t="s">
        <v>47</v>
      </c>
      <c r="C97" s="238">
        <v>0</v>
      </c>
      <c r="D97" s="117" t="s">
        <v>36</v>
      </c>
      <c r="E97" s="239">
        <v>43010</v>
      </c>
      <c r="F97" s="238">
        <v>240</v>
      </c>
      <c r="G97" s="240" t="s">
        <v>19</v>
      </c>
      <c r="H97" s="237" t="s">
        <v>28</v>
      </c>
      <c r="I97" s="237">
        <v>910</v>
      </c>
      <c r="J97" s="138">
        <f>'Прил 2'!J80</f>
        <v>80</v>
      </c>
      <c r="K97" s="138">
        <f>'Прил 2'!K80</f>
        <v>50</v>
      </c>
      <c r="L97" s="138">
        <f>'Прил 2'!L80</f>
        <v>50</v>
      </c>
      <c r="M97" s="234"/>
      <c r="N97" s="234"/>
      <c r="O97" s="234"/>
      <c r="P97" s="234"/>
      <c r="Q97" s="234"/>
      <c r="R97" s="234"/>
      <c r="S97" s="234"/>
      <c r="T97" s="234"/>
      <c r="U97" s="234"/>
      <c r="V97" s="234"/>
      <c r="W97" s="234"/>
      <c r="X97" s="234"/>
      <c r="Y97" s="234"/>
      <c r="Z97" s="234"/>
      <c r="AA97" s="234"/>
      <c r="AB97" s="234"/>
      <c r="AC97" s="234"/>
      <c r="AD97" s="234"/>
      <c r="AE97" s="234"/>
      <c r="AF97" s="234"/>
      <c r="AG97" s="234"/>
      <c r="AH97" s="234"/>
      <c r="AI97" s="234"/>
      <c r="AJ97" s="234"/>
      <c r="AK97" s="234"/>
      <c r="AL97" s="234"/>
      <c r="AM97" s="234"/>
      <c r="AN97" s="234"/>
      <c r="AO97" s="234"/>
      <c r="AP97" s="234"/>
      <c r="AQ97" s="234"/>
      <c r="AR97" s="234"/>
      <c r="AS97" s="234"/>
      <c r="AT97" s="234"/>
      <c r="AU97" s="234"/>
      <c r="AV97" s="234"/>
      <c r="AW97" s="234"/>
      <c r="AX97" s="234"/>
      <c r="AY97" s="234"/>
      <c r="AZ97" s="234"/>
      <c r="BA97" s="234"/>
    </row>
    <row r="98" spans="1:53" ht="15.75">
      <c r="A98" s="95" t="s">
        <v>139</v>
      </c>
      <c r="B98" s="6" t="s">
        <v>47</v>
      </c>
      <c r="C98" s="120">
        <v>0</v>
      </c>
      <c r="D98" s="89" t="s">
        <v>36</v>
      </c>
      <c r="E98" s="124">
        <v>43040</v>
      </c>
      <c r="F98" s="120"/>
      <c r="G98" s="121"/>
      <c r="H98" s="122"/>
      <c r="I98" s="122"/>
      <c r="J98" s="41">
        <f>J101</f>
        <v>75.099999999999994</v>
      </c>
      <c r="K98" s="41">
        <f>K101</f>
        <v>45.3</v>
      </c>
      <c r="L98" s="126">
        <f>L101</f>
        <v>49.1</v>
      </c>
    </row>
    <row r="99" spans="1:53" ht="36" customHeight="1">
      <c r="A99" s="95" t="s">
        <v>98</v>
      </c>
      <c r="B99" s="6" t="s">
        <v>47</v>
      </c>
      <c r="C99" s="120">
        <v>0</v>
      </c>
      <c r="D99" s="89" t="s">
        <v>36</v>
      </c>
      <c r="E99" s="124">
        <v>43040</v>
      </c>
      <c r="F99" s="120">
        <v>200</v>
      </c>
      <c r="G99" s="121"/>
      <c r="H99" s="122"/>
      <c r="I99" s="122"/>
      <c r="J99" s="41">
        <f>J100</f>
        <v>75.099999999999994</v>
      </c>
      <c r="K99" s="41">
        <f t="shared" ref="K99:L99" si="34">K100</f>
        <v>45.3</v>
      </c>
      <c r="L99" s="41">
        <f t="shared" si="34"/>
        <v>49.1</v>
      </c>
    </row>
    <row r="100" spans="1:53" ht="15.75">
      <c r="A100" s="95" t="s">
        <v>41</v>
      </c>
      <c r="B100" s="6" t="s">
        <v>47</v>
      </c>
      <c r="C100" s="120">
        <v>0</v>
      </c>
      <c r="D100" s="89" t="s">
        <v>36</v>
      </c>
      <c r="E100" s="124">
        <v>43040</v>
      </c>
      <c r="F100" s="120">
        <v>240</v>
      </c>
      <c r="G100" s="121"/>
      <c r="H100" s="122"/>
      <c r="I100" s="122"/>
      <c r="J100" s="41">
        <f>J101</f>
        <v>75.099999999999994</v>
      </c>
      <c r="K100" s="41">
        <f t="shared" ref="K100:L100" si="35">K101</f>
        <v>45.3</v>
      </c>
      <c r="L100" s="41">
        <f t="shared" si="35"/>
        <v>49.1</v>
      </c>
    </row>
    <row r="101" spans="1:53" ht="15.75">
      <c r="A101" s="100" t="s">
        <v>55</v>
      </c>
      <c r="B101" s="6" t="s">
        <v>47</v>
      </c>
      <c r="C101" s="120">
        <v>0</v>
      </c>
      <c r="D101" s="89" t="s">
        <v>36</v>
      </c>
      <c r="E101" s="124">
        <v>43040</v>
      </c>
      <c r="F101" s="120">
        <v>240</v>
      </c>
      <c r="G101" s="92" t="s">
        <v>19</v>
      </c>
      <c r="H101" s="122"/>
      <c r="I101" s="122"/>
      <c r="J101" s="41">
        <f>J102</f>
        <v>75.099999999999994</v>
      </c>
      <c r="K101" s="41">
        <f t="shared" ref="K101:L102" si="36">K102</f>
        <v>45.3</v>
      </c>
      <c r="L101" s="126">
        <f t="shared" si="36"/>
        <v>49.1</v>
      </c>
    </row>
    <row r="102" spans="1:53" ht="15.75">
      <c r="A102" s="119" t="s">
        <v>56</v>
      </c>
      <c r="B102" s="6" t="s">
        <v>47</v>
      </c>
      <c r="C102" s="120">
        <v>0</v>
      </c>
      <c r="D102" s="89" t="s">
        <v>36</v>
      </c>
      <c r="E102" s="124">
        <v>43040</v>
      </c>
      <c r="F102" s="120">
        <v>240</v>
      </c>
      <c r="G102" s="92" t="s">
        <v>19</v>
      </c>
      <c r="H102" s="122" t="s">
        <v>28</v>
      </c>
      <c r="I102" s="122"/>
      <c r="J102" s="41">
        <f>J103</f>
        <v>75.099999999999994</v>
      </c>
      <c r="K102" s="41">
        <f t="shared" si="36"/>
        <v>45.3</v>
      </c>
      <c r="L102" s="126">
        <f t="shared" si="36"/>
        <v>49.1</v>
      </c>
    </row>
    <row r="103" spans="1:53" s="15" customFormat="1" ht="55.5" customHeight="1">
      <c r="A103" s="230" t="s">
        <v>155</v>
      </c>
      <c r="B103" s="101" t="s">
        <v>47</v>
      </c>
      <c r="C103" s="238">
        <v>0</v>
      </c>
      <c r="D103" s="117" t="s">
        <v>36</v>
      </c>
      <c r="E103" s="239">
        <v>43040</v>
      </c>
      <c r="F103" s="238">
        <v>240</v>
      </c>
      <c r="G103" s="235" t="s">
        <v>19</v>
      </c>
      <c r="H103" s="237" t="s">
        <v>28</v>
      </c>
      <c r="I103" s="237">
        <v>910</v>
      </c>
      <c r="J103" s="138">
        <f>'Прил 2'!J83</f>
        <v>75.099999999999994</v>
      </c>
      <c r="K103" s="138">
        <f>'Прил 2'!K83</f>
        <v>45.3</v>
      </c>
      <c r="L103" s="138">
        <f>'Прил 2'!L83</f>
        <v>49.1</v>
      </c>
      <c r="M103" s="234"/>
      <c r="N103" s="234"/>
      <c r="O103" s="234"/>
      <c r="P103" s="234"/>
      <c r="Q103" s="234"/>
      <c r="R103" s="234"/>
      <c r="S103" s="234"/>
      <c r="T103" s="234"/>
      <c r="U103" s="234"/>
      <c r="V103" s="234"/>
      <c r="W103" s="234"/>
      <c r="X103" s="234"/>
      <c r="Y103" s="234"/>
      <c r="Z103" s="234"/>
      <c r="AA103" s="234"/>
      <c r="AB103" s="234"/>
      <c r="AC103" s="234"/>
      <c r="AD103" s="234"/>
      <c r="AE103" s="234"/>
      <c r="AF103" s="234"/>
      <c r="AG103" s="234"/>
      <c r="AH103" s="234"/>
      <c r="AI103" s="234"/>
      <c r="AJ103" s="234"/>
      <c r="AK103" s="234"/>
      <c r="AL103" s="234"/>
      <c r="AM103" s="234"/>
      <c r="AN103" s="234"/>
      <c r="AO103" s="234"/>
      <c r="AP103" s="234"/>
      <c r="AQ103" s="234"/>
      <c r="AR103" s="234"/>
      <c r="AS103" s="234"/>
      <c r="AT103" s="234"/>
      <c r="AU103" s="234"/>
      <c r="AV103" s="234"/>
      <c r="AW103" s="234"/>
      <c r="AX103" s="234"/>
      <c r="AY103" s="234"/>
      <c r="AZ103" s="234"/>
      <c r="BA103" s="234"/>
    </row>
    <row r="104" spans="1:53" s="15" customFormat="1" ht="99" customHeight="1">
      <c r="A104" s="119" t="s">
        <v>219</v>
      </c>
      <c r="B104" s="91">
        <v>89</v>
      </c>
      <c r="C104" s="6">
        <v>1</v>
      </c>
      <c r="D104" s="6" t="s">
        <v>36</v>
      </c>
      <c r="E104" s="90" t="s">
        <v>220</v>
      </c>
      <c r="F104" s="6"/>
      <c r="G104" s="92"/>
      <c r="H104" s="89"/>
      <c r="I104" s="89"/>
      <c r="J104" s="41">
        <f>J105</f>
        <v>30</v>
      </c>
      <c r="K104" s="41">
        <f t="shared" ref="K104:L108" si="37">K105</f>
        <v>30</v>
      </c>
      <c r="L104" s="41">
        <f t="shared" si="37"/>
        <v>30</v>
      </c>
      <c r="M104" s="234"/>
      <c r="N104" s="234"/>
      <c r="O104" s="234"/>
      <c r="P104" s="234"/>
      <c r="Q104" s="234"/>
      <c r="R104" s="234"/>
      <c r="S104" s="234"/>
      <c r="T104" s="234"/>
      <c r="U104" s="234"/>
      <c r="V104" s="234"/>
      <c r="W104" s="234"/>
      <c r="X104" s="234"/>
      <c r="Y104" s="234"/>
      <c r="Z104" s="234"/>
      <c r="AA104" s="234"/>
      <c r="AB104" s="234"/>
      <c r="AC104" s="234"/>
      <c r="AD104" s="234"/>
      <c r="AE104" s="234"/>
      <c r="AF104" s="234"/>
      <c r="AG104" s="234"/>
      <c r="AH104" s="234"/>
      <c r="AI104" s="234"/>
      <c r="AJ104" s="234"/>
      <c r="AK104" s="234"/>
      <c r="AL104" s="234"/>
      <c r="AM104" s="234"/>
      <c r="AN104" s="234"/>
      <c r="AO104" s="234"/>
      <c r="AP104" s="234"/>
      <c r="AQ104" s="234"/>
      <c r="AR104" s="234"/>
      <c r="AS104" s="234"/>
      <c r="AT104" s="234"/>
      <c r="AU104" s="234"/>
      <c r="AV104" s="234"/>
      <c r="AW104" s="234"/>
      <c r="AX104" s="234"/>
      <c r="AY104" s="234"/>
      <c r="AZ104" s="234"/>
      <c r="BA104" s="234"/>
    </row>
    <row r="105" spans="1:53" s="15" customFormat="1" ht="34.5" customHeight="1">
      <c r="A105" s="95" t="s">
        <v>98</v>
      </c>
      <c r="B105" s="91">
        <v>89</v>
      </c>
      <c r="C105" s="6">
        <v>1</v>
      </c>
      <c r="D105" s="6" t="s">
        <v>36</v>
      </c>
      <c r="E105" s="90" t="s">
        <v>220</v>
      </c>
      <c r="F105" s="6" t="s">
        <v>99</v>
      </c>
      <c r="G105" s="92"/>
      <c r="H105" s="89"/>
      <c r="I105" s="89"/>
      <c r="J105" s="41">
        <f>J106</f>
        <v>30</v>
      </c>
      <c r="K105" s="41">
        <f t="shared" si="37"/>
        <v>30</v>
      </c>
      <c r="L105" s="41">
        <f t="shared" si="37"/>
        <v>30</v>
      </c>
      <c r="M105" s="234"/>
      <c r="N105" s="234"/>
      <c r="O105" s="234"/>
      <c r="P105" s="234"/>
      <c r="Q105" s="234"/>
      <c r="R105" s="234"/>
      <c r="S105" s="234"/>
      <c r="T105" s="234"/>
      <c r="U105" s="234"/>
      <c r="V105" s="234"/>
      <c r="W105" s="234"/>
      <c r="X105" s="234"/>
      <c r="Y105" s="234"/>
      <c r="Z105" s="234"/>
      <c r="AA105" s="234"/>
      <c r="AB105" s="234"/>
      <c r="AC105" s="234"/>
      <c r="AD105" s="234"/>
      <c r="AE105" s="234"/>
      <c r="AF105" s="234"/>
      <c r="AG105" s="234"/>
      <c r="AH105" s="234"/>
      <c r="AI105" s="234"/>
      <c r="AJ105" s="234"/>
      <c r="AK105" s="234"/>
      <c r="AL105" s="234"/>
      <c r="AM105" s="234"/>
      <c r="AN105" s="234"/>
      <c r="AO105" s="234"/>
      <c r="AP105" s="234"/>
      <c r="AQ105" s="234"/>
      <c r="AR105" s="234"/>
      <c r="AS105" s="234"/>
      <c r="AT105" s="234"/>
      <c r="AU105" s="234"/>
      <c r="AV105" s="234"/>
      <c r="AW105" s="234"/>
      <c r="AX105" s="234"/>
      <c r="AY105" s="234"/>
      <c r="AZ105" s="234"/>
      <c r="BA105" s="234"/>
    </row>
    <row r="106" spans="1:53" s="15" customFormat="1" ht="21" customHeight="1">
      <c r="A106" s="95" t="s">
        <v>41</v>
      </c>
      <c r="B106" s="91">
        <v>89</v>
      </c>
      <c r="C106" s="6">
        <v>1</v>
      </c>
      <c r="D106" s="6" t="s">
        <v>36</v>
      </c>
      <c r="E106" s="90" t="s">
        <v>220</v>
      </c>
      <c r="F106" s="6" t="s">
        <v>100</v>
      </c>
      <c r="G106" s="92"/>
      <c r="H106" s="89"/>
      <c r="I106" s="89"/>
      <c r="J106" s="41">
        <f>J107</f>
        <v>30</v>
      </c>
      <c r="K106" s="41">
        <f t="shared" si="37"/>
        <v>30</v>
      </c>
      <c r="L106" s="41">
        <f t="shared" si="37"/>
        <v>30</v>
      </c>
      <c r="M106" s="234"/>
      <c r="N106" s="234"/>
      <c r="O106" s="234"/>
      <c r="P106" s="234"/>
      <c r="Q106" s="234"/>
      <c r="R106" s="234"/>
      <c r="S106" s="234"/>
      <c r="T106" s="234"/>
      <c r="U106" s="234"/>
      <c r="V106" s="234"/>
      <c r="W106" s="234"/>
      <c r="X106" s="234"/>
      <c r="Y106" s="234"/>
      <c r="Z106" s="234"/>
      <c r="AA106" s="234"/>
      <c r="AB106" s="234"/>
      <c r="AC106" s="234"/>
      <c r="AD106" s="234"/>
      <c r="AE106" s="234"/>
      <c r="AF106" s="234"/>
      <c r="AG106" s="234"/>
      <c r="AH106" s="234"/>
      <c r="AI106" s="234"/>
      <c r="AJ106" s="234"/>
      <c r="AK106" s="234"/>
      <c r="AL106" s="234"/>
      <c r="AM106" s="234"/>
      <c r="AN106" s="234"/>
      <c r="AO106" s="234"/>
      <c r="AP106" s="234"/>
      <c r="AQ106" s="234"/>
      <c r="AR106" s="234"/>
      <c r="AS106" s="234"/>
      <c r="AT106" s="234"/>
      <c r="AU106" s="234"/>
      <c r="AV106" s="234"/>
      <c r="AW106" s="234"/>
      <c r="AX106" s="234"/>
      <c r="AY106" s="234"/>
      <c r="AZ106" s="234"/>
      <c r="BA106" s="234"/>
    </row>
    <row r="107" spans="1:53" s="15" customFormat="1" ht="17.25" customHeight="1">
      <c r="A107" s="100" t="s">
        <v>20</v>
      </c>
      <c r="B107" s="91">
        <v>89</v>
      </c>
      <c r="C107" s="6">
        <v>1</v>
      </c>
      <c r="D107" s="6" t="s">
        <v>36</v>
      </c>
      <c r="E107" s="90" t="s">
        <v>220</v>
      </c>
      <c r="F107" s="6" t="s">
        <v>100</v>
      </c>
      <c r="G107" s="92" t="s">
        <v>19</v>
      </c>
      <c r="H107" s="89"/>
      <c r="I107" s="89"/>
      <c r="J107" s="41">
        <f>J108</f>
        <v>30</v>
      </c>
      <c r="K107" s="41">
        <f t="shared" si="37"/>
        <v>30</v>
      </c>
      <c r="L107" s="41">
        <f t="shared" si="37"/>
        <v>30</v>
      </c>
      <c r="M107" s="234"/>
      <c r="N107" s="234"/>
      <c r="O107" s="234"/>
      <c r="P107" s="234"/>
      <c r="Q107" s="234"/>
      <c r="R107" s="234"/>
      <c r="S107" s="234"/>
      <c r="T107" s="234"/>
      <c r="U107" s="234"/>
      <c r="V107" s="234"/>
      <c r="W107" s="234"/>
      <c r="X107" s="234"/>
      <c r="Y107" s="234"/>
      <c r="Z107" s="234"/>
      <c r="AA107" s="234"/>
      <c r="AB107" s="234"/>
      <c r="AC107" s="234"/>
      <c r="AD107" s="234"/>
      <c r="AE107" s="234"/>
      <c r="AF107" s="234"/>
      <c r="AG107" s="234"/>
      <c r="AH107" s="234"/>
      <c r="AI107" s="234"/>
      <c r="AJ107" s="234"/>
      <c r="AK107" s="234"/>
      <c r="AL107" s="234"/>
      <c r="AM107" s="234"/>
      <c r="AN107" s="234"/>
      <c r="AO107" s="234"/>
      <c r="AP107" s="234"/>
      <c r="AQ107" s="234"/>
      <c r="AR107" s="234"/>
      <c r="AS107" s="234"/>
      <c r="AT107" s="234"/>
      <c r="AU107" s="234"/>
      <c r="AV107" s="234"/>
      <c r="AW107" s="234"/>
      <c r="AX107" s="234"/>
      <c r="AY107" s="234"/>
      <c r="AZ107" s="234"/>
      <c r="BA107" s="234"/>
    </row>
    <row r="108" spans="1:53" s="15" customFormat="1" ht="17.25" customHeight="1">
      <c r="A108" s="100" t="s">
        <v>55</v>
      </c>
      <c r="B108" s="91">
        <v>89</v>
      </c>
      <c r="C108" s="6">
        <v>1</v>
      </c>
      <c r="D108" s="6" t="s">
        <v>36</v>
      </c>
      <c r="E108" s="90" t="s">
        <v>220</v>
      </c>
      <c r="F108" s="6" t="s">
        <v>100</v>
      </c>
      <c r="G108" s="92" t="s">
        <v>19</v>
      </c>
      <c r="H108" s="89" t="s">
        <v>27</v>
      </c>
      <c r="I108" s="89"/>
      <c r="J108" s="41">
        <f>J109</f>
        <v>30</v>
      </c>
      <c r="K108" s="41">
        <f t="shared" si="37"/>
        <v>30</v>
      </c>
      <c r="L108" s="41">
        <f t="shared" si="37"/>
        <v>30</v>
      </c>
      <c r="M108" s="234"/>
      <c r="N108" s="234"/>
      <c r="O108" s="234"/>
      <c r="P108" s="234"/>
      <c r="Q108" s="234"/>
      <c r="R108" s="234"/>
      <c r="S108" s="234"/>
      <c r="T108" s="234"/>
      <c r="U108" s="234"/>
      <c r="V108" s="234"/>
      <c r="W108" s="234"/>
      <c r="X108" s="234"/>
      <c r="Y108" s="234"/>
      <c r="Z108" s="234"/>
      <c r="AA108" s="234"/>
      <c r="AB108" s="234"/>
      <c r="AC108" s="234"/>
      <c r="AD108" s="234"/>
      <c r="AE108" s="234"/>
      <c r="AF108" s="234"/>
      <c r="AG108" s="234"/>
      <c r="AH108" s="234"/>
      <c r="AI108" s="234"/>
      <c r="AJ108" s="234"/>
      <c r="AK108" s="234"/>
      <c r="AL108" s="234"/>
      <c r="AM108" s="234"/>
      <c r="AN108" s="234"/>
      <c r="AO108" s="234"/>
      <c r="AP108" s="234"/>
      <c r="AQ108" s="234"/>
      <c r="AR108" s="234"/>
      <c r="AS108" s="234"/>
      <c r="AT108" s="234"/>
      <c r="AU108" s="234"/>
      <c r="AV108" s="234"/>
      <c r="AW108" s="234"/>
      <c r="AX108" s="234"/>
      <c r="AY108" s="234"/>
      <c r="AZ108" s="234"/>
      <c r="BA108" s="234"/>
    </row>
    <row r="109" spans="1:53" s="15" customFormat="1" ht="55.5" customHeight="1">
      <c r="A109" s="230" t="s">
        <v>155</v>
      </c>
      <c r="B109" s="231">
        <v>89</v>
      </c>
      <c r="C109" s="101">
        <v>1</v>
      </c>
      <c r="D109" s="101" t="s">
        <v>36</v>
      </c>
      <c r="E109" s="102" t="s">
        <v>220</v>
      </c>
      <c r="F109" s="101" t="s">
        <v>100</v>
      </c>
      <c r="G109" s="235" t="s">
        <v>19</v>
      </c>
      <c r="H109" s="117" t="s">
        <v>27</v>
      </c>
      <c r="I109" s="117">
        <v>910</v>
      </c>
      <c r="J109" s="138">
        <f>'Прил 2'!J74</f>
        <v>30</v>
      </c>
      <c r="K109" s="138">
        <f>'Прил 2'!K74</f>
        <v>30</v>
      </c>
      <c r="L109" s="138">
        <f>'Прил 2'!L74</f>
        <v>30</v>
      </c>
      <c r="M109" s="234"/>
      <c r="N109" s="234"/>
      <c r="O109" s="234"/>
      <c r="P109" s="234"/>
      <c r="Q109" s="234"/>
      <c r="R109" s="234"/>
      <c r="S109" s="234"/>
      <c r="T109" s="234"/>
      <c r="U109" s="234"/>
      <c r="V109" s="234"/>
      <c r="W109" s="234"/>
      <c r="X109" s="234"/>
      <c r="Y109" s="234"/>
      <c r="Z109" s="234"/>
      <c r="AA109" s="234"/>
      <c r="AB109" s="234"/>
      <c r="AC109" s="234"/>
      <c r="AD109" s="234"/>
      <c r="AE109" s="234"/>
      <c r="AF109" s="234"/>
      <c r="AG109" s="234"/>
      <c r="AH109" s="234"/>
      <c r="AI109" s="234"/>
      <c r="AJ109" s="234"/>
      <c r="AK109" s="234"/>
      <c r="AL109" s="234"/>
      <c r="AM109" s="234"/>
      <c r="AN109" s="234"/>
      <c r="AO109" s="234"/>
      <c r="AP109" s="234"/>
      <c r="AQ109" s="234"/>
      <c r="AR109" s="234"/>
      <c r="AS109" s="234"/>
      <c r="AT109" s="234"/>
      <c r="AU109" s="234"/>
      <c r="AV109" s="234"/>
      <c r="AW109" s="234"/>
      <c r="AX109" s="234"/>
      <c r="AY109" s="234"/>
      <c r="AZ109" s="234"/>
      <c r="BA109" s="234"/>
    </row>
    <row r="110" spans="1:53" ht="63">
      <c r="A110" s="154" t="s">
        <v>172</v>
      </c>
      <c r="B110" s="123">
        <v>89</v>
      </c>
      <c r="C110" s="122" t="s">
        <v>23</v>
      </c>
      <c r="D110" s="89" t="s">
        <v>36</v>
      </c>
      <c r="E110" s="97" t="s">
        <v>51</v>
      </c>
      <c r="F110" s="89"/>
      <c r="G110" s="92"/>
      <c r="H110" s="89"/>
      <c r="I110" s="120"/>
      <c r="J110" s="41">
        <f>J113+J116</f>
        <v>109.3</v>
      </c>
      <c r="K110" s="41">
        <f t="shared" ref="K110:L110" si="38">K113+K116</f>
        <v>114.4</v>
      </c>
      <c r="L110" s="41">
        <f t="shared" si="38"/>
        <v>118.7</v>
      </c>
    </row>
    <row r="111" spans="1:53" ht="78.75">
      <c r="A111" s="103" t="s">
        <v>101</v>
      </c>
      <c r="B111" s="123">
        <v>89</v>
      </c>
      <c r="C111" s="122" t="s">
        <v>23</v>
      </c>
      <c r="D111" s="89" t="s">
        <v>36</v>
      </c>
      <c r="E111" s="97" t="s">
        <v>51</v>
      </c>
      <c r="F111" s="89" t="s">
        <v>103</v>
      </c>
      <c r="G111" s="92"/>
      <c r="H111" s="89"/>
      <c r="I111" s="120"/>
      <c r="J111" s="41">
        <f>J112</f>
        <v>105.3</v>
      </c>
      <c r="K111" s="41">
        <f t="shared" ref="K111:L111" si="39">K112</f>
        <v>110.4</v>
      </c>
      <c r="L111" s="41">
        <f t="shared" si="39"/>
        <v>114.7</v>
      </c>
    </row>
    <row r="112" spans="1:53" ht="31.5">
      <c r="A112" s="103" t="s">
        <v>102</v>
      </c>
      <c r="B112" s="123">
        <v>89</v>
      </c>
      <c r="C112" s="122" t="s">
        <v>23</v>
      </c>
      <c r="D112" s="89" t="s">
        <v>36</v>
      </c>
      <c r="E112" s="97" t="s">
        <v>51</v>
      </c>
      <c r="F112" s="89" t="s">
        <v>104</v>
      </c>
      <c r="G112" s="92"/>
      <c r="H112" s="89"/>
      <c r="I112" s="120"/>
      <c r="J112" s="41">
        <f>J113</f>
        <v>105.3</v>
      </c>
      <c r="K112" s="41">
        <f t="shared" ref="K112:L112" si="40">K113</f>
        <v>110.4</v>
      </c>
      <c r="L112" s="41">
        <f t="shared" si="40"/>
        <v>114.7</v>
      </c>
    </row>
    <row r="113" spans="1:53" ht="15.75">
      <c r="A113" s="100" t="s">
        <v>49</v>
      </c>
      <c r="B113" s="123">
        <v>89</v>
      </c>
      <c r="C113" s="122" t="s">
        <v>23</v>
      </c>
      <c r="D113" s="89" t="s">
        <v>36</v>
      </c>
      <c r="E113" s="97" t="s">
        <v>51</v>
      </c>
      <c r="F113" s="89" t="s">
        <v>104</v>
      </c>
      <c r="G113" s="92" t="s">
        <v>27</v>
      </c>
      <c r="H113" s="89"/>
      <c r="I113" s="120"/>
      <c r="J113" s="41">
        <f>J114</f>
        <v>105.3</v>
      </c>
      <c r="K113" s="41">
        <f t="shared" ref="K113:L114" si="41">K114</f>
        <v>110.4</v>
      </c>
      <c r="L113" s="126">
        <f t="shared" si="41"/>
        <v>114.7</v>
      </c>
    </row>
    <row r="114" spans="1:53" ht="21.75" customHeight="1">
      <c r="A114" s="100" t="s">
        <v>50</v>
      </c>
      <c r="B114" s="123">
        <v>89</v>
      </c>
      <c r="C114" s="122" t="s">
        <v>23</v>
      </c>
      <c r="D114" s="89" t="s">
        <v>36</v>
      </c>
      <c r="E114" s="97" t="s">
        <v>51</v>
      </c>
      <c r="F114" s="89" t="s">
        <v>104</v>
      </c>
      <c r="G114" s="92" t="s">
        <v>27</v>
      </c>
      <c r="H114" s="89" t="s">
        <v>28</v>
      </c>
      <c r="I114" s="120"/>
      <c r="J114" s="41">
        <f>J115</f>
        <v>105.3</v>
      </c>
      <c r="K114" s="41">
        <f t="shared" si="41"/>
        <v>110.4</v>
      </c>
      <c r="L114" s="126">
        <f t="shared" si="41"/>
        <v>114.7</v>
      </c>
    </row>
    <row r="115" spans="1:53" s="15" customFormat="1" ht="47.25">
      <c r="A115" s="230" t="s">
        <v>155</v>
      </c>
      <c r="B115" s="235">
        <v>89</v>
      </c>
      <c r="C115" s="117">
        <v>1</v>
      </c>
      <c r="D115" s="117" t="s">
        <v>36</v>
      </c>
      <c r="E115" s="148" t="s">
        <v>51</v>
      </c>
      <c r="F115" s="117" t="s">
        <v>104</v>
      </c>
      <c r="G115" s="235" t="s">
        <v>27</v>
      </c>
      <c r="H115" s="117" t="s">
        <v>28</v>
      </c>
      <c r="I115" s="117">
        <v>910</v>
      </c>
      <c r="J115" s="138">
        <f>'Прил 2'!J55</f>
        <v>105.3</v>
      </c>
      <c r="K115" s="138">
        <f>'Прил 2'!K55</f>
        <v>110.4</v>
      </c>
      <c r="L115" s="138">
        <f>'Прил 2'!L55</f>
        <v>114.7</v>
      </c>
      <c r="M115" s="234"/>
      <c r="N115" s="234"/>
      <c r="O115" s="234"/>
      <c r="P115" s="234"/>
      <c r="Q115" s="234"/>
      <c r="R115" s="234"/>
      <c r="S115" s="234"/>
      <c r="T115" s="234"/>
      <c r="U115" s="234"/>
      <c r="V115" s="234"/>
      <c r="W115" s="234"/>
      <c r="X115" s="234"/>
      <c r="Y115" s="234"/>
      <c r="Z115" s="234"/>
      <c r="AA115" s="234"/>
      <c r="AB115" s="234"/>
      <c r="AC115" s="234"/>
      <c r="AD115" s="234"/>
      <c r="AE115" s="234"/>
      <c r="AF115" s="234"/>
      <c r="AG115" s="234"/>
      <c r="AH115" s="234"/>
      <c r="AI115" s="234"/>
      <c r="AJ115" s="234"/>
      <c r="AK115" s="234"/>
      <c r="AL115" s="234"/>
      <c r="AM115" s="234"/>
      <c r="AN115" s="234"/>
      <c r="AO115" s="234"/>
      <c r="AP115" s="234"/>
      <c r="AQ115" s="234"/>
      <c r="AR115" s="234"/>
      <c r="AS115" s="234"/>
      <c r="AT115" s="234"/>
      <c r="AU115" s="234"/>
      <c r="AV115" s="234"/>
      <c r="AW115" s="234"/>
      <c r="AX115" s="234"/>
      <c r="AY115" s="234"/>
      <c r="AZ115" s="234"/>
      <c r="BA115" s="234"/>
    </row>
    <row r="116" spans="1:53" ht="78.75">
      <c r="A116" s="103" t="s">
        <v>101</v>
      </c>
      <c r="B116" s="123">
        <v>89</v>
      </c>
      <c r="C116" s="122" t="s">
        <v>23</v>
      </c>
      <c r="D116" s="89" t="s">
        <v>36</v>
      </c>
      <c r="E116" s="97" t="s">
        <v>51</v>
      </c>
      <c r="F116" s="89" t="s">
        <v>99</v>
      </c>
      <c r="G116" s="92"/>
      <c r="H116" s="89"/>
      <c r="I116" s="120"/>
      <c r="J116" s="41">
        <f>J117</f>
        <v>4</v>
      </c>
      <c r="K116" s="41">
        <f t="shared" ref="K116:L119" si="42">K117</f>
        <v>4</v>
      </c>
      <c r="L116" s="41">
        <f t="shared" ref="L116:L117" si="43">L117</f>
        <v>4</v>
      </c>
    </row>
    <row r="117" spans="1:53" ht="31.5">
      <c r="A117" s="103" t="s">
        <v>102</v>
      </c>
      <c r="B117" s="123">
        <v>89</v>
      </c>
      <c r="C117" s="122" t="s">
        <v>23</v>
      </c>
      <c r="D117" s="89" t="s">
        <v>36</v>
      </c>
      <c r="E117" s="97" t="s">
        <v>51</v>
      </c>
      <c r="F117" s="89" t="s">
        <v>100</v>
      </c>
      <c r="G117" s="92"/>
      <c r="H117" s="89"/>
      <c r="I117" s="120"/>
      <c r="J117" s="41">
        <f>J118</f>
        <v>4</v>
      </c>
      <c r="K117" s="41">
        <f t="shared" si="42"/>
        <v>4</v>
      </c>
      <c r="L117" s="41">
        <f t="shared" si="43"/>
        <v>4</v>
      </c>
    </row>
    <row r="118" spans="1:53" ht="15.75">
      <c r="A118" s="100" t="s">
        <v>49</v>
      </c>
      <c r="B118" s="123">
        <v>89</v>
      </c>
      <c r="C118" s="122" t="s">
        <v>23</v>
      </c>
      <c r="D118" s="89" t="s">
        <v>36</v>
      </c>
      <c r="E118" s="97" t="s">
        <v>51</v>
      </c>
      <c r="F118" s="89" t="s">
        <v>100</v>
      </c>
      <c r="G118" s="92" t="s">
        <v>27</v>
      </c>
      <c r="H118" s="89"/>
      <c r="I118" s="120"/>
      <c r="J118" s="41">
        <f>J119</f>
        <v>4</v>
      </c>
      <c r="K118" s="41">
        <f t="shared" si="42"/>
        <v>4</v>
      </c>
      <c r="L118" s="126">
        <f t="shared" si="42"/>
        <v>4</v>
      </c>
    </row>
    <row r="119" spans="1:53" ht="21.75" customHeight="1">
      <c r="A119" s="100" t="s">
        <v>50</v>
      </c>
      <c r="B119" s="123">
        <v>89</v>
      </c>
      <c r="C119" s="122" t="s">
        <v>23</v>
      </c>
      <c r="D119" s="89" t="s">
        <v>36</v>
      </c>
      <c r="E119" s="97" t="s">
        <v>51</v>
      </c>
      <c r="F119" s="89" t="s">
        <v>100</v>
      </c>
      <c r="G119" s="92" t="s">
        <v>27</v>
      </c>
      <c r="H119" s="89" t="s">
        <v>28</v>
      </c>
      <c r="I119" s="120"/>
      <c r="J119" s="41">
        <f>J120</f>
        <v>4</v>
      </c>
      <c r="K119" s="41">
        <f t="shared" si="42"/>
        <v>4</v>
      </c>
      <c r="L119" s="126">
        <f t="shared" si="42"/>
        <v>4</v>
      </c>
    </row>
    <row r="120" spans="1:53" s="15" customFormat="1" ht="47.25">
      <c r="A120" s="230" t="s">
        <v>155</v>
      </c>
      <c r="B120" s="235">
        <v>89</v>
      </c>
      <c r="C120" s="117">
        <v>1</v>
      </c>
      <c r="D120" s="117" t="s">
        <v>36</v>
      </c>
      <c r="E120" s="148" t="s">
        <v>51</v>
      </c>
      <c r="F120" s="117" t="s">
        <v>100</v>
      </c>
      <c r="G120" s="235" t="s">
        <v>27</v>
      </c>
      <c r="H120" s="117" t="s">
        <v>28</v>
      </c>
      <c r="I120" s="117">
        <v>910</v>
      </c>
      <c r="J120" s="138">
        <f>'Прил 2'!J57</f>
        <v>4</v>
      </c>
      <c r="K120" s="138">
        <f>'Прил 2'!K57</f>
        <v>4</v>
      </c>
      <c r="L120" s="138">
        <f>'Прил 2'!L57</f>
        <v>4</v>
      </c>
      <c r="M120" s="234"/>
      <c r="N120" s="234"/>
      <c r="O120" s="234"/>
      <c r="P120" s="234"/>
      <c r="Q120" s="234"/>
      <c r="R120" s="234"/>
      <c r="S120" s="234"/>
      <c r="T120" s="234"/>
      <c r="U120" s="234"/>
      <c r="V120" s="234"/>
      <c r="W120" s="234"/>
      <c r="X120" s="234"/>
      <c r="Y120" s="234"/>
      <c r="Z120" s="234"/>
      <c r="AA120" s="234"/>
      <c r="AB120" s="234"/>
      <c r="AC120" s="234"/>
      <c r="AD120" s="234"/>
      <c r="AE120" s="234"/>
      <c r="AF120" s="234"/>
      <c r="AG120" s="234"/>
      <c r="AH120" s="234"/>
      <c r="AI120" s="234"/>
      <c r="AJ120" s="234"/>
      <c r="AK120" s="234"/>
      <c r="AL120" s="234"/>
      <c r="AM120" s="234"/>
      <c r="AN120" s="234"/>
      <c r="AO120" s="234"/>
      <c r="AP120" s="234"/>
      <c r="AQ120" s="234"/>
      <c r="AR120" s="234"/>
      <c r="AS120" s="234"/>
      <c r="AT120" s="234"/>
      <c r="AU120" s="234"/>
      <c r="AV120" s="234"/>
      <c r="AW120" s="234"/>
      <c r="AX120" s="234"/>
      <c r="AY120" s="234"/>
      <c r="AZ120" s="234"/>
      <c r="BA120" s="234"/>
    </row>
    <row r="121" spans="1:53" ht="115.9" customHeight="1">
      <c r="A121" s="100" t="s">
        <v>133</v>
      </c>
      <c r="B121" s="88">
        <v>89</v>
      </c>
      <c r="C121" s="89" t="s">
        <v>23</v>
      </c>
      <c r="D121" s="89" t="s">
        <v>36</v>
      </c>
      <c r="E121" s="97" t="s">
        <v>42</v>
      </c>
      <c r="F121" s="89"/>
      <c r="G121" s="92"/>
      <c r="H121" s="89"/>
      <c r="I121" s="92"/>
      <c r="J121" s="41">
        <f>J124</f>
        <v>0.2</v>
      </c>
      <c r="K121" s="41">
        <f>K124</f>
        <v>0.3</v>
      </c>
      <c r="L121" s="126">
        <f>L124</f>
        <v>0.3</v>
      </c>
    </row>
    <row r="122" spans="1:53" ht="35.450000000000003" customHeight="1">
      <c r="A122" s="95" t="s">
        <v>98</v>
      </c>
      <c r="B122" s="123">
        <v>89</v>
      </c>
      <c r="C122" s="89" t="s">
        <v>23</v>
      </c>
      <c r="D122" s="89" t="s">
        <v>36</v>
      </c>
      <c r="E122" s="97" t="s">
        <v>42</v>
      </c>
      <c r="F122" s="89" t="s">
        <v>99</v>
      </c>
      <c r="G122" s="92"/>
      <c r="H122" s="89"/>
      <c r="I122" s="92"/>
      <c r="J122" s="41">
        <f>J123</f>
        <v>0.2</v>
      </c>
      <c r="K122" s="41">
        <f t="shared" ref="K122:L122" si="44">K123</f>
        <v>0.3</v>
      </c>
      <c r="L122" s="41">
        <f t="shared" si="44"/>
        <v>0.3</v>
      </c>
    </row>
    <row r="123" spans="1:53" ht="22.15" customHeight="1">
      <c r="A123" s="95" t="s">
        <v>41</v>
      </c>
      <c r="B123" s="123">
        <v>89</v>
      </c>
      <c r="C123" s="89" t="s">
        <v>23</v>
      </c>
      <c r="D123" s="89" t="s">
        <v>36</v>
      </c>
      <c r="E123" s="97" t="s">
        <v>42</v>
      </c>
      <c r="F123" s="89" t="s">
        <v>100</v>
      </c>
      <c r="G123" s="92"/>
      <c r="H123" s="89"/>
      <c r="I123" s="92"/>
      <c r="J123" s="41">
        <f>J124</f>
        <v>0.2</v>
      </c>
      <c r="K123" s="41">
        <f t="shared" ref="K123:L123" si="45">K124</f>
        <v>0.3</v>
      </c>
      <c r="L123" s="41">
        <f t="shared" si="45"/>
        <v>0.3</v>
      </c>
    </row>
    <row r="124" spans="1:53" ht="15.75">
      <c r="A124" s="100" t="s">
        <v>15</v>
      </c>
      <c r="B124" s="123">
        <v>89</v>
      </c>
      <c r="C124" s="89" t="s">
        <v>23</v>
      </c>
      <c r="D124" s="89" t="s">
        <v>36</v>
      </c>
      <c r="E124" s="97" t="s">
        <v>42</v>
      </c>
      <c r="F124" s="89" t="s">
        <v>100</v>
      </c>
      <c r="G124" s="92" t="s">
        <v>16</v>
      </c>
      <c r="H124" s="89"/>
      <c r="I124" s="92"/>
      <c r="J124" s="41">
        <f>J125</f>
        <v>0.2</v>
      </c>
      <c r="K124" s="41">
        <f t="shared" ref="K124:L125" si="46">K125</f>
        <v>0.3</v>
      </c>
      <c r="L124" s="126">
        <f t="shared" si="46"/>
        <v>0.3</v>
      </c>
    </row>
    <row r="125" spans="1:53" ht="63.75" customHeight="1">
      <c r="A125" s="100" t="s">
        <v>65</v>
      </c>
      <c r="B125" s="123">
        <v>89</v>
      </c>
      <c r="C125" s="89" t="s">
        <v>23</v>
      </c>
      <c r="D125" s="89" t="s">
        <v>36</v>
      </c>
      <c r="E125" s="97" t="s">
        <v>42</v>
      </c>
      <c r="F125" s="89" t="s">
        <v>100</v>
      </c>
      <c r="G125" s="92" t="s">
        <v>16</v>
      </c>
      <c r="H125" s="89" t="s">
        <v>17</v>
      </c>
      <c r="I125" s="92"/>
      <c r="J125" s="41">
        <f>J126</f>
        <v>0.2</v>
      </c>
      <c r="K125" s="41">
        <f t="shared" si="46"/>
        <v>0.3</v>
      </c>
      <c r="L125" s="126">
        <f t="shared" si="46"/>
        <v>0.3</v>
      </c>
    </row>
    <row r="126" spans="1:53" s="15" customFormat="1" ht="47.25">
      <c r="A126" s="230" t="s">
        <v>155</v>
      </c>
      <c r="B126" s="236">
        <v>89</v>
      </c>
      <c r="C126" s="117" t="s">
        <v>23</v>
      </c>
      <c r="D126" s="117" t="s">
        <v>36</v>
      </c>
      <c r="E126" s="148" t="s">
        <v>42</v>
      </c>
      <c r="F126" s="117" t="s">
        <v>100</v>
      </c>
      <c r="G126" s="235" t="s">
        <v>16</v>
      </c>
      <c r="H126" s="117" t="s">
        <v>17</v>
      </c>
      <c r="I126" s="235">
        <v>910</v>
      </c>
      <c r="J126" s="138">
        <f>'Прил 2'!J35</f>
        <v>0.2</v>
      </c>
      <c r="K126" s="138">
        <f>'Прил 2'!K35</f>
        <v>0.3</v>
      </c>
      <c r="L126" s="241">
        <f>'Прил 2'!L35</f>
        <v>0.3</v>
      </c>
      <c r="M126" s="234"/>
      <c r="N126" s="234"/>
      <c r="O126" s="234"/>
      <c r="P126" s="234"/>
      <c r="Q126" s="234"/>
      <c r="R126" s="234"/>
      <c r="S126" s="234"/>
      <c r="T126" s="234"/>
      <c r="U126" s="234"/>
      <c r="V126" s="234"/>
      <c r="W126" s="234"/>
      <c r="X126" s="234"/>
      <c r="Y126" s="234"/>
      <c r="Z126" s="234"/>
      <c r="AA126" s="234"/>
      <c r="AB126" s="234"/>
      <c r="AC126" s="234"/>
      <c r="AD126" s="234"/>
      <c r="AE126" s="234"/>
      <c r="AF126" s="234"/>
      <c r="AG126" s="234"/>
      <c r="AH126" s="234"/>
      <c r="AI126" s="234"/>
      <c r="AJ126" s="234"/>
      <c r="AK126" s="234"/>
      <c r="AL126" s="234"/>
      <c r="AM126" s="234"/>
      <c r="AN126" s="234"/>
      <c r="AO126" s="234"/>
      <c r="AP126" s="234"/>
      <c r="AQ126" s="234"/>
      <c r="AR126" s="234"/>
      <c r="AS126" s="234"/>
      <c r="AT126" s="234"/>
      <c r="AU126" s="234"/>
      <c r="AV126" s="234"/>
      <c r="AW126" s="234"/>
      <c r="AX126" s="234"/>
      <c r="AY126" s="234"/>
      <c r="AZ126" s="234"/>
      <c r="BA126" s="234"/>
    </row>
  </sheetData>
  <autoFilter ref="A7:L126"/>
  <mergeCells count="11">
    <mergeCell ref="A3:J3"/>
    <mergeCell ref="A2:L2"/>
    <mergeCell ref="M2:T2"/>
    <mergeCell ref="J1:L1"/>
    <mergeCell ref="A4:A5"/>
    <mergeCell ref="B4:E5"/>
    <mergeCell ref="H4:H5"/>
    <mergeCell ref="I4:I5"/>
    <mergeCell ref="G4:G5"/>
    <mergeCell ref="J4:L4"/>
    <mergeCell ref="F4:F5"/>
  </mergeCells>
  <conditionalFormatting sqref="D66:D67">
    <cfRule type="expression" dxfId="2" priority="50" stopIfTrue="1">
      <formula>$D66=""</formula>
    </cfRule>
    <cfRule type="expression" dxfId="1" priority="51" stopIfTrue="1">
      <formula>$E66&lt;&gt;""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4" zoomScaleNormal="55" zoomScaleSheetLayoutView="100" workbookViewId="0">
      <selection activeCell="E6" sqref="E6"/>
    </sheetView>
  </sheetViews>
  <sheetFormatPr defaultColWidth="9.140625" defaultRowHeight="15.75"/>
  <cols>
    <col min="1" max="1" width="29.140625" style="12" customWidth="1"/>
    <col min="2" max="2" width="71" style="66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77"/>
      <c r="B1" s="181"/>
      <c r="C1" s="245" t="s">
        <v>213</v>
      </c>
      <c r="D1" s="245"/>
      <c r="E1" s="245"/>
    </row>
    <row r="2" spans="1:5" ht="51" customHeight="1">
      <c r="A2" s="257" t="s">
        <v>214</v>
      </c>
      <c r="B2" s="257"/>
      <c r="C2" s="257"/>
      <c r="D2" s="257"/>
      <c r="E2" s="257"/>
    </row>
    <row r="3" spans="1:5">
      <c r="A3" s="178"/>
      <c r="B3" s="182"/>
      <c r="C3" s="183"/>
      <c r="D3" s="175"/>
      <c r="E3" s="184"/>
    </row>
    <row r="4" spans="1:5" ht="21.75" customHeight="1">
      <c r="A4" s="258" t="s">
        <v>117</v>
      </c>
      <c r="B4" s="259" t="s">
        <v>187</v>
      </c>
      <c r="C4" s="258" t="s">
        <v>188</v>
      </c>
      <c r="D4" s="258"/>
      <c r="E4" s="258"/>
    </row>
    <row r="5" spans="1:5" ht="57" customHeight="1">
      <c r="A5" s="258"/>
      <c r="B5" s="259"/>
      <c r="C5" s="207" t="s">
        <v>171</v>
      </c>
      <c r="D5" s="207" t="s">
        <v>192</v>
      </c>
      <c r="E5" s="207" t="s">
        <v>196</v>
      </c>
    </row>
    <row r="6" spans="1:5">
      <c r="A6" s="185" t="s">
        <v>23</v>
      </c>
      <c r="B6" s="186" t="s">
        <v>24</v>
      </c>
      <c r="C6" s="187">
        <v>3</v>
      </c>
      <c r="D6" s="187">
        <v>4</v>
      </c>
      <c r="E6" s="187">
        <v>5</v>
      </c>
    </row>
    <row r="7" spans="1:5" ht="31.5">
      <c r="A7" s="209" t="s">
        <v>118</v>
      </c>
      <c r="B7" s="67" t="s">
        <v>119</v>
      </c>
      <c r="C7" s="48">
        <f>C8+C11+C15</f>
        <v>-20.775000000000137</v>
      </c>
      <c r="D7" s="48">
        <f t="shared" ref="D7:E7" si="0">D8+D11+D15</f>
        <v>-31.2</v>
      </c>
      <c r="E7" s="48">
        <f t="shared" si="0"/>
        <v>-41.6</v>
      </c>
    </row>
    <row r="8" spans="1:5">
      <c r="A8" s="47" t="s">
        <v>120</v>
      </c>
      <c r="B8" s="13" t="s">
        <v>112</v>
      </c>
      <c r="C8" s="56">
        <f t="shared" ref="C8:E9" si="1">SUM(C9)</f>
        <v>0</v>
      </c>
      <c r="D8" s="56">
        <f t="shared" si="1"/>
        <v>0</v>
      </c>
      <c r="E8" s="56">
        <f t="shared" si="1"/>
        <v>0</v>
      </c>
    </row>
    <row r="9" spans="1:5" ht="31.5">
      <c r="A9" s="47" t="s">
        <v>121</v>
      </c>
      <c r="B9" s="13" t="s">
        <v>122</v>
      </c>
      <c r="C9" s="56">
        <f t="shared" si="1"/>
        <v>0</v>
      </c>
      <c r="D9" s="56">
        <f t="shared" si="1"/>
        <v>0</v>
      </c>
      <c r="E9" s="56">
        <f t="shared" si="1"/>
        <v>0</v>
      </c>
    </row>
    <row r="10" spans="1:5" ht="31.5">
      <c r="A10" s="47" t="s">
        <v>129</v>
      </c>
      <c r="B10" s="195" t="s">
        <v>177</v>
      </c>
      <c r="C10" s="56">
        <v>0</v>
      </c>
      <c r="D10" s="56">
        <v>0</v>
      </c>
      <c r="E10" s="56">
        <v>0</v>
      </c>
    </row>
    <row r="11" spans="1:5" ht="31.5">
      <c r="A11" s="49" t="s">
        <v>140</v>
      </c>
      <c r="B11" s="63" t="s">
        <v>116</v>
      </c>
      <c r="C11" s="68">
        <f t="shared" ref="C11:E12" si="2">C12</f>
        <v>-20.8</v>
      </c>
      <c r="D11" s="56">
        <f t="shared" si="2"/>
        <v>-31.2</v>
      </c>
      <c r="E11" s="56">
        <f t="shared" si="2"/>
        <v>-41.6</v>
      </c>
    </row>
    <row r="12" spans="1:5" ht="31.5">
      <c r="A12" s="49" t="s">
        <v>141</v>
      </c>
      <c r="B12" s="63" t="s">
        <v>123</v>
      </c>
      <c r="C12" s="68">
        <f t="shared" si="2"/>
        <v>-20.8</v>
      </c>
      <c r="D12" s="56">
        <f t="shared" si="2"/>
        <v>-31.2</v>
      </c>
      <c r="E12" s="56">
        <f t="shared" si="2"/>
        <v>-41.6</v>
      </c>
    </row>
    <row r="13" spans="1:5" ht="47.25">
      <c r="A13" s="49" t="s">
        <v>142</v>
      </c>
      <c r="B13" s="64" t="s">
        <v>124</v>
      </c>
      <c r="C13" s="68">
        <f>SUM(C14)</f>
        <v>-20.8</v>
      </c>
      <c r="D13" s="56">
        <f>SUM(D14)</f>
        <v>-31.2</v>
      </c>
      <c r="E13" s="56">
        <f>SUM(E14)</f>
        <v>-41.6</v>
      </c>
    </row>
    <row r="14" spans="1:5" ht="47.25">
      <c r="A14" s="49" t="s">
        <v>143</v>
      </c>
      <c r="B14" s="14" t="s">
        <v>130</v>
      </c>
      <c r="C14" s="56">
        <f>'Прил 6'!C16</f>
        <v>-20.8</v>
      </c>
      <c r="D14" s="56">
        <f>'Прил 6'!D16</f>
        <v>-31.2</v>
      </c>
      <c r="E14" s="56">
        <f>'Прил 6'!E16</f>
        <v>-41.6</v>
      </c>
    </row>
    <row r="15" spans="1:5" ht="31.5">
      <c r="A15" s="210" t="s">
        <v>144</v>
      </c>
      <c r="B15" s="65" t="s">
        <v>178</v>
      </c>
      <c r="C15" s="48">
        <f>C16+C19</f>
        <v>2.4999999999863576E-2</v>
      </c>
      <c r="D15" s="48">
        <f t="shared" ref="D15:E15" si="3">D16+D19</f>
        <v>0</v>
      </c>
      <c r="E15" s="48">
        <f t="shared" si="3"/>
        <v>0</v>
      </c>
    </row>
    <row r="16" spans="1:5" s="53" customFormat="1">
      <c r="A16" s="50" t="s">
        <v>145</v>
      </c>
      <c r="B16" s="51" t="s">
        <v>125</v>
      </c>
      <c r="C16" s="52">
        <f>SUM(C17)</f>
        <v>-1686.6</v>
      </c>
      <c r="D16" s="48">
        <f>SUM(D17)</f>
        <v>-1258.5999999999999</v>
      </c>
      <c r="E16" s="48">
        <f t="shared" ref="D16:E17" si="4">SUM(E17)</f>
        <v>-1253.4000000000001</v>
      </c>
    </row>
    <row r="17" spans="1:9">
      <c r="A17" s="49" t="s">
        <v>146</v>
      </c>
      <c r="B17" s="54" t="s">
        <v>126</v>
      </c>
      <c r="C17" s="55">
        <f>SUM(C18)</f>
        <v>-1686.6</v>
      </c>
      <c r="D17" s="56">
        <f t="shared" si="4"/>
        <v>-1258.5999999999999</v>
      </c>
      <c r="E17" s="56">
        <f t="shared" si="4"/>
        <v>-1253.4000000000001</v>
      </c>
    </row>
    <row r="18" spans="1:9" ht="31.5">
      <c r="A18" s="49" t="s">
        <v>147</v>
      </c>
      <c r="B18" s="195" t="s">
        <v>179</v>
      </c>
      <c r="C18" s="55">
        <f>-('Прил 1'!C7+C10)</f>
        <v>-1686.6</v>
      </c>
      <c r="D18" s="55">
        <f>-('Прил 1'!D7+D10)</f>
        <v>-1258.5999999999999</v>
      </c>
      <c r="E18" s="55">
        <f>-('Прил 1'!E7+E10)</f>
        <v>-1253.4000000000001</v>
      </c>
    </row>
    <row r="19" spans="1:9" s="53" customFormat="1">
      <c r="A19" s="50" t="s">
        <v>148</v>
      </c>
      <c r="B19" s="57" t="s">
        <v>127</v>
      </c>
      <c r="C19" s="52">
        <f>SUM(C20)</f>
        <v>1686.6249999999998</v>
      </c>
      <c r="D19" s="48">
        <f t="shared" ref="C19:E20" si="5">SUM(D20)</f>
        <v>1258.5999999999999</v>
      </c>
      <c r="E19" s="48">
        <f t="shared" si="5"/>
        <v>1253.3999999999999</v>
      </c>
    </row>
    <row r="20" spans="1:9">
      <c r="A20" s="58" t="s">
        <v>149</v>
      </c>
      <c r="B20" s="59" t="s">
        <v>128</v>
      </c>
      <c r="C20" s="55">
        <f t="shared" si="5"/>
        <v>1686.6249999999998</v>
      </c>
      <c r="D20" s="56">
        <f t="shared" si="5"/>
        <v>1258.5999999999999</v>
      </c>
      <c r="E20" s="56">
        <f t="shared" si="5"/>
        <v>1253.3999999999999</v>
      </c>
    </row>
    <row r="21" spans="1:9" ht="31.5">
      <c r="A21" s="60" t="s">
        <v>150</v>
      </c>
      <c r="B21" s="61" t="s">
        <v>180</v>
      </c>
      <c r="C21" s="55">
        <f>'Прил 2'!J7-C14</f>
        <v>1686.6249999999998</v>
      </c>
      <c r="D21" s="55">
        <f>'Прил 2'!K7-D14</f>
        <v>1258.5999999999999</v>
      </c>
      <c r="E21" s="55">
        <f>'Прил 2'!L7-E14</f>
        <v>1253.3999999999999</v>
      </c>
      <c r="G21" s="62"/>
      <c r="H21" s="62"/>
      <c r="I21" s="62"/>
    </row>
    <row r="24" spans="1:9" ht="28.15" customHeight="1"/>
    <row r="27" spans="1:9">
      <c r="C27" s="62"/>
      <c r="D27" s="62"/>
      <c r="E27" s="62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zoomScaleNormal="40" zoomScaleSheetLayoutView="100" workbookViewId="0">
      <selection activeCell="E8" sqref="E8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89"/>
      <c r="B1" s="176"/>
      <c r="C1" s="245" t="s">
        <v>215</v>
      </c>
      <c r="D1" s="245"/>
      <c r="E1" s="245"/>
    </row>
    <row r="2" spans="1:5">
      <c r="A2" s="260" t="s">
        <v>216</v>
      </c>
      <c r="B2" s="260"/>
      <c r="C2" s="260"/>
      <c r="D2" s="260"/>
      <c r="E2" s="260"/>
    </row>
    <row r="3" spans="1:5">
      <c r="A3" s="260"/>
      <c r="B3" s="260"/>
      <c r="C3" s="260"/>
      <c r="D3" s="260"/>
      <c r="E3" s="260"/>
    </row>
    <row r="4" spans="1:5" ht="41.25" customHeight="1">
      <c r="A4" s="260"/>
      <c r="B4" s="260"/>
      <c r="C4" s="260"/>
      <c r="D4" s="260"/>
      <c r="E4" s="260"/>
    </row>
    <row r="5" spans="1:5">
      <c r="A5" s="190"/>
      <c r="B5" s="190"/>
      <c r="C5" s="191"/>
      <c r="D5" s="188"/>
      <c r="E5" s="192"/>
    </row>
    <row r="6" spans="1:5">
      <c r="A6" s="261" t="s">
        <v>110</v>
      </c>
      <c r="B6" s="261" t="s">
        <v>189</v>
      </c>
      <c r="C6" s="263" t="s">
        <v>190</v>
      </c>
      <c r="D6" s="264"/>
      <c r="E6" s="265"/>
    </row>
    <row r="7" spans="1:5">
      <c r="A7" s="262"/>
      <c r="B7" s="262"/>
      <c r="C7" s="224" t="s">
        <v>171</v>
      </c>
      <c r="D7" s="208" t="s">
        <v>192</v>
      </c>
      <c r="E7" s="208" t="s">
        <v>196</v>
      </c>
    </row>
    <row r="8" spans="1:5">
      <c r="A8" s="83">
        <v>1</v>
      </c>
      <c r="B8" s="84">
        <v>2</v>
      </c>
      <c r="C8" s="85">
        <v>3</v>
      </c>
      <c r="D8" s="81">
        <v>4</v>
      </c>
      <c r="E8" s="81">
        <v>5</v>
      </c>
    </row>
    <row r="9" spans="1:5" ht="31.5">
      <c r="A9" s="71" t="s">
        <v>111</v>
      </c>
      <c r="B9" s="72" t="s">
        <v>112</v>
      </c>
      <c r="C9" s="69">
        <f>C11</f>
        <v>0</v>
      </c>
      <c r="D9" s="69">
        <f>D11</f>
        <v>0</v>
      </c>
      <c r="E9" s="69">
        <f>E11</f>
        <v>0</v>
      </c>
    </row>
    <row r="10" spans="1:5">
      <c r="A10" s="73"/>
      <c r="B10" s="74" t="s">
        <v>152</v>
      </c>
      <c r="C10" s="75"/>
      <c r="D10" s="70"/>
      <c r="E10" s="70"/>
    </row>
    <row r="11" spans="1:5">
      <c r="A11" s="73">
        <v>1</v>
      </c>
      <c r="B11" s="74" t="s">
        <v>114</v>
      </c>
      <c r="C11" s="193">
        <v>0</v>
      </c>
      <c r="D11" s="193">
        <v>0</v>
      </c>
      <c r="E11" s="193">
        <v>0</v>
      </c>
    </row>
    <row r="12" spans="1:5" ht="31.5">
      <c r="A12" s="73">
        <v>2</v>
      </c>
      <c r="B12" s="77" t="s">
        <v>115</v>
      </c>
      <c r="C12" s="76"/>
      <c r="D12" s="76"/>
      <c r="E12" s="76"/>
    </row>
    <row r="13" spans="1:5" ht="31.5">
      <c r="A13" s="82" t="s">
        <v>151</v>
      </c>
      <c r="B13" s="78" t="s">
        <v>116</v>
      </c>
      <c r="C13" s="69">
        <f>C16</f>
        <v>-20.8</v>
      </c>
      <c r="D13" s="69">
        <f>D16</f>
        <v>-31.2</v>
      </c>
      <c r="E13" s="69">
        <f>E16</f>
        <v>-41.6</v>
      </c>
    </row>
    <row r="14" spans="1:5">
      <c r="A14" s="71"/>
      <c r="B14" s="74" t="s">
        <v>113</v>
      </c>
      <c r="C14" s="69"/>
      <c r="D14" s="69"/>
      <c r="E14" s="69"/>
    </row>
    <row r="15" spans="1:5">
      <c r="A15" s="73">
        <v>1</v>
      </c>
      <c r="B15" s="74" t="s">
        <v>114</v>
      </c>
      <c r="C15" s="69"/>
      <c r="D15" s="69"/>
      <c r="E15" s="69"/>
    </row>
    <row r="16" spans="1:5" ht="31.5">
      <c r="A16" s="73">
        <v>2</v>
      </c>
      <c r="B16" s="77" t="s">
        <v>115</v>
      </c>
      <c r="C16" s="79">
        <v>-20.8</v>
      </c>
      <c r="D16" s="79">
        <v>-31.2</v>
      </c>
      <c r="E16" s="79">
        <v>-41.6</v>
      </c>
    </row>
    <row r="17" spans="1:5">
      <c r="A17" s="73"/>
      <c r="B17" s="80" t="s">
        <v>22</v>
      </c>
      <c r="C17" s="76">
        <f>C11+C16</f>
        <v>-20.8</v>
      </c>
      <c r="D17" s="76">
        <f>D11+D16</f>
        <v>-31.2</v>
      </c>
      <c r="E17" s="76">
        <f>E11+E16</f>
        <v>-41.6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2022-12-26T13:52:29Z</dcterms:modified>
</cp:coreProperties>
</file>