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1'!$A$1:$C$31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2'!$A$6:$L$123</definedName>
    <definedName name="_xlnm._FilterDatabase" localSheetId="2" hidden="1">'Прил 3 '!$A$6:$K$122</definedName>
    <definedName name="_xlnm._FilterDatabase" localSheetId="3" hidden="1">'Прил 4'!$B$1:$B$156</definedName>
    <definedName name="Excel_BuiltIn_Print_Area_1">'Прил 1'!$A$1:$C$31</definedName>
    <definedName name="Excel_BuiltIn_Print_Area_1_1">'Прил 1'!$A$1:$C$31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'!$A$1:$I$42</definedName>
    <definedName name="Excel_BuiltIn_Print_Area_5">#REF!</definedName>
    <definedName name="Excel_BuiltIn_Print_Area_5_1" localSheetId="2">'Прил 3 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1">'Прил 2'!$A$1:$L$123</definedName>
    <definedName name="_xlnm.Print_Area" localSheetId="2">'Прил 3 '!$A$1:$K$122</definedName>
    <definedName name="_xlnm.Print_Area" localSheetId="3">'Прил 4'!$A$1:$L$156</definedName>
  </definedNames>
  <calcPr calcId="125725"/>
  <fileRecoveryPr autoRecover="0"/>
</workbook>
</file>

<file path=xl/calcChain.xml><?xml version="1.0" encoding="utf-8"?>
<calcChain xmlns="http://schemas.openxmlformats.org/spreadsheetml/2006/main">
  <c r="K7" i="9"/>
  <c r="J7"/>
  <c r="K97"/>
  <c r="J97"/>
  <c r="K36"/>
  <c r="K35" s="1"/>
  <c r="K34" s="1"/>
  <c r="K33" s="1"/>
  <c r="K32" s="1"/>
  <c r="K31" s="1"/>
  <c r="K30" s="1"/>
  <c r="L36"/>
  <c r="L35" s="1"/>
  <c r="L34" s="1"/>
  <c r="L33" s="1"/>
  <c r="L32" s="1"/>
  <c r="L31" s="1"/>
  <c r="L30" s="1"/>
  <c r="K43"/>
  <c r="K42" s="1"/>
  <c r="K41" s="1"/>
  <c r="K40" s="1"/>
  <c r="K39" s="1"/>
  <c r="K38" s="1"/>
  <c r="K37" s="1"/>
  <c r="L43"/>
  <c r="L42" s="1"/>
  <c r="L41" s="1"/>
  <c r="L40" s="1"/>
  <c r="L39" s="1"/>
  <c r="L38" s="1"/>
  <c r="L37" s="1"/>
  <c r="J36"/>
  <c r="J35" s="1"/>
  <c r="J34" s="1"/>
  <c r="J33" s="1"/>
  <c r="J32" s="1"/>
  <c r="J31" s="1"/>
  <c r="J30" s="1"/>
  <c r="J43"/>
  <c r="J42" s="1"/>
  <c r="J41" s="1"/>
  <c r="J40" s="1"/>
  <c r="J39" s="1"/>
  <c r="J38" s="1"/>
  <c r="J37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72" i="18" l="1"/>
  <c r="K72"/>
  <c r="I72"/>
  <c r="J76"/>
  <c r="K76"/>
  <c r="J79"/>
  <c r="J78" s="1"/>
  <c r="J77" s="1"/>
  <c r="J80"/>
  <c r="K80"/>
  <c r="K79" s="1"/>
  <c r="K78" s="1"/>
  <c r="K77" s="1"/>
  <c r="I76"/>
  <c r="I77"/>
  <c r="I78"/>
  <c r="I79"/>
  <c r="I80"/>
  <c r="J51"/>
  <c r="J50" s="1"/>
  <c r="J49" s="1"/>
  <c r="J48" s="1"/>
  <c r="K51"/>
  <c r="K50" s="1"/>
  <c r="K49" s="1"/>
  <c r="K48" s="1"/>
  <c r="I51"/>
  <c r="I50" s="1"/>
  <c r="I49" s="1"/>
  <c r="I48" s="1"/>
  <c r="L79" i="6" l="1"/>
  <c r="L78" s="1"/>
  <c r="L80"/>
  <c r="K78"/>
  <c r="K79"/>
  <c r="K80"/>
  <c r="J78"/>
  <c r="J79"/>
  <c r="J80"/>
  <c r="J73"/>
  <c r="K44"/>
  <c r="L44"/>
  <c r="J44"/>
  <c r="K51"/>
  <c r="K50" s="1"/>
  <c r="K49" s="1"/>
  <c r="L51"/>
  <c r="L50" s="1"/>
  <c r="L49" s="1"/>
  <c r="J51"/>
  <c r="J50" s="1"/>
  <c r="J49" s="1"/>
  <c r="K139" i="9" l="1"/>
  <c r="K138" s="1"/>
  <c r="K137" s="1"/>
  <c r="K136" s="1"/>
  <c r="K135" s="1"/>
  <c r="K134" s="1"/>
  <c r="L139"/>
  <c r="L138" s="1"/>
  <c r="L137" s="1"/>
  <c r="L136" s="1"/>
  <c r="L135" s="1"/>
  <c r="L134" s="1"/>
  <c r="J139"/>
  <c r="J138" s="1"/>
  <c r="J137" s="1"/>
  <c r="J136" s="1"/>
  <c r="J135" s="1"/>
  <c r="J134" s="1"/>
  <c r="J92" i="18"/>
  <c r="J91" s="1"/>
  <c r="J90" s="1"/>
  <c r="J89" s="1"/>
  <c r="J88" s="1"/>
  <c r="K92"/>
  <c r="K91" s="1"/>
  <c r="K90" s="1"/>
  <c r="K89" s="1"/>
  <c r="K88" s="1"/>
  <c r="I92"/>
  <c r="I91" s="1"/>
  <c r="I90" s="1"/>
  <c r="I89" s="1"/>
  <c r="I88" s="1"/>
  <c r="K92" i="6"/>
  <c r="K91" s="1"/>
  <c r="K90" s="1"/>
  <c r="K89" s="1"/>
  <c r="L92"/>
  <c r="L91" s="1"/>
  <c r="L90" s="1"/>
  <c r="L89" s="1"/>
  <c r="J92"/>
  <c r="J91" s="1"/>
  <c r="J90" s="1"/>
  <c r="J89" s="1"/>
  <c r="E31" i="1" l="1"/>
  <c r="D31"/>
  <c r="C31"/>
  <c r="C26"/>
  <c r="K14" i="9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K50"/>
  <c r="K49" s="1"/>
  <c r="K48" s="1"/>
  <c r="K47" s="1"/>
  <c r="K46" s="1"/>
  <c r="K45" s="1"/>
  <c r="K44" s="1"/>
  <c r="L50"/>
  <c r="L49" s="1"/>
  <c r="L48" s="1"/>
  <c r="L47" s="1"/>
  <c r="L46" s="1"/>
  <c r="L45" s="1"/>
  <c r="L44" s="1"/>
  <c r="J50"/>
  <c r="J49" s="1"/>
  <c r="J48" s="1"/>
  <c r="J47" s="1"/>
  <c r="J46" s="1"/>
  <c r="J45" s="1"/>
  <c r="J44" s="1"/>
  <c r="K57"/>
  <c r="K56" s="1"/>
  <c r="K55" s="1"/>
  <c r="K54" s="1"/>
  <c r="K53" s="1"/>
  <c r="K52" s="1"/>
  <c r="K51" s="1"/>
  <c r="L57"/>
  <c r="L56" s="1"/>
  <c r="L55" s="1"/>
  <c r="L54" s="1"/>
  <c r="L53" s="1"/>
  <c r="L52" s="1"/>
  <c r="L51" s="1"/>
  <c r="J57"/>
  <c r="J56" s="1"/>
  <c r="J55" s="1"/>
  <c r="J54" s="1"/>
  <c r="J53" s="1"/>
  <c r="J52" s="1"/>
  <c r="J51" s="1"/>
  <c r="J47" i="18"/>
  <c r="J46" s="1"/>
  <c r="J45" s="1"/>
  <c r="J44" s="1"/>
  <c r="K47"/>
  <c r="K46" s="1"/>
  <c r="K45" s="1"/>
  <c r="K44" s="1"/>
  <c r="J55"/>
  <c r="J54" s="1"/>
  <c r="J53" s="1"/>
  <c r="J52" s="1"/>
  <c r="K55"/>
  <c r="K54" s="1"/>
  <c r="K53" s="1"/>
  <c r="K52" s="1"/>
  <c r="I47"/>
  <c r="I46" s="1"/>
  <c r="I45" s="1"/>
  <c r="I44" s="1"/>
  <c r="I55"/>
  <c r="I54" s="1"/>
  <c r="I53" s="1"/>
  <c r="I52" s="1"/>
  <c r="K47" i="6"/>
  <c r="K46" s="1"/>
  <c r="K45" s="1"/>
  <c r="L47"/>
  <c r="L46" s="1"/>
  <c r="L45" s="1"/>
  <c r="J47"/>
  <c r="J46" s="1"/>
  <c r="J45" s="1"/>
  <c r="K55"/>
  <c r="K54" s="1"/>
  <c r="K53" s="1"/>
  <c r="L55"/>
  <c r="L54" s="1"/>
  <c r="L53" s="1"/>
  <c r="J55"/>
  <c r="J54" s="1"/>
  <c r="J53" s="1"/>
  <c r="J70" i="18"/>
  <c r="J69" s="1"/>
  <c r="J68" s="1"/>
  <c r="J67" s="1"/>
  <c r="J66" s="1"/>
  <c r="J65" s="1"/>
  <c r="K70"/>
  <c r="K69" s="1"/>
  <c r="K68" s="1"/>
  <c r="K67" s="1"/>
  <c r="K66" s="1"/>
  <c r="K65" s="1"/>
  <c r="I70"/>
  <c r="I69" s="1"/>
  <c r="I68" s="1"/>
  <c r="I67" s="1"/>
  <c r="I66" s="1"/>
  <c r="I65" s="1"/>
  <c r="K70" i="6"/>
  <c r="K69" s="1"/>
  <c r="K68" s="1"/>
  <c r="K67" s="1"/>
  <c r="K66" s="1"/>
  <c r="L70"/>
  <c r="L69" s="1"/>
  <c r="L68" s="1"/>
  <c r="L67" s="1"/>
  <c r="L66" s="1"/>
  <c r="J70"/>
  <c r="J69" s="1"/>
  <c r="J68" s="1"/>
  <c r="J67" s="1"/>
  <c r="J66" s="1"/>
  <c r="J43" i="18" l="1"/>
  <c r="K43"/>
  <c r="I43"/>
  <c r="K95" i="9"/>
  <c r="K94" s="1"/>
  <c r="K93" s="1"/>
  <c r="K92" s="1"/>
  <c r="K91" s="1"/>
  <c r="K90" s="1"/>
  <c r="L95"/>
  <c r="L94" s="1"/>
  <c r="L93" s="1"/>
  <c r="L92" s="1"/>
  <c r="L91" s="1"/>
  <c r="L90" s="1"/>
  <c r="J95"/>
  <c r="J94" s="1"/>
  <c r="J93" s="1"/>
  <c r="J92" s="1"/>
  <c r="J91" s="1"/>
  <c r="J90" s="1"/>
  <c r="K71"/>
  <c r="K70" s="1"/>
  <c r="K69" s="1"/>
  <c r="K68" s="1"/>
  <c r="K67" s="1"/>
  <c r="K66" s="1"/>
  <c r="L71"/>
  <c r="L70" s="1"/>
  <c r="L69" s="1"/>
  <c r="L68" s="1"/>
  <c r="L67" s="1"/>
  <c r="L66" s="1"/>
  <c r="J71"/>
  <c r="J70" s="1"/>
  <c r="J69" s="1"/>
  <c r="J68" s="1"/>
  <c r="J67" s="1"/>
  <c r="J66" s="1"/>
  <c r="K29"/>
  <c r="K28" s="1"/>
  <c r="K27" s="1"/>
  <c r="K26" s="1"/>
  <c r="K25" s="1"/>
  <c r="K24" s="1"/>
  <c r="K23" s="1"/>
  <c r="K22" s="1"/>
  <c r="L29"/>
  <c r="L28" s="1"/>
  <c r="L27" s="1"/>
  <c r="L26" s="1"/>
  <c r="L25" s="1"/>
  <c r="L24" s="1"/>
  <c r="L23" s="1"/>
  <c r="L22" s="1"/>
  <c r="J29"/>
  <c r="J28" s="1"/>
  <c r="J27" s="1"/>
  <c r="J26" s="1"/>
  <c r="J25" s="1"/>
  <c r="J24" s="1"/>
  <c r="J23" s="1"/>
  <c r="J22" s="1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J101" i="6"/>
  <c r="K17"/>
  <c r="K16" s="1"/>
  <c r="L17"/>
  <c r="L16" s="1"/>
  <c r="J17"/>
  <c r="J16" s="1"/>
  <c r="K31"/>
  <c r="K30" s="1"/>
  <c r="L31"/>
  <c r="L30" s="1"/>
  <c r="J31"/>
  <c r="J30" s="1"/>
  <c r="L109"/>
  <c r="K109"/>
  <c r="D13" i="13"/>
  <c r="E13"/>
  <c r="C13"/>
  <c r="D25" i="1"/>
  <c r="E25"/>
  <c r="C25"/>
  <c r="K122" i="18" l="1"/>
  <c r="J122"/>
  <c r="L121" i="6"/>
  <c r="L120" s="1"/>
  <c r="K102"/>
  <c r="I26" i="18"/>
  <c r="I28"/>
  <c r="C16" i="12"/>
  <c r="L119" i="6" l="1"/>
  <c r="L118" s="1"/>
  <c r="L117" s="1"/>
  <c r="L122"/>
  <c r="D22" i="1"/>
  <c r="E22"/>
  <c r="C22"/>
  <c r="K121" i="6" l="1"/>
  <c r="K120" s="1"/>
  <c r="K119" s="1"/>
  <c r="K118" s="1"/>
  <c r="K117" s="1"/>
  <c r="K122"/>
  <c r="L118" i="9"/>
  <c r="L117" s="1"/>
  <c r="L116" s="1"/>
  <c r="J26" i="18"/>
  <c r="K118" i="9" l="1"/>
  <c r="K117" s="1"/>
  <c r="K116" s="1"/>
  <c r="K120" i="18"/>
  <c r="K119" s="1"/>
  <c r="K118" s="1"/>
  <c r="K117" s="1"/>
  <c r="K116" s="1"/>
  <c r="K121"/>
  <c r="J120"/>
  <c r="J119" s="1"/>
  <c r="J118" s="1"/>
  <c r="J117" s="1"/>
  <c r="J116" s="1"/>
  <c r="J121"/>
  <c r="J108" l="1"/>
  <c r="J107" s="1"/>
  <c r="J106" s="1"/>
  <c r="J105" s="1"/>
  <c r="J104" s="1"/>
  <c r="J103" s="1"/>
  <c r="J102" s="1"/>
  <c r="K108"/>
  <c r="I108"/>
  <c r="I107" s="1"/>
  <c r="I106" s="1"/>
  <c r="I105" s="1"/>
  <c r="I104" s="1"/>
  <c r="I103" s="1"/>
  <c r="J101"/>
  <c r="J100" s="1"/>
  <c r="J99" s="1"/>
  <c r="K101"/>
  <c r="K100" s="1"/>
  <c r="K99" s="1"/>
  <c r="I101"/>
  <c r="I100" s="1"/>
  <c r="I99" s="1"/>
  <c r="J98"/>
  <c r="J97" s="1"/>
  <c r="J96" s="1"/>
  <c r="K98"/>
  <c r="K97" s="1"/>
  <c r="K96" s="1"/>
  <c r="I98"/>
  <c r="I97" s="1"/>
  <c r="I96" s="1"/>
  <c r="J87"/>
  <c r="J86" s="1"/>
  <c r="J85" s="1"/>
  <c r="J84" s="1"/>
  <c r="J83" s="1"/>
  <c r="J82" s="1"/>
  <c r="K87"/>
  <c r="K86" s="1"/>
  <c r="K85" s="1"/>
  <c r="K84" s="1"/>
  <c r="K83" s="1"/>
  <c r="K82" s="1"/>
  <c r="I87"/>
  <c r="I86" s="1"/>
  <c r="I85" s="1"/>
  <c r="I84" s="1"/>
  <c r="I83" s="1"/>
  <c r="I82" s="1"/>
  <c r="J75"/>
  <c r="K75"/>
  <c r="I75"/>
  <c r="I74" s="1"/>
  <c r="I73" s="1"/>
  <c r="J64"/>
  <c r="J63" s="1"/>
  <c r="K64"/>
  <c r="K63" s="1"/>
  <c r="I64"/>
  <c r="I63" s="1"/>
  <c r="J62"/>
  <c r="K62"/>
  <c r="I62"/>
  <c r="J62" i="6"/>
  <c r="J36" i="18"/>
  <c r="J35" s="1"/>
  <c r="J34" s="1"/>
  <c r="J33" s="1"/>
  <c r="J32" s="1"/>
  <c r="K36"/>
  <c r="I36"/>
  <c r="I35" s="1"/>
  <c r="I34" s="1"/>
  <c r="I33" s="1"/>
  <c r="I32" s="1"/>
  <c r="J28"/>
  <c r="K28"/>
  <c r="J25"/>
  <c r="K26"/>
  <c r="K25" s="1"/>
  <c r="J23"/>
  <c r="K23"/>
  <c r="I23"/>
  <c r="J14"/>
  <c r="K14"/>
  <c r="I14"/>
  <c r="K65" i="9"/>
  <c r="L65"/>
  <c r="K115"/>
  <c r="L115"/>
  <c r="J115"/>
  <c r="K109"/>
  <c r="L109"/>
  <c r="J109"/>
  <c r="J65"/>
  <c r="K115" i="18"/>
  <c r="K114" s="1"/>
  <c r="K113" s="1"/>
  <c r="K112" s="1"/>
  <c r="K111" s="1"/>
  <c r="K110" s="1"/>
  <c r="K109" s="1"/>
  <c r="J115"/>
  <c r="J114" s="1"/>
  <c r="J113" s="1"/>
  <c r="J112" s="1"/>
  <c r="J111" s="1"/>
  <c r="J110" s="1"/>
  <c r="J109" s="1"/>
  <c r="I115"/>
  <c r="I114" s="1"/>
  <c r="I113" s="1"/>
  <c r="I112" s="1"/>
  <c r="I111" s="1"/>
  <c r="I110" s="1"/>
  <c r="I109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26" i="6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84" i="9" s="1"/>
  <c r="L26" i="6"/>
  <c r="L23"/>
  <c r="L22" s="1"/>
  <c r="K23"/>
  <c r="K22" s="1"/>
  <c r="J23"/>
  <c r="L14"/>
  <c r="L13" s="1"/>
  <c r="L12" s="1"/>
  <c r="K14"/>
  <c r="K13" s="1"/>
  <c r="K12" s="1"/>
  <c r="J14"/>
  <c r="J13" s="1"/>
  <c r="J12" s="1"/>
  <c r="K28"/>
  <c r="K89" i="9" s="1"/>
  <c r="K88" s="1"/>
  <c r="K87" s="1"/>
  <c r="K86" s="1"/>
  <c r="K85" s="1"/>
  <c r="L36" i="6"/>
  <c r="L35" s="1"/>
  <c r="K36"/>
  <c r="K35" s="1"/>
  <c r="J36"/>
  <c r="J35" s="1"/>
  <c r="J28"/>
  <c r="J89" i="9" s="1"/>
  <c r="J88" s="1"/>
  <c r="J87" s="1"/>
  <c r="L42" i="6"/>
  <c r="L41" s="1"/>
  <c r="K42"/>
  <c r="K41" s="1"/>
  <c r="J42"/>
  <c r="J41" s="1"/>
  <c r="L64"/>
  <c r="K64"/>
  <c r="J64"/>
  <c r="L62"/>
  <c r="K62"/>
  <c r="K76"/>
  <c r="K75" s="1"/>
  <c r="L76"/>
  <c r="L75" s="1"/>
  <c r="J76"/>
  <c r="J75" s="1"/>
  <c r="K87"/>
  <c r="K86" s="1"/>
  <c r="K85" s="1"/>
  <c r="K84" s="1"/>
  <c r="K83" s="1"/>
  <c r="L87"/>
  <c r="L86" s="1"/>
  <c r="L85" s="1"/>
  <c r="L84" s="1"/>
  <c r="L83" s="1"/>
  <c r="J87"/>
  <c r="J86" s="1"/>
  <c r="J85" s="1"/>
  <c r="J84" s="1"/>
  <c r="J83" s="1"/>
  <c r="K98"/>
  <c r="K97" s="1"/>
  <c r="L98"/>
  <c r="L97" s="1"/>
  <c r="K101"/>
  <c r="K100" s="1"/>
  <c r="L101"/>
  <c r="L100" s="1"/>
  <c r="J100"/>
  <c r="J98"/>
  <c r="J97" s="1"/>
  <c r="K108"/>
  <c r="K107" s="1"/>
  <c r="K106" s="1"/>
  <c r="L108"/>
  <c r="L107" s="1"/>
  <c r="J108"/>
  <c r="J107" s="1"/>
  <c r="J106" s="1"/>
  <c r="J105" s="1"/>
  <c r="J104" s="1"/>
  <c r="J103" s="1"/>
  <c r="K115"/>
  <c r="K114" s="1"/>
  <c r="L115"/>
  <c r="L114" s="1"/>
  <c r="J115"/>
  <c r="J114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L84" i="9" l="1"/>
  <c r="L25" i="6"/>
  <c r="J22"/>
  <c r="I95" i="18"/>
  <c r="I94" s="1"/>
  <c r="I93" s="1"/>
  <c r="K95"/>
  <c r="K94" s="1"/>
  <c r="K93" s="1"/>
  <c r="J73"/>
  <c r="J71" s="1"/>
  <c r="J74"/>
  <c r="K73"/>
  <c r="K71" s="1"/>
  <c r="K74"/>
  <c r="J95"/>
  <c r="J94" s="1"/>
  <c r="J93" s="1"/>
  <c r="K96" i="6"/>
  <c r="K95" s="1"/>
  <c r="K94" s="1"/>
  <c r="L96"/>
  <c r="L95" s="1"/>
  <c r="L94" s="1"/>
  <c r="J96"/>
  <c r="J95" s="1"/>
  <c r="J94" s="1"/>
  <c r="J84" i="9"/>
  <c r="J25" i="6"/>
  <c r="J21" s="1"/>
  <c r="E8" i="1"/>
  <c r="D8"/>
  <c r="C8"/>
  <c r="K107" i="18"/>
  <c r="K106" s="1"/>
  <c r="K105" s="1"/>
  <c r="K104" s="1"/>
  <c r="K103" s="1"/>
  <c r="K102" s="1"/>
  <c r="K35"/>
  <c r="K34" s="1"/>
  <c r="K33" s="1"/>
  <c r="K32" s="1"/>
  <c r="K114" i="9"/>
  <c r="K113" s="1"/>
  <c r="K110" s="1"/>
  <c r="K108"/>
  <c r="K107" s="1"/>
  <c r="K104" s="1"/>
  <c r="K78"/>
  <c r="K77" s="1"/>
  <c r="K76" s="1"/>
  <c r="K127"/>
  <c r="K126" s="1"/>
  <c r="K125" s="1"/>
  <c r="K122" s="1"/>
  <c r="L145"/>
  <c r="L144" s="1"/>
  <c r="L143" s="1"/>
  <c r="K150"/>
  <c r="K149" s="1"/>
  <c r="K148" s="1"/>
  <c r="K147" s="1"/>
  <c r="K146" s="1"/>
  <c r="L28" i="6"/>
  <c r="L89" i="9" s="1"/>
  <c r="L88" s="1"/>
  <c r="L87" s="1"/>
  <c r="L86" s="1"/>
  <c r="L85" s="1"/>
  <c r="L78"/>
  <c r="L77" s="1"/>
  <c r="L76" s="1"/>
  <c r="K103"/>
  <c r="L127"/>
  <c r="L126" s="1"/>
  <c r="L125" s="1"/>
  <c r="L122" s="1"/>
  <c r="K133"/>
  <c r="K132" s="1"/>
  <c r="K131" s="1"/>
  <c r="K128" s="1"/>
  <c r="J145"/>
  <c r="J144" s="1"/>
  <c r="J143" s="1"/>
  <c r="L150"/>
  <c r="L149" s="1"/>
  <c r="L148" s="1"/>
  <c r="L147" s="1"/>
  <c r="L146" s="1"/>
  <c r="J78"/>
  <c r="J77" s="1"/>
  <c r="J76" s="1"/>
  <c r="J75" s="1"/>
  <c r="J74" s="1"/>
  <c r="J73" s="1"/>
  <c r="L103"/>
  <c r="J127"/>
  <c r="J126" s="1"/>
  <c r="J125" s="1"/>
  <c r="J122" s="1"/>
  <c r="L133"/>
  <c r="L132" s="1"/>
  <c r="L131" s="1"/>
  <c r="L128" s="1"/>
  <c r="J150"/>
  <c r="J149" s="1"/>
  <c r="J148" s="1"/>
  <c r="J147" s="1"/>
  <c r="J146" s="1"/>
  <c r="I25" i="18"/>
  <c r="J103" i="9"/>
  <c r="J133"/>
  <c r="K145"/>
  <c r="K144" s="1"/>
  <c r="K143" s="1"/>
  <c r="L64"/>
  <c r="L63" s="1"/>
  <c r="L60" s="1"/>
  <c r="L59" s="1"/>
  <c r="J114"/>
  <c r="J113" s="1"/>
  <c r="J110" s="1"/>
  <c r="J86"/>
  <c r="J85" s="1"/>
  <c r="I102" i="18"/>
  <c r="I61"/>
  <c r="I60" s="1"/>
  <c r="I71"/>
  <c r="I13"/>
  <c r="I12" s="1"/>
  <c r="I11" s="1"/>
  <c r="I27"/>
  <c r="K61"/>
  <c r="K60" s="1"/>
  <c r="K59" s="1"/>
  <c r="K58" s="1"/>
  <c r="K57" s="1"/>
  <c r="K56" s="1"/>
  <c r="I22"/>
  <c r="I21" s="1"/>
  <c r="K13"/>
  <c r="K12" s="1"/>
  <c r="K11" s="1"/>
  <c r="K27"/>
  <c r="K24" s="1"/>
  <c r="J22"/>
  <c r="J21" s="1"/>
  <c r="J13"/>
  <c r="J12" s="1"/>
  <c r="J11" s="1"/>
  <c r="J27"/>
  <c r="J24" s="1"/>
  <c r="J61"/>
  <c r="J60" s="1"/>
  <c r="J59" s="1"/>
  <c r="J58" s="1"/>
  <c r="J57" s="1"/>
  <c r="J56" s="1"/>
  <c r="K22"/>
  <c r="K21" s="1"/>
  <c r="L61" i="6"/>
  <c r="L60" s="1"/>
  <c r="L59" s="1"/>
  <c r="K61"/>
  <c r="K60" s="1"/>
  <c r="K59" s="1"/>
  <c r="E10" i="13"/>
  <c r="D10"/>
  <c r="J113" i="6"/>
  <c r="J112" s="1"/>
  <c r="J111" s="1"/>
  <c r="J110" s="1"/>
  <c r="J61"/>
  <c r="J60" s="1"/>
  <c r="J59" s="1"/>
  <c r="L74"/>
  <c r="L34"/>
  <c r="L33" s="1"/>
  <c r="L156" i="9"/>
  <c r="L155" s="1"/>
  <c r="L154" s="1"/>
  <c r="J64"/>
  <c r="J63" s="1"/>
  <c r="J11" i="6"/>
  <c r="J10" s="1"/>
  <c r="L113"/>
  <c r="L112" s="1"/>
  <c r="L111" s="1"/>
  <c r="L110" s="1"/>
  <c r="K105"/>
  <c r="K104" s="1"/>
  <c r="K103" s="1"/>
  <c r="J74"/>
  <c r="J72" s="1"/>
  <c r="K74"/>
  <c r="L40"/>
  <c r="L39" s="1"/>
  <c r="L38" s="1"/>
  <c r="L108" i="9"/>
  <c r="L107" s="1"/>
  <c r="J34" i="6"/>
  <c r="J33" s="1"/>
  <c r="J156" i="9"/>
  <c r="J155" s="1"/>
  <c r="J154" s="1"/>
  <c r="K156"/>
  <c r="K155" s="1"/>
  <c r="K154" s="1"/>
  <c r="K34" i="6"/>
  <c r="K33" s="1"/>
  <c r="K64" i="9"/>
  <c r="K63" s="1"/>
  <c r="K11" i="6"/>
  <c r="K10" s="1"/>
  <c r="K25"/>
  <c r="K21" s="1"/>
  <c r="L106"/>
  <c r="L105" s="1"/>
  <c r="L104" s="1"/>
  <c r="L103" s="1"/>
  <c r="J108" i="9"/>
  <c r="J107" s="1"/>
  <c r="J40" i="6"/>
  <c r="J39" s="1"/>
  <c r="J38" s="1"/>
  <c r="K40"/>
  <c r="K39" s="1"/>
  <c r="K38" s="1"/>
  <c r="L11"/>
  <c r="L10" s="1"/>
  <c r="K113"/>
  <c r="K112" s="1"/>
  <c r="K111" s="1"/>
  <c r="K110" s="1"/>
  <c r="L72" l="1"/>
  <c r="L73"/>
  <c r="K72"/>
  <c r="K73"/>
  <c r="K20" i="18"/>
  <c r="K19" s="1"/>
  <c r="K18" s="1"/>
  <c r="J20"/>
  <c r="J19" s="1"/>
  <c r="J18" s="1"/>
  <c r="J132" i="9"/>
  <c r="J131" s="1"/>
  <c r="J128" s="1"/>
  <c r="L102"/>
  <c r="L101" s="1"/>
  <c r="L100" s="1"/>
  <c r="L99" s="1"/>
  <c r="J102"/>
  <c r="J101" s="1"/>
  <c r="J98" s="1"/>
  <c r="K130"/>
  <c r="K129" s="1"/>
  <c r="J10" i="18"/>
  <c r="J9" s="1"/>
  <c r="K10"/>
  <c r="K9" s="1"/>
  <c r="I10"/>
  <c r="I9" s="1"/>
  <c r="K82" i="6"/>
  <c r="L21"/>
  <c r="L140" i="9"/>
  <c r="L97" s="1"/>
  <c r="J124"/>
  <c r="J123" s="1"/>
  <c r="L58" i="6"/>
  <c r="L57" s="1"/>
  <c r="L130" i="9"/>
  <c r="L129" s="1"/>
  <c r="J140"/>
  <c r="K140"/>
  <c r="K58" i="6"/>
  <c r="K57" s="1"/>
  <c r="K112" i="9"/>
  <c r="K111" s="1"/>
  <c r="K124"/>
  <c r="K123" s="1"/>
  <c r="I24" i="18"/>
  <c r="I20" s="1"/>
  <c r="K106" i="9"/>
  <c r="K105" s="1"/>
  <c r="I81" i="18"/>
  <c r="J112" i="9"/>
  <c r="J111" s="1"/>
  <c r="L124"/>
  <c r="L123" s="1"/>
  <c r="L62"/>
  <c r="L61" s="1"/>
  <c r="K60"/>
  <c r="K59" s="1"/>
  <c r="K62"/>
  <c r="K61" s="1"/>
  <c r="K151"/>
  <c r="K153"/>
  <c r="K152" s="1"/>
  <c r="J60"/>
  <c r="J59" s="1"/>
  <c r="J62"/>
  <c r="J61" s="1"/>
  <c r="J151"/>
  <c r="J153"/>
  <c r="J152" s="1"/>
  <c r="L151"/>
  <c r="L153"/>
  <c r="L152" s="1"/>
  <c r="K142"/>
  <c r="K141" s="1"/>
  <c r="L142"/>
  <c r="L141" s="1"/>
  <c r="J142"/>
  <c r="J141" s="1"/>
  <c r="J104"/>
  <c r="J106"/>
  <c r="J105" s="1"/>
  <c r="L104"/>
  <c r="L106"/>
  <c r="L105" s="1"/>
  <c r="L73"/>
  <c r="L75"/>
  <c r="L74" s="1"/>
  <c r="K73"/>
  <c r="K75"/>
  <c r="K74" s="1"/>
  <c r="K102"/>
  <c r="K101" s="1"/>
  <c r="J81" i="18"/>
  <c r="I59"/>
  <c r="I58" s="1"/>
  <c r="I57" s="1"/>
  <c r="I56" s="1"/>
  <c r="K81"/>
  <c r="L82" i="6"/>
  <c r="C30" i="1"/>
  <c r="D30"/>
  <c r="D21" s="1"/>
  <c r="E30"/>
  <c r="E21" s="1"/>
  <c r="L114" i="9"/>
  <c r="L113" s="1"/>
  <c r="J58" i="6"/>
  <c r="J57" s="1"/>
  <c r="J82"/>
  <c r="K83" i="9"/>
  <c r="K82" s="1"/>
  <c r="K79" s="1"/>
  <c r="K20" i="6"/>
  <c r="K19" s="1"/>
  <c r="K9" s="1"/>
  <c r="J20"/>
  <c r="J19" s="1"/>
  <c r="J9" s="1"/>
  <c r="J83" i="9"/>
  <c r="J82" s="1"/>
  <c r="J79" s="1"/>
  <c r="J72" s="1"/>
  <c r="L83"/>
  <c r="L82" s="1"/>
  <c r="L79" s="1"/>
  <c r="K8" i="6" l="1"/>
  <c r="K72" i="9"/>
  <c r="J8" i="18"/>
  <c r="J7" s="1"/>
  <c r="K8"/>
  <c r="K7" i="6"/>
  <c r="D20" i="13" s="1"/>
  <c r="D19" s="1"/>
  <c r="D18" s="1"/>
  <c r="J8" i="6"/>
  <c r="J7" s="1"/>
  <c r="C20" i="13" s="1"/>
  <c r="C19" s="1"/>
  <c r="C18" s="1"/>
  <c r="L72" i="9"/>
  <c r="L58" s="1"/>
  <c r="C21" i="1"/>
  <c r="C7" s="1"/>
  <c r="C17" i="13" s="1"/>
  <c r="L20" i="6"/>
  <c r="L19" s="1"/>
  <c r="L9" s="1"/>
  <c r="L8" s="1"/>
  <c r="J130" i="9"/>
  <c r="J129" s="1"/>
  <c r="L98"/>
  <c r="J100"/>
  <c r="J99" s="1"/>
  <c r="K58"/>
  <c r="I19" i="18"/>
  <c r="I18" s="1"/>
  <c r="E7" i="1"/>
  <c r="D7"/>
  <c r="L110" i="9"/>
  <c r="L112"/>
  <c r="L111" s="1"/>
  <c r="K98"/>
  <c r="K100"/>
  <c r="K99" s="1"/>
  <c r="L81"/>
  <c r="L80" s="1"/>
  <c r="J58"/>
  <c r="J81"/>
  <c r="J80" s="1"/>
  <c r="K81"/>
  <c r="K80" s="1"/>
  <c r="L96" l="1"/>
  <c r="L7" s="1"/>
  <c r="K96"/>
  <c r="J96"/>
  <c r="I8" i="18"/>
  <c r="I7" s="1"/>
  <c r="L7" i="6"/>
  <c r="E20" i="13" s="1"/>
  <c r="E19" s="1"/>
  <c r="E18" s="1"/>
  <c r="E17"/>
  <c r="E16" s="1"/>
  <c r="E15" s="1"/>
  <c r="D17"/>
  <c r="D16" s="1"/>
  <c r="D15" s="1"/>
  <c r="D14" s="1"/>
  <c r="K7" i="18"/>
  <c r="C16" i="13"/>
  <c r="C15" s="1"/>
  <c r="C14" s="1"/>
  <c r="E14" l="1"/>
  <c r="E6" s="1"/>
  <c r="D6"/>
  <c r="C6"/>
</calcChain>
</file>

<file path=xl/sharedStrings.xml><?xml version="1.0" encoding="utf-8"?>
<sst xmlns="http://schemas.openxmlformats.org/spreadsheetml/2006/main" count="2255" uniqueCount="244">
  <si>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</si>
  <si>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</si>
  <si>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</si>
  <si>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</si>
  <si>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</si>
  <si>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</si>
  <si>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</si>
  <si>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</si>
  <si>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</si>
  <si>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</si>
  <si>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</si>
  <si>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</si>
  <si>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</si>
  <si>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</si>
  <si>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</si>
  <si>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</si>
  <si>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</si>
  <si>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</si>
  <si>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</si>
  <si>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</si>
  <si>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</si>
  <si>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</si>
  <si>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</si>
  <si>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</si>
  <si>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</si>
  <si>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</si>
  <si>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</si>
  <si>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</si>
  <si>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</si>
  <si>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</si>
  <si>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</si>
  <si>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</si>
  <si>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</si>
  <si>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</si>
  <si>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</si>
  <si>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</si>
  <si>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</si>
  <si>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</si>
  <si>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</si>
  <si>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</si>
  <si>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</si>
  <si>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</si>
  <si>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</si>
  <si>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</si>
  <si>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</si>
  <si>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</si>
  <si>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</si>
  <si>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</si>
  <si>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</si>
  <si>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</si>
  <si>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</si>
  <si>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</si>
  <si>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</si>
  <si>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</si>
  <si>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</si>
  <si>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</si>
  <si>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</si>
  <si>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</si>
  <si>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</si>
  <si>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</si>
  <si>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</si>
  <si>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</si>
  <si>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</si>
  <si>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</si>
  <si>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</si>
  <si>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</si>
  <si>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</si>
  <si>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</si>
  <si>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</si>
  <si>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</si>
  <si>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</si>
  <si>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</si>
  <si>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</si>
  <si>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</si>
  <si>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</si>
  <si>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</si>
  <si>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</si>
  <si>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</si>
  <si>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</si>
  <si>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</si>
  <si>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</si>
  <si>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</si>
  <si>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</si>
  <si>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</si>
  <si>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</si>
  <si>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</si>
  <si>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</si>
  <si>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</si>
  <si>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</si>
  <si>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</si>
  <si>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</si>
  <si>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</si>
  <si>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</si>
  <si>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</si>
  <si>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</si>
  <si>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</si>
  <si>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</si>
  <si>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</si>
  <si>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</si>
  <si>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</si>
  <si>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</si>
  <si>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</si>
  <si>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</si>
  <si>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</si>
  <si>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</si>
  <si>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</si>
  <si>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</si>
  <si>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</si>
  <si>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</si>
  <si>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</si>
  <si>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</si>
  <si>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</si>
  <si>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</si>
  <si>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</si>
  <si>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</si>
  <si>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</si>
  <si>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</si>
  <si>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</si>
  <si>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</si>
  <si>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</si>
  <si>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</si>
  <si>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</si>
  <si>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</si>
  <si>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</si>
  <si>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</si>
  <si>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</si>
  <si>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</si>
  <si>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</si>
  <si>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</si>
  <si>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</si>
  <si>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</si>
  <si>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</si>
  <si>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</si>
  <si>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</si>
  <si>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</si>
  <si>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</si>
  <si>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</si>
  <si>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</si>
  <si>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</si>
  <si>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</si>
  <si>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</si>
  <si>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</si>
  <si>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</si>
  <si>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</si>
  <si>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</si>
  <si>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</si>
  <si>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</si>
  <si>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</si>
  <si>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</si>
  <si>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</si>
  <si>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</si>
  <si>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</si>
  <si>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</si>
  <si>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</si>
  <si>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</si>
  <si>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</si>
  <si>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</si>
  <si>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</si>
  <si>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</si>
  <si>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</si>
  <si>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</si>
  <si>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</si>
  <si>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</si>
  <si>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</si>
  <si>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</si>
  <si>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</si>
  <si>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</si>
  <si>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</si>
  <si>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</si>
  <si>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</si>
  <si>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</si>
  <si>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</si>
  <si>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</si>
  <si>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</si>
  <si>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</si>
  <si>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</si>
  <si>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</si>
  <si>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</si>
  <si>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</si>
  <si>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</si>
  <si>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</si>
  <si>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</si>
  <si>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</si>
  <si>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</si>
  <si>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</si>
  <si>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</si>
  <si>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</si>
  <si>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</si>
  <si>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</si>
  <si>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</si>
  <si>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</si>
  <si>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</si>
  <si>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</si>
  <si>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</si>
  <si>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</si>
  <si>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</si>
  <si>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</si>
  <si>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</si>
  <si>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</si>
  <si>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</si>
  <si>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</si>
  <si>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</si>
  <si>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</si>
  <si>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</si>
  <si>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</si>
  <si>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</si>
  <si>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</si>
  <si>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20223год и на плановый период 2024 и 2025 годов"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</si>
  <si>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</si>
  <si>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</si>
  <si>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2023 ГОД И НА ПЛАНОВЫЙ ПЕРИОД 2024 И 2025 ГОДОВ 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</si>
  <si>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</si>
  <si>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</si>
  <si>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Основное мероприятие "Оформление прав собственности на бесхозяйные объекты инженерной инфраструктуры"</t>
  </si>
  <si>
    <t>Оформление прав собственности на бесхозяйные объекты инженерной инфраструктуры</t>
  </si>
  <si>
    <t>S6140</t>
  </si>
  <si>
    <t>Муниципальная программа "Энергосбережение и повышение энергетической эффективности на территории Паевского сельского поселения Кадошкинского муниципального района Республики Мордовия на 2023 – 2025 годы "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</si>
  <si>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</si>
  <si>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</si>
  <si>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</si>
  <si>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</si>
  <si>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</si>
  <si>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</si>
  <si>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</si>
  <si>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Целевая программа "Профилактика наркомании и токсикомании на территории Паевского сельского поселения на 2022-2024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</si>
  <si>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</si>
  <si>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</si>
  <si>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</si>
  <si>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Муниципальная программа "Противопожарная безопасность на территории Паевского сельского поселения на 2022-2023г.г."</t>
  </si>
  <si>
    <t>08</t>
  </si>
  <si>
    <t>Мероприятия по обеспечению пожарной безопасности</t>
  </si>
  <si>
    <t>42120</t>
  </si>
  <si>
    <t>Другие общегосударственные вопросы</t>
  </si>
  <si>
    <t>Антикоррупционная программа Паевского сельского поселения на 2022-2024 годы</t>
  </si>
  <si>
    <t>23</t>
  </si>
  <si>
    <t>Мероприятия по противодействию и профилактике коррупции</t>
  </si>
  <si>
    <t>42380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</si>
  <si>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</si>
  <si>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</si>
  <si>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</si>
  <si>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</si>
  <si>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Паевского  сельского поселения Кадошкинского  муниципального района Республики Мордовия на 2023-2025 годы»</t>
  </si>
  <si>
    <t>Программа «Комплексное развитие транспортной инфраструктуры Паевского сельского поселения  Кадошкинского муниципального района Республики Мордовия на 2018 – 2030 годы»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</si>
  <si>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Паевского сельского поселения Кадошкинского муниципального района Республики Мордовия в 2023-2025 годах»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</si>
</sst>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27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12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4" fillId="0" borderId="22" xfId="0" applyNumberFormat="1" applyFont="1" applyFill="1" applyBorder="1" applyAlignment="1">
      <alignment horizontal="center" vertical="center" wrapText="1"/>
    </xf>
    <xf numFmtId="165" fontId="3" fillId="0" borderId="1" xfId="4" applyNumberFormat="1" applyFont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49" fontId="3" fillId="2" borderId="9" xfId="1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165" fontId="8" fillId="0" borderId="7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  <xf numFmtId="49" fontId="3" fillId="2" borderId="24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25" xfId="0" applyNumberFormat="1" applyFont="1" applyFill="1" applyBorder="1" applyAlignment="1">
      <alignment horizontal="center"/>
    </xf>
    <xf numFmtId="49" fontId="4" fillId="2" borderId="24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25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1"/>
  <sheetViews>
    <sheetView view="pageBreakPreview" topLeftCell="A19" zoomScaleNormal="75" zoomScaleSheetLayoutView="100" workbookViewId="0">
      <selection activeCell="C31" sqref="C3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20" customWidth="1"/>
    <col min="5" max="5" width="14.85546875" style="20" customWidth="1"/>
    <col min="6" max="6" width="43.28515625" style="19" customWidth="1"/>
    <col min="7" max="16384" width="8.5703125" style="20"/>
  </cols>
  <sheetData>
    <row r="1" spans="1:5" ht="117" customHeight="1">
      <c r="A1" s="16"/>
      <c r="B1" s="16"/>
      <c r="C1" s="197" t="s">
        <v>199</v>
      </c>
      <c r="D1" s="197"/>
      <c r="E1" s="197"/>
    </row>
    <row r="2" spans="1:5" ht="42" customHeight="1">
      <c r="A2" s="203" t="s">
        <v>147</v>
      </c>
      <c r="B2" s="203"/>
      <c r="C2" s="203"/>
      <c r="D2" s="203"/>
      <c r="E2" s="203"/>
    </row>
    <row r="3" spans="1:5">
      <c r="A3" s="38"/>
      <c r="B3" s="38"/>
      <c r="C3" s="204" t="s">
        <v>0</v>
      </c>
      <c r="D3" s="204"/>
      <c r="E3" s="204"/>
    </row>
    <row r="4" spans="1:5" ht="32.25" customHeight="1">
      <c r="A4" s="199" t="s">
        <v>1</v>
      </c>
      <c r="B4" s="201" t="s">
        <v>2</v>
      </c>
      <c r="C4" s="198" t="s">
        <v>3</v>
      </c>
      <c r="D4" s="198"/>
      <c r="E4" s="198"/>
    </row>
    <row r="5" spans="1:5">
      <c r="A5" s="200"/>
      <c r="B5" s="202"/>
      <c r="C5" s="175" t="s">
        <v>171</v>
      </c>
      <c r="D5" s="175" t="s">
        <v>188</v>
      </c>
      <c r="E5" s="175" t="s">
        <v>200</v>
      </c>
    </row>
    <row r="6" spans="1:5">
      <c r="A6" s="21">
        <v>1</v>
      </c>
      <c r="B6" s="21">
        <v>2</v>
      </c>
      <c r="C6" s="22">
        <v>3</v>
      </c>
      <c r="D6" s="22">
        <v>4</v>
      </c>
      <c r="E6" s="58">
        <v>5</v>
      </c>
    </row>
    <row r="7" spans="1:5">
      <c r="A7" s="23"/>
      <c r="B7" s="24" t="s">
        <v>4</v>
      </c>
      <c r="C7" s="25">
        <f>SUM(C8+C21)</f>
        <v>2016.7999999999997</v>
      </c>
      <c r="D7" s="25">
        <f>SUM(D8+D21)</f>
        <v>1178.98</v>
      </c>
      <c r="E7" s="14">
        <f>SUM(E8+E21)</f>
        <v>1209.48</v>
      </c>
    </row>
    <row r="8" spans="1:5">
      <c r="A8" s="26" t="s">
        <v>70</v>
      </c>
      <c r="B8" s="24" t="s">
        <v>76</v>
      </c>
      <c r="C8" s="27">
        <f>SUM(C9+C12+C14+C16+C19)</f>
        <v>551.4</v>
      </c>
      <c r="D8" s="27">
        <f t="shared" ref="D8:E8" si="0">SUM(D9+D12+D14+D16+D19)</f>
        <v>561.88</v>
      </c>
      <c r="E8" s="27">
        <f t="shared" si="0"/>
        <v>572.68000000000006</v>
      </c>
    </row>
    <row r="9" spans="1:5">
      <c r="A9" s="26" t="s">
        <v>71</v>
      </c>
      <c r="B9" s="24" t="s">
        <v>5</v>
      </c>
      <c r="C9" s="27">
        <f t="shared" ref="C9:E10" si="1">SUM(C10)</f>
        <v>65.7</v>
      </c>
      <c r="D9" s="27">
        <f t="shared" si="1"/>
        <v>71.599999999999994</v>
      </c>
      <c r="E9" s="15">
        <f t="shared" si="1"/>
        <v>76.64</v>
      </c>
    </row>
    <row r="10" spans="1:5" ht="16.5" thickBot="1">
      <c r="A10" s="26" t="s">
        <v>6</v>
      </c>
      <c r="B10" s="24" t="s">
        <v>7</v>
      </c>
      <c r="C10" s="156">
        <f t="shared" si="1"/>
        <v>65.7</v>
      </c>
      <c r="D10" s="156">
        <f t="shared" si="1"/>
        <v>71.599999999999994</v>
      </c>
      <c r="E10" s="157">
        <f t="shared" si="1"/>
        <v>76.64</v>
      </c>
    </row>
    <row r="11" spans="1:5" ht="63">
      <c r="A11" s="28" t="s">
        <v>77</v>
      </c>
      <c r="B11" s="8" t="s">
        <v>78</v>
      </c>
      <c r="C11" s="160">
        <v>65.7</v>
      </c>
      <c r="D11" s="161">
        <v>71.599999999999994</v>
      </c>
      <c r="E11" s="162">
        <v>76.64</v>
      </c>
    </row>
    <row r="12" spans="1:5" ht="17.25" customHeight="1">
      <c r="A12" s="26" t="s">
        <v>72</v>
      </c>
      <c r="B12" s="24" t="s">
        <v>8</v>
      </c>
      <c r="C12" s="27">
        <f>SUM(C13)</f>
        <v>12.1</v>
      </c>
      <c r="D12" s="27">
        <f>SUM(D13)</f>
        <v>12.64</v>
      </c>
      <c r="E12" s="15">
        <f>SUM(E13)</f>
        <v>13.5</v>
      </c>
    </row>
    <row r="13" spans="1:5" ht="24" customHeight="1">
      <c r="A13" s="28" t="s">
        <v>79</v>
      </c>
      <c r="B13" s="8" t="s">
        <v>9</v>
      </c>
      <c r="C13" s="149">
        <v>12.1</v>
      </c>
      <c r="D13" s="149">
        <v>12.64</v>
      </c>
      <c r="E13" s="155">
        <v>13.5</v>
      </c>
    </row>
    <row r="14" spans="1:5">
      <c r="A14" s="26" t="s">
        <v>73</v>
      </c>
      <c r="B14" s="24" t="s">
        <v>80</v>
      </c>
      <c r="C14" s="27">
        <f>SUM(C15)</f>
        <v>77</v>
      </c>
      <c r="D14" s="27">
        <f>SUM(D15)</f>
        <v>77</v>
      </c>
      <c r="E14" s="15">
        <f>SUM(E15)</f>
        <v>78</v>
      </c>
    </row>
    <row r="15" spans="1:5" ht="33" customHeight="1">
      <c r="A15" s="28" t="s">
        <v>81</v>
      </c>
      <c r="B15" s="29" t="s">
        <v>82</v>
      </c>
      <c r="C15" s="149">
        <v>77</v>
      </c>
      <c r="D15" s="150">
        <v>77</v>
      </c>
      <c r="E15" s="151">
        <v>78</v>
      </c>
    </row>
    <row r="16" spans="1:5">
      <c r="A16" s="26" t="s">
        <v>74</v>
      </c>
      <c r="B16" s="3" t="s">
        <v>10</v>
      </c>
      <c r="C16" s="27">
        <f>SUM(C17+C18)</f>
        <v>351.3</v>
      </c>
      <c r="D16" s="27">
        <f>SUM(D17+D18)</f>
        <v>353.34000000000003</v>
      </c>
      <c r="E16" s="15">
        <f>SUM(E17+E18)</f>
        <v>355.34000000000003</v>
      </c>
    </row>
    <row r="17" spans="1:6" ht="31.5">
      <c r="A17" s="28" t="s">
        <v>83</v>
      </c>
      <c r="B17" s="29" t="s">
        <v>84</v>
      </c>
      <c r="C17" s="149">
        <v>123</v>
      </c>
      <c r="D17" s="150">
        <v>123</v>
      </c>
      <c r="E17" s="151">
        <v>123</v>
      </c>
    </row>
    <row r="18" spans="1:6" s="2" customFormat="1" ht="31.5">
      <c r="A18" s="28" t="s">
        <v>85</v>
      </c>
      <c r="B18" s="29" t="s">
        <v>86</v>
      </c>
      <c r="C18" s="149">
        <v>228.3</v>
      </c>
      <c r="D18" s="150">
        <v>230.34</v>
      </c>
      <c r="E18" s="151">
        <v>232.34</v>
      </c>
      <c r="F18" s="30"/>
    </row>
    <row r="19" spans="1:6" s="2" customFormat="1" ht="37.9" customHeight="1">
      <c r="A19" s="26" t="s">
        <v>11</v>
      </c>
      <c r="B19" s="3" t="s">
        <v>12</v>
      </c>
      <c r="C19" s="27">
        <f>SUM(C20)</f>
        <v>45.3</v>
      </c>
      <c r="D19" s="27">
        <f>SUM(D20)</f>
        <v>47.3</v>
      </c>
      <c r="E19" s="15">
        <f>SUM(E20)</f>
        <v>49.2</v>
      </c>
      <c r="F19" s="30"/>
    </row>
    <row r="20" spans="1:6" ht="48.6" customHeight="1">
      <c r="A20" s="28" t="s">
        <v>87</v>
      </c>
      <c r="B20" s="29" t="s">
        <v>177</v>
      </c>
      <c r="C20" s="149">
        <v>45.3</v>
      </c>
      <c r="D20" s="150">
        <v>47.3</v>
      </c>
      <c r="E20" s="151">
        <v>49.2</v>
      </c>
    </row>
    <row r="21" spans="1:6" ht="38.450000000000003" customHeight="1">
      <c r="A21" s="32" t="s">
        <v>88</v>
      </c>
      <c r="B21" s="33" t="s">
        <v>89</v>
      </c>
      <c r="C21" s="27">
        <f>SUM(C27+C30+C22+C25)</f>
        <v>1465.3999999999999</v>
      </c>
      <c r="D21" s="27">
        <f t="shared" ref="D21:E21" si="2">SUM(D27+D30+D22)</f>
        <v>617.1</v>
      </c>
      <c r="E21" s="27">
        <f t="shared" si="2"/>
        <v>636.80000000000007</v>
      </c>
    </row>
    <row r="22" spans="1:6" ht="18" customHeight="1">
      <c r="A22" s="26" t="s">
        <v>172</v>
      </c>
      <c r="B22" s="24" t="s">
        <v>173</v>
      </c>
      <c r="C22" s="27">
        <f>C23+C24</f>
        <v>454.7</v>
      </c>
      <c r="D22" s="27">
        <f t="shared" ref="D22:E22" si="3">D23+D24</f>
        <v>88.7</v>
      </c>
      <c r="E22" s="27">
        <f t="shared" si="3"/>
        <v>88.7</v>
      </c>
    </row>
    <row r="23" spans="1:6" ht="38.450000000000003" customHeight="1">
      <c r="A23" s="28" t="s">
        <v>174</v>
      </c>
      <c r="B23" s="31" t="s">
        <v>139</v>
      </c>
      <c r="C23" s="13">
        <v>73.8</v>
      </c>
      <c r="D23" s="13">
        <v>88.7</v>
      </c>
      <c r="E23" s="13">
        <v>88.7</v>
      </c>
    </row>
    <row r="24" spans="1:6" ht="38.450000000000003" customHeight="1">
      <c r="A24" s="28" t="s">
        <v>175</v>
      </c>
      <c r="B24" s="158" t="s">
        <v>170</v>
      </c>
      <c r="C24" s="12">
        <v>380.9</v>
      </c>
      <c r="D24" s="13">
        <v>0</v>
      </c>
      <c r="E24" s="13">
        <v>0</v>
      </c>
    </row>
    <row r="25" spans="1:6" ht="38.450000000000003" customHeight="1">
      <c r="A25" s="26" t="s">
        <v>201</v>
      </c>
      <c r="B25" s="34" t="s">
        <v>202</v>
      </c>
      <c r="C25" s="27">
        <f>C26</f>
        <v>509.3</v>
      </c>
      <c r="D25" s="27">
        <f t="shared" ref="D25:E25" si="4">D26</f>
        <v>0</v>
      </c>
      <c r="E25" s="27">
        <f t="shared" si="4"/>
        <v>0</v>
      </c>
    </row>
    <row r="26" spans="1:6" ht="21" customHeight="1">
      <c r="A26" s="28" t="s">
        <v>204</v>
      </c>
      <c r="B26" s="31" t="s">
        <v>203</v>
      </c>
      <c r="C26" s="13">
        <f>400+109.3</f>
        <v>509.3</v>
      </c>
      <c r="D26" s="13">
        <v>0</v>
      </c>
      <c r="E26" s="13">
        <v>0</v>
      </c>
    </row>
    <row r="27" spans="1:6">
      <c r="A27" s="26" t="s">
        <v>90</v>
      </c>
      <c r="B27" s="34" t="s">
        <v>91</v>
      </c>
      <c r="C27" s="27">
        <f>SUM(C28+C29)</f>
        <v>109.6</v>
      </c>
      <c r="D27" s="27">
        <f>SUM(D28+D29)</f>
        <v>114.7</v>
      </c>
      <c r="E27" s="15">
        <f>SUM(E28+E29)</f>
        <v>119</v>
      </c>
    </row>
    <row r="28" spans="1:6" ht="94.5">
      <c r="A28" s="28" t="s">
        <v>96</v>
      </c>
      <c r="B28" s="51" t="s">
        <v>164</v>
      </c>
      <c r="C28" s="13">
        <v>0.3</v>
      </c>
      <c r="D28" s="13">
        <v>0.3</v>
      </c>
      <c r="E28" s="12">
        <v>0.3</v>
      </c>
    </row>
    <row r="29" spans="1:6" ht="35.25" customHeight="1">
      <c r="A29" s="28" t="s">
        <v>97</v>
      </c>
      <c r="B29" s="8" t="s">
        <v>140</v>
      </c>
      <c r="C29" s="9">
        <v>109.3</v>
      </c>
      <c r="D29" s="9">
        <v>114.4</v>
      </c>
      <c r="E29" s="9">
        <v>118.7</v>
      </c>
    </row>
    <row r="30" spans="1:6" ht="21" customHeight="1">
      <c r="A30" s="26" t="s">
        <v>92</v>
      </c>
      <c r="B30" s="24" t="s">
        <v>93</v>
      </c>
      <c r="C30" s="25">
        <f>SUM(C31)</f>
        <v>391.8</v>
      </c>
      <c r="D30" s="25">
        <f>SUM(D31)</f>
        <v>413.7</v>
      </c>
      <c r="E30" s="14">
        <f>SUM(E31)</f>
        <v>429.1</v>
      </c>
    </row>
    <row r="31" spans="1:6" ht="66" customHeight="1">
      <c r="A31" s="28" t="s">
        <v>98</v>
      </c>
      <c r="B31" s="31" t="s">
        <v>94</v>
      </c>
      <c r="C31" s="152">
        <f>361.8+30</f>
        <v>391.8</v>
      </c>
      <c r="D31" s="153">
        <f>383.7+30</f>
        <v>413.7</v>
      </c>
      <c r="E31" s="154">
        <f>399.1+30</f>
        <v>429.1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3"/>
  <sheetViews>
    <sheetView tabSelected="1" view="pageBreakPreview" topLeftCell="A89" zoomScale="90" zoomScaleNormal="75" zoomScaleSheetLayoutView="90" workbookViewId="0">
      <selection activeCell="L103" sqref="L103"/>
    </sheetView>
  </sheetViews>
  <sheetFormatPr defaultColWidth="8.5703125" defaultRowHeight="15.75"/>
  <cols>
    <col min="1" max="1" width="86.7109375" style="59" customWidth="1"/>
    <col min="2" max="2" width="7" style="83" customWidth="1"/>
    <col min="3" max="3" width="5.5703125" style="83" customWidth="1"/>
    <col min="4" max="4" width="7.140625" style="83" customWidth="1"/>
    <col min="5" max="5" width="7.28515625" style="83" customWidth="1"/>
    <col min="6" max="6" width="6.140625" style="83" customWidth="1"/>
    <col min="7" max="7" width="7.140625" style="83" customWidth="1"/>
    <col min="8" max="8" width="10.42578125" style="38" customWidth="1"/>
    <col min="9" max="9" width="7.85546875" style="38" customWidth="1"/>
    <col min="10" max="10" width="14" style="104" customWidth="1"/>
    <col min="11" max="11" width="12.85546875" style="38" customWidth="1"/>
    <col min="12" max="12" width="14.7109375" style="38" customWidth="1"/>
    <col min="13" max="16384" width="8.5703125" style="38"/>
  </cols>
  <sheetData>
    <row r="1" spans="1:12" ht="114" customHeight="1">
      <c r="G1" s="17"/>
      <c r="H1" s="17"/>
      <c r="I1" s="17"/>
      <c r="J1" s="197" t="s">
        <v>209</v>
      </c>
      <c r="K1" s="197"/>
      <c r="L1" s="197"/>
    </row>
    <row r="2" spans="1:12" ht="57.75" customHeight="1">
      <c r="A2" s="206" t="s">
        <v>210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</row>
    <row r="3" spans="1:12">
      <c r="L3" s="38" t="s">
        <v>189</v>
      </c>
    </row>
    <row r="4" spans="1:12" ht="15.75" customHeight="1">
      <c r="A4" s="205" t="s">
        <v>13</v>
      </c>
      <c r="B4" s="205" t="s">
        <v>22</v>
      </c>
      <c r="C4" s="205" t="s">
        <v>14</v>
      </c>
      <c r="D4" s="205" t="s">
        <v>190</v>
      </c>
      <c r="E4" s="205" t="s">
        <v>191</v>
      </c>
      <c r="F4" s="205"/>
      <c r="G4" s="205"/>
      <c r="H4" s="205"/>
      <c r="I4" s="205" t="s">
        <v>192</v>
      </c>
      <c r="J4" s="205" t="s">
        <v>66</v>
      </c>
      <c r="K4" s="205"/>
      <c r="L4" s="205"/>
    </row>
    <row r="5" spans="1:12">
      <c r="A5" s="205" t="s">
        <v>193</v>
      </c>
      <c r="B5" s="205" t="s">
        <v>193</v>
      </c>
      <c r="C5" s="205" t="s">
        <v>193</v>
      </c>
      <c r="D5" s="205" t="s">
        <v>193</v>
      </c>
      <c r="E5" s="205" t="s">
        <v>193</v>
      </c>
      <c r="F5" s="205"/>
      <c r="G5" s="205"/>
      <c r="H5" s="205"/>
      <c r="I5" s="205" t="s">
        <v>193</v>
      </c>
      <c r="J5" s="176" t="s">
        <v>171</v>
      </c>
      <c r="K5" s="176" t="s">
        <v>188</v>
      </c>
      <c r="L5" s="176" t="s">
        <v>200</v>
      </c>
    </row>
    <row r="6" spans="1:12">
      <c r="A6" s="101">
        <v>1</v>
      </c>
      <c r="B6" s="6">
        <v>2</v>
      </c>
      <c r="C6" s="6">
        <v>3</v>
      </c>
      <c r="D6" s="6">
        <v>4</v>
      </c>
      <c r="E6" s="6">
        <v>5</v>
      </c>
      <c r="F6" s="81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2" s="88" customFormat="1">
      <c r="A7" s="66" t="s">
        <v>23</v>
      </c>
      <c r="B7" s="67"/>
      <c r="C7" s="67"/>
      <c r="D7" s="67"/>
      <c r="E7" s="67"/>
      <c r="F7" s="69"/>
      <c r="G7" s="102"/>
      <c r="H7" s="96"/>
      <c r="I7" s="96"/>
      <c r="J7" s="90">
        <f>J8</f>
        <v>1946.4399999999998</v>
      </c>
      <c r="K7" s="90">
        <f t="shared" ref="K7:L7" si="0">K8</f>
        <v>1108.5999999999999</v>
      </c>
      <c r="L7" s="90">
        <f t="shared" si="0"/>
        <v>1115.6999999999998</v>
      </c>
    </row>
    <row r="8" spans="1:12" ht="36.6" customHeight="1">
      <c r="A8" s="66" t="s">
        <v>75</v>
      </c>
      <c r="B8" s="67">
        <v>918</v>
      </c>
      <c r="C8" s="67"/>
      <c r="D8" s="67"/>
      <c r="E8" s="68"/>
      <c r="F8" s="68"/>
      <c r="G8" s="68"/>
      <c r="H8" s="68"/>
      <c r="I8" s="69"/>
      <c r="J8" s="90">
        <f>J9+J57+J72+J82+J103+J110+J66+J117</f>
        <v>1946.4399999999998</v>
      </c>
      <c r="K8" s="90">
        <f t="shared" ref="K8:L8" si="1">K9+K57+K72+K82+K103+K110+K66+K117</f>
        <v>1108.5999999999999</v>
      </c>
      <c r="L8" s="90">
        <f t="shared" si="1"/>
        <v>1115.6999999999998</v>
      </c>
    </row>
    <row r="9" spans="1:12" ht="20.45" customHeight="1">
      <c r="A9" s="66" t="s">
        <v>16</v>
      </c>
      <c r="B9" s="67">
        <v>918</v>
      </c>
      <c r="C9" s="67" t="s">
        <v>17</v>
      </c>
      <c r="D9" s="67"/>
      <c r="E9" s="68"/>
      <c r="F9" s="68"/>
      <c r="G9" s="68"/>
      <c r="H9" s="68"/>
      <c r="I9" s="69"/>
      <c r="J9" s="90">
        <f>J10+J19+J38+J44</f>
        <v>1132.44</v>
      </c>
      <c r="K9" s="90">
        <f t="shared" ref="K9:L9" si="2">K10+K19+K38+K44</f>
        <v>448.8</v>
      </c>
      <c r="L9" s="90">
        <f t="shared" si="2"/>
        <v>386.20000000000005</v>
      </c>
    </row>
    <row r="10" spans="1:12" ht="31.5">
      <c r="A10" s="70" t="s">
        <v>33</v>
      </c>
      <c r="B10" s="67">
        <v>918</v>
      </c>
      <c r="C10" s="6" t="s">
        <v>17</v>
      </c>
      <c r="D10" s="6" t="s">
        <v>28</v>
      </c>
      <c r="E10" s="6"/>
      <c r="F10" s="6"/>
      <c r="G10" s="6"/>
      <c r="H10" s="6"/>
      <c r="I10" s="73"/>
      <c r="J10" s="74">
        <f>J11</f>
        <v>404</v>
      </c>
      <c r="K10" s="74">
        <f t="shared" ref="K10:L14" si="3">K11</f>
        <v>157.5</v>
      </c>
      <c r="L10" s="74">
        <f t="shared" si="3"/>
        <v>134.30000000000001</v>
      </c>
    </row>
    <row r="11" spans="1:12">
      <c r="A11" s="72" t="s">
        <v>145</v>
      </c>
      <c r="B11" s="67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3"/>
      <c r="J11" s="74">
        <f>J12</f>
        <v>404</v>
      </c>
      <c r="K11" s="74">
        <f t="shared" si="3"/>
        <v>157.5</v>
      </c>
      <c r="L11" s="74">
        <f t="shared" si="3"/>
        <v>134.30000000000001</v>
      </c>
    </row>
    <row r="12" spans="1:12">
      <c r="A12" s="75" t="s">
        <v>141</v>
      </c>
      <c r="B12" s="67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3"/>
      <c r="J12" s="74">
        <f>J13+J16</f>
        <v>404</v>
      </c>
      <c r="K12" s="74">
        <f t="shared" si="3"/>
        <v>157.5</v>
      </c>
      <c r="L12" s="74">
        <f t="shared" si="3"/>
        <v>134.30000000000001</v>
      </c>
    </row>
    <row r="13" spans="1:12">
      <c r="A13" s="76" t="s">
        <v>120</v>
      </c>
      <c r="B13" s="67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3"/>
      <c r="J13" s="74">
        <f>J14</f>
        <v>254</v>
      </c>
      <c r="K13" s="74">
        <f t="shared" si="3"/>
        <v>157.5</v>
      </c>
      <c r="L13" s="74">
        <f t="shared" si="3"/>
        <v>134.30000000000001</v>
      </c>
    </row>
    <row r="14" spans="1:12" ht="47.25">
      <c r="A14" s="76" t="s">
        <v>110</v>
      </c>
      <c r="B14" s="67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3" t="s">
        <v>112</v>
      </c>
      <c r="J14" s="74">
        <f>J15</f>
        <v>254</v>
      </c>
      <c r="K14" s="74">
        <f t="shared" si="3"/>
        <v>157.5</v>
      </c>
      <c r="L14" s="74">
        <f t="shared" si="3"/>
        <v>134.30000000000001</v>
      </c>
    </row>
    <row r="15" spans="1:12" ht="21" customHeight="1">
      <c r="A15" s="76" t="s">
        <v>111</v>
      </c>
      <c r="B15" s="67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3" t="s">
        <v>113</v>
      </c>
      <c r="J15" s="74">
        <v>254</v>
      </c>
      <c r="K15" s="74">
        <v>157.5</v>
      </c>
      <c r="L15" s="74">
        <v>134.30000000000001</v>
      </c>
    </row>
    <row r="16" spans="1:12" ht="35.25" customHeight="1">
      <c r="A16" s="8" t="s">
        <v>211</v>
      </c>
      <c r="B16" s="67">
        <v>918</v>
      </c>
      <c r="C16" s="178" t="s">
        <v>17</v>
      </c>
      <c r="D16" s="178" t="s">
        <v>28</v>
      </c>
      <c r="E16" s="178" t="s">
        <v>34</v>
      </c>
      <c r="F16" s="178" t="s">
        <v>24</v>
      </c>
      <c r="G16" s="178" t="s">
        <v>37</v>
      </c>
      <c r="H16" s="178" t="s">
        <v>212</v>
      </c>
      <c r="I16" s="179"/>
      <c r="J16" s="74">
        <f>J17</f>
        <v>150</v>
      </c>
      <c r="K16" s="74">
        <f t="shared" ref="K16:L17" si="4">K17</f>
        <v>0</v>
      </c>
      <c r="L16" s="74">
        <f t="shared" si="4"/>
        <v>0</v>
      </c>
    </row>
    <row r="17" spans="1:12" ht="45.75" customHeight="1">
      <c r="A17" s="180" t="s">
        <v>110</v>
      </c>
      <c r="B17" s="67">
        <v>918</v>
      </c>
      <c r="C17" s="178" t="s">
        <v>17</v>
      </c>
      <c r="D17" s="178" t="s">
        <v>28</v>
      </c>
      <c r="E17" s="178" t="s">
        <v>34</v>
      </c>
      <c r="F17" s="178" t="s">
        <v>24</v>
      </c>
      <c r="G17" s="178" t="s">
        <v>37</v>
      </c>
      <c r="H17" s="178" t="s">
        <v>212</v>
      </c>
      <c r="I17" s="179" t="s">
        <v>112</v>
      </c>
      <c r="J17" s="74">
        <f>J18</f>
        <v>150</v>
      </c>
      <c r="K17" s="74">
        <f t="shared" si="4"/>
        <v>0</v>
      </c>
      <c r="L17" s="74">
        <f t="shared" si="4"/>
        <v>0</v>
      </c>
    </row>
    <row r="18" spans="1:12" ht="21" customHeight="1">
      <c r="A18" s="180" t="s">
        <v>111</v>
      </c>
      <c r="B18" s="67">
        <v>918</v>
      </c>
      <c r="C18" s="178" t="s">
        <v>17</v>
      </c>
      <c r="D18" s="178" t="s">
        <v>28</v>
      </c>
      <c r="E18" s="178" t="s">
        <v>34</v>
      </c>
      <c r="F18" s="178" t="s">
        <v>24</v>
      </c>
      <c r="G18" s="178" t="s">
        <v>37</v>
      </c>
      <c r="H18" s="178" t="s">
        <v>212</v>
      </c>
      <c r="I18" s="179" t="s">
        <v>113</v>
      </c>
      <c r="J18" s="74">
        <v>150</v>
      </c>
      <c r="K18" s="74">
        <v>0</v>
      </c>
      <c r="L18" s="74">
        <v>0</v>
      </c>
    </row>
    <row r="19" spans="1:12" ht="47.25">
      <c r="A19" s="77" t="s">
        <v>67</v>
      </c>
      <c r="B19" s="67">
        <v>918</v>
      </c>
      <c r="C19" s="68" t="s">
        <v>17</v>
      </c>
      <c r="D19" s="68" t="s">
        <v>18</v>
      </c>
      <c r="E19" s="68"/>
      <c r="F19" s="68"/>
      <c r="G19" s="68"/>
      <c r="H19" s="68"/>
      <c r="I19" s="71"/>
      <c r="J19" s="164">
        <f>J20+J33</f>
        <v>720.43999999999994</v>
      </c>
      <c r="K19" s="164">
        <f>K20+K33</f>
        <v>283.8</v>
      </c>
      <c r="L19" s="164">
        <f>L20+L33</f>
        <v>244.9</v>
      </c>
    </row>
    <row r="20" spans="1:12">
      <c r="A20" s="72" t="s">
        <v>145</v>
      </c>
      <c r="B20" s="67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3"/>
      <c r="J20" s="74">
        <f>J21</f>
        <v>720.14</v>
      </c>
      <c r="K20" s="74">
        <f>K21</f>
        <v>283.5</v>
      </c>
      <c r="L20" s="74">
        <f>L21</f>
        <v>244.6</v>
      </c>
    </row>
    <row r="21" spans="1:12" ht="18.600000000000001" customHeight="1">
      <c r="A21" s="72" t="s">
        <v>146</v>
      </c>
      <c r="B21" s="67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3"/>
      <c r="J21" s="74">
        <f>J23+J25+J30</f>
        <v>720.14</v>
      </c>
      <c r="K21" s="74">
        <f t="shared" ref="K21:L21" si="5">K23+K25</f>
        <v>283.5</v>
      </c>
      <c r="L21" s="74">
        <f t="shared" si="5"/>
        <v>244.6</v>
      </c>
    </row>
    <row r="22" spans="1:12">
      <c r="A22" s="76" t="s">
        <v>39</v>
      </c>
      <c r="B22" s="67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3"/>
      <c r="J22" s="74">
        <f t="shared" ref="J22:L23" si="6">J23</f>
        <v>291.60000000000002</v>
      </c>
      <c r="K22" s="74">
        <f t="shared" si="6"/>
        <v>220.4</v>
      </c>
      <c r="L22" s="74">
        <f t="shared" si="6"/>
        <v>190.2</v>
      </c>
    </row>
    <row r="23" spans="1:12" ht="58.5" customHeight="1">
      <c r="A23" s="76" t="s">
        <v>110</v>
      </c>
      <c r="B23" s="67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3" t="s">
        <v>112</v>
      </c>
      <c r="J23" s="74">
        <f t="shared" si="6"/>
        <v>291.60000000000002</v>
      </c>
      <c r="K23" s="74">
        <f t="shared" si="6"/>
        <v>220.4</v>
      </c>
      <c r="L23" s="74">
        <f t="shared" si="6"/>
        <v>190.2</v>
      </c>
    </row>
    <row r="24" spans="1:12">
      <c r="A24" s="76" t="s">
        <v>111</v>
      </c>
      <c r="B24" s="67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3" t="s">
        <v>113</v>
      </c>
      <c r="J24" s="74">
        <v>291.60000000000002</v>
      </c>
      <c r="K24" s="74">
        <v>220.4</v>
      </c>
      <c r="L24" s="74">
        <v>190.2</v>
      </c>
    </row>
    <row r="25" spans="1:12">
      <c r="A25" s="75" t="s">
        <v>169</v>
      </c>
      <c r="B25" s="67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3"/>
      <c r="J25" s="74">
        <f>J26+J28</f>
        <v>174.5</v>
      </c>
      <c r="K25" s="74">
        <f>K26+K28</f>
        <v>63.099999999999994</v>
      </c>
      <c r="L25" s="74">
        <f>L26+L28</f>
        <v>54.400000000000006</v>
      </c>
    </row>
    <row r="26" spans="1:12" ht="31.5">
      <c r="A26" s="75" t="s">
        <v>106</v>
      </c>
      <c r="B26" s="67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3" t="s">
        <v>108</v>
      </c>
      <c r="J26" s="74">
        <f t="shared" ref="J26:L26" si="7">J27</f>
        <v>144.5</v>
      </c>
      <c r="K26" s="74">
        <f t="shared" si="7"/>
        <v>37.299999999999997</v>
      </c>
      <c r="L26" s="74">
        <f t="shared" si="7"/>
        <v>28.6</v>
      </c>
    </row>
    <row r="27" spans="1:12" ht="31.5">
      <c r="A27" s="75" t="s">
        <v>107</v>
      </c>
      <c r="B27" s="67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109</v>
      </c>
      <c r="J27" s="74">
        <v>144.5</v>
      </c>
      <c r="K27" s="74">
        <v>37.299999999999997</v>
      </c>
      <c r="L27" s="74">
        <v>28.6</v>
      </c>
    </row>
    <row r="28" spans="1:12" s="88" customFormat="1">
      <c r="A28" s="80" t="s">
        <v>114</v>
      </c>
      <c r="B28" s="67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1" t="s">
        <v>115</v>
      </c>
      <c r="J28" s="37">
        <f>J29</f>
        <v>30</v>
      </c>
      <c r="K28" s="37">
        <f>K29</f>
        <v>25.8</v>
      </c>
      <c r="L28" s="37">
        <f>L29</f>
        <v>25.8</v>
      </c>
    </row>
    <row r="29" spans="1:12" s="88" customFormat="1">
      <c r="A29" s="80" t="s">
        <v>117</v>
      </c>
      <c r="B29" s="67">
        <v>918</v>
      </c>
      <c r="C29" s="6" t="s">
        <v>17</v>
      </c>
      <c r="D29" s="6" t="s">
        <v>18</v>
      </c>
      <c r="E29" s="6" t="s">
        <v>34</v>
      </c>
      <c r="F29" s="7" t="s">
        <v>25</v>
      </c>
      <c r="G29" s="7" t="s">
        <v>37</v>
      </c>
      <c r="H29" s="7" t="s">
        <v>42</v>
      </c>
      <c r="I29" s="81" t="s">
        <v>119</v>
      </c>
      <c r="J29" s="37">
        <v>30</v>
      </c>
      <c r="K29" s="37">
        <v>25.8</v>
      </c>
      <c r="L29" s="37">
        <v>25.8</v>
      </c>
    </row>
    <row r="30" spans="1:12" s="88" customFormat="1" ht="40.5" customHeight="1">
      <c r="A30" s="8" t="s">
        <v>211</v>
      </c>
      <c r="B30" s="67">
        <v>918</v>
      </c>
      <c r="C30" s="181" t="s">
        <v>17</v>
      </c>
      <c r="D30" s="181" t="s">
        <v>18</v>
      </c>
      <c r="E30" s="179" t="s">
        <v>34</v>
      </c>
      <c r="F30" s="178" t="s">
        <v>25</v>
      </c>
      <c r="G30" s="178" t="s">
        <v>37</v>
      </c>
      <c r="H30" s="178" t="s">
        <v>212</v>
      </c>
      <c r="I30" s="182"/>
      <c r="J30" s="37">
        <f>J31</f>
        <v>254.04</v>
      </c>
      <c r="K30" s="37">
        <f t="shared" ref="K30:L31" si="8">K31</f>
        <v>0</v>
      </c>
      <c r="L30" s="37">
        <f t="shared" si="8"/>
        <v>0</v>
      </c>
    </row>
    <row r="31" spans="1:12" s="88" customFormat="1" ht="47.25">
      <c r="A31" s="180" t="s">
        <v>110</v>
      </c>
      <c r="B31" s="67">
        <v>918</v>
      </c>
      <c r="C31" s="181" t="s">
        <v>17</v>
      </c>
      <c r="D31" s="181" t="s">
        <v>18</v>
      </c>
      <c r="E31" s="179" t="s">
        <v>34</v>
      </c>
      <c r="F31" s="178" t="s">
        <v>25</v>
      </c>
      <c r="G31" s="178" t="s">
        <v>37</v>
      </c>
      <c r="H31" s="178" t="s">
        <v>212</v>
      </c>
      <c r="I31" s="182" t="s">
        <v>112</v>
      </c>
      <c r="J31" s="37">
        <f>J32</f>
        <v>254.04</v>
      </c>
      <c r="K31" s="37">
        <f t="shared" si="8"/>
        <v>0</v>
      </c>
      <c r="L31" s="37">
        <f t="shared" si="8"/>
        <v>0</v>
      </c>
    </row>
    <row r="32" spans="1:12" s="88" customFormat="1" ht="21" customHeight="1">
      <c r="A32" s="180" t="s">
        <v>111</v>
      </c>
      <c r="B32" s="67">
        <v>918</v>
      </c>
      <c r="C32" s="181" t="s">
        <v>17</v>
      </c>
      <c r="D32" s="181" t="s">
        <v>18</v>
      </c>
      <c r="E32" s="179" t="s">
        <v>34</v>
      </c>
      <c r="F32" s="178" t="s">
        <v>25</v>
      </c>
      <c r="G32" s="178" t="s">
        <v>37</v>
      </c>
      <c r="H32" s="178" t="s">
        <v>212</v>
      </c>
      <c r="I32" s="182" t="s">
        <v>113</v>
      </c>
      <c r="J32" s="37">
        <v>254.04</v>
      </c>
      <c r="K32" s="37">
        <v>0</v>
      </c>
      <c r="L32" s="37">
        <v>0</v>
      </c>
    </row>
    <row r="33" spans="1:12" s="105" customFormat="1" ht="31.5">
      <c r="A33" s="72" t="s">
        <v>142</v>
      </c>
      <c r="B33" s="67">
        <v>918</v>
      </c>
      <c r="C33" s="6" t="s">
        <v>17</v>
      </c>
      <c r="D33" s="6" t="s">
        <v>18</v>
      </c>
      <c r="E33" s="73">
        <v>89</v>
      </c>
      <c r="F33" s="7"/>
      <c r="G33" s="7"/>
      <c r="H33" s="7"/>
      <c r="I33" s="82"/>
      <c r="J33" s="74">
        <f>J34</f>
        <v>0.3</v>
      </c>
      <c r="K33" s="74">
        <f t="shared" ref="K33:L36" si="9">K34</f>
        <v>0.3</v>
      </c>
      <c r="L33" s="74">
        <f t="shared" si="9"/>
        <v>0.3</v>
      </c>
    </row>
    <row r="34" spans="1:12" s="105" customFormat="1" ht="47.25">
      <c r="A34" s="72" t="s">
        <v>143</v>
      </c>
      <c r="B34" s="67">
        <v>918</v>
      </c>
      <c r="C34" s="6" t="s">
        <v>17</v>
      </c>
      <c r="D34" s="6" t="s">
        <v>18</v>
      </c>
      <c r="E34" s="73">
        <v>89</v>
      </c>
      <c r="F34" s="7" t="s">
        <v>24</v>
      </c>
      <c r="G34" s="7"/>
      <c r="H34" s="7"/>
      <c r="I34" s="82"/>
      <c r="J34" s="74">
        <f>J35</f>
        <v>0.3</v>
      </c>
      <c r="K34" s="74">
        <f t="shared" si="9"/>
        <v>0.3</v>
      </c>
      <c r="L34" s="74">
        <f t="shared" si="9"/>
        <v>0.3</v>
      </c>
    </row>
    <row r="35" spans="1:12" s="105" customFormat="1" ht="78.75">
      <c r="A35" s="84" t="s">
        <v>144</v>
      </c>
      <c r="B35" s="67">
        <v>918</v>
      </c>
      <c r="C35" s="6" t="s">
        <v>17</v>
      </c>
      <c r="D35" s="6" t="s">
        <v>18</v>
      </c>
      <c r="E35" s="73">
        <v>89</v>
      </c>
      <c r="F35" s="7" t="s">
        <v>24</v>
      </c>
      <c r="G35" s="7" t="s">
        <v>37</v>
      </c>
      <c r="H35" s="7" t="s">
        <v>44</v>
      </c>
      <c r="I35" s="82"/>
      <c r="J35" s="74">
        <f>J36</f>
        <v>0.3</v>
      </c>
      <c r="K35" s="74">
        <f t="shared" si="9"/>
        <v>0.3</v>
      </c>
      <c r="L35" s="74">
        <f t="shared" si="9"/>
        <v>0.3</v>
      </c>
    </row>
    <row r="36" spans="1:12" s="105" customFormat="1" ht="18" customHeight="1">
      <c r="A36" s="75" t="s">
        <v>106</v>
      </c>
      <c r="B36" s="67">
        <v>918</v>
      </c>
      <c r="C36" s="6" t="s">
        <v>17</v>
      </c>
      <c r="D36" s="6" t="s">
        <v>18</v>
      </c>
      <c r="E36" s="73" t="s">
        <v>49</v>
      </c>
      <c r="F36" s="7" t="s">
        <v>24</v>
      </c>
      <c r="G36" s="7" t="s">
        <v>37</v>
      </c>
      <c r="H36" s="7" t="s">
        <v>44</v>
      </c>
      <c r="I36" s="82" t="s">
        <v>108</v>
      </c>
      <c r="J36" s="74">
        <f>J37</f>
        <v>0.3</v>
      </c>
      <c r="K36" s="74">
        <f t="shared" si="9"/>
        <v>0.3</v>
      </c>
      <c r="L36" s="74">
        <f t="shared" si="9"/>
        <v>0.3</v>
      </c>
    </row>
    <row r="37" spans="1:12" s="105" customFormat="1" ht="35.25" customHeight="1">
      <c r="A37" s="75" t="s">
        <v>107</v>
      </c>
      <c r="B37" s="67">
        <v>918</v>
      </c>
      <c r="C37" s="6" t="s">
        <v>17</v>
      </c>
      <c r="D37" s="6" t="s">
        <v>18</v>
      </c>
      <c r="E37" s="73" t="s">
        <v>49</v>
      </c>
      <c r="F37" s="7" t="s">
        <v>24</v>
      </c>
      <c r="G37" s="7" t="s">
        <v>37</v>
      </c>
      <c r="H37" s="7" t="s">
        <v>44</v>
      </c>
      <c r="I37" s="82" t="s">
        <v>109</v>
      </c>
      <c r="J37" s="74">
        <v>0.3</v>
      </c>
      <c r="K37" s="74">
        <v>0.3</v>
      </c>
      <c r="L37" s="74">
        <v>0.3</v>
      </c>
    </row>
    <row r="38" spans="1:12">
      <c r="A38" s="70" t="s">
        <v>45</v>
      </c>
      <c r="B38" s="67">
        <v>918</v>
      </c>
      <c r="C38" s="85" t="s">
        <v>17</v>
      </c>
      <c r="D38" s="85" t="s">
        <v>46</v>
      </c>
      <c r="E38" s="85"/>
      <c r="F38" s="163"/>
      <c r="G38" s="163"/>
      <c r="H38" s="86"/>
      <c r="I38" s="86"/>
      <c r="J38" s="164">
        <f>J39</f>
        <v>5</v>
      </c>
      <c r="K38" s="164">
        <f t="shared" ref="K38:L42" si="10">K39</f>
        <v>5</v>
      </c>
      <c r="L38" s="164">
        <f t="shared" si="10"/>
        <v>5</v>
      </c>
    </row>
    <row r="39" spans="1:12" ht="31.5">
      <c r="A39" s="106" t="s">
        <v>142</v>
      </c>
      <c r="B39" s="67">
        <v>918</v>
      </c>
      <c r="C39" s="7" t="s">
        <v>17</v>
      </c>
      <c r="D39" s="7" t="s">
        <v>46</v>
      </c>
      <c r="E39" s="73">
        <v>89</v>
      </c>
      <c r="F39" s="7"/>
      <c r="G39" s="7"/>
      <c r="H39" s="87"/>
      <c r="I39" s="87"/>
      <c r="J39" s="74">
        <f>J40</f>
        <v>5</v>
      </c>
      <c r="K39" s="74">
        <f t="shared" si="10"/>
        <v>5</v>
      </c>
      <c r="L39" s="74">
        <f t="shared" si="10"/>
        <v>5</v>
      </c>
    </row>
    <row r="40" spans="1:12" ht="47.25">
      <c r="A40" s="107" t="s">
        <v>143</v>
      </c>
      <c r="B40" s="67">
        <v>918</v>
      </c>
      <c r="C40" s="7" t="s">
        <v>17</v>
      </c>
      <c r="D40" s="7" t="s">
        <v>46</v>
      </c>
      <c r="E40" s="73">
        <v>89</v>
      </c>
      <c r="F40" s="7" t="s">
        <v>24</v>
      </c>
      <c r="G40" s="7"/>
      <c r="H40" s="87"/>
      <c r="I40" s="87"/>
      <c r="J40" s="74">
        <f>J41</f>
        <v>5</v>
      </c>
      <c r="K40" s="74">
        <f t="shared" si="10"/>
        <v>5</v>
      </c>
      <c r="L40" s="74">
        <f t="shared" si="10"/>
        <v>5</v>
      </c>
    </row>
    <row r="41" spans="1:12" ht="31.5">
      <c r="A41" s="75" t="s">
        <v>116</v>
      </c>
      <c r="B41" s="67">
        <v>918</v>
      </c>
      <c r="C41" s="7" t="s">
        <v>17</v>
      </c>
      <c r="D41" s="7" t="s">
        <v>46</v>
      </c>
      <c r="E41" s="73">
        <v>89</v>
      </c>
      <c r="F41" s="7" t="s">
        <v>24</v>
      </c>
      <c r="G41" s="7" t="s">
        <v>37</v>
      </c>
      <c r="H41" s="7" t="s">
        <v>47</v>
      </c>
      <c r="I41" s="87"/>
      <c r="J41" s="74">
        <f>J42</f>
        <v>5</v>
      </c>
      <c r="K41" s="74">
        <f t="shared" si="10"/>
        <v>5</v>
      </c>
      <c r="L41" s="74">
        <f t="shared" si="10"/>
        <v>5</v>
      </c>
    </row>
    <row r="42" spans="1:12">
      <c r="A42" s="80" t="s">
        <v>114</v>
      </c>
      <c r="B42" s="67">
        <v>918</v>
      </c>
      <c r="C42" s="7" t="s">
        <v>17</v>
      </c>
      <c r="D42" s="7" t="s">
        <v>46</v>
      </c>
      <c r="E42" s="73">
        <v>89</v>
      </c>
      <c r="F42" s="7" t="s">
        <v>24</v>
      </c>
      <c r="G42" s="7" t="s">
        <v>37</v>
      </c>
      <c r="H42" s="7" t="s">
        <v>47</v>
      </c>
      <c r="I42" s="87" t="s">
        <v>115</v>
      </c>
      <c r="J42" s="74">
        <f>J43</f>
        <v>5</v>
      </c>
      <c r="K42" s="74">
        <f t="shared" si="10"/>
        <v>5</v>
      </c>
      <c r="L42" s="74">
        <f t="shared" si="10"/>
        <v>5</v>
      </c>
    </row>
    <row r="43" spans="1:12" ht="17.25" customHeight="1">
      <c r="A43" s="75" t="s">
        <v>48</v>
      </c>
      <c r="B43" s="67">
        <v>918</v>
      </c>
      <c r="C43" s="7" t="s">
        <v>17</v>
      </c>
      <c r="D43" s="7" t="s">
        <v>46</v>
      </c>
      <c r="E43" s="7" t="s">
        <v>49</v>
      </c>
      <c r="F43" s="7" t="s">
        <v>24</v>
      </c>
      <c r="G43" s="7" t="s">
        <v>37</v>
      </c>
      <c r="H43" s="7" t="s">
        <v>47</v>
      </c>
      <c r="I43" s="87" t="s">
        <v>50</v>
      </c>
      <c r="J43" s="74">
        <v>5</v>
      </c>
      <c r="K43" s="74">
        <v>5</v>
      </c>
      <c r="L43" s="74">
        <v>5</v>
      </c>
    </row>
    <row r="44" spans="1:12" ht="17.25" customHeight="1">
      <c r="A44" s="75" t="s">
        <v>232</v>
      </c>
      <c r="B44" s="67">
        <v>918</v>
      </c>
      <c r="C44" s="89" t="s">
        <v>17</v>
      </c>
      <c r="D44" s="85" t="s">
        <v>32</v>
      </c>
      <c r="E44" s="87"/>
      <c r="F44" s="7"/>
      <c r="G44" s="7"/>
      <c r="H44" s="7"/>
      <c r="I44" s="100"/>
      <c r="J44" s="164">
        <f>J45+J53+J49</f>
        <v>3</v>
      </c>
      <c r="K44" s="164">
        <f t="shared" ref="K44:L44" si="11">K45+K53+K49</f>
        <v>2.5</v>
      </c>
      <c r="L44" s="164">
        <f t="shared" si="11"/>
        <v>2</v>
      </c>
    </row>
    <row r="45" spans="1:12" ht="36.75" customHeight="1">
      <c r="A45" s="75" t="s">
        <v>228</v>
      </c>
      <c r="B45" s="67">
        <v>918</v>
      </c>
      <c r="C45" s="6" t="s">
        <v>17</v>
      </c>
      <c r="D45" s="6" t="s">
        <v>32</v>
      </c>
      <c r="E45" s="6" t="s">
        <v>229</v>
      </c>
      <c r="F45" s="6"/>
      <c r="G45" s="6"/>
      <c r="H45" s="6"/>
      <c r="I45" s="6"/>
      <c r="J45" s="74">
        <f>J46</f>
        <v>0.5</v>
      </c>
      <c r="K45" s="74">
        <f t="shared" ref="K45:L47" si="12">K46</f>
        <v>0</v>
      </c>
      <c r="L45" s="74">
        <f t="shared" si="12"/>
        <v>0</v>
      </c>
    </row>
    <row r="46" spans="1:12" ht="17.25" customHeight="1">
      <c r="A46" s="75" t="s">
        <v>230</v>
      </c>
      <c r="B46" s="67">
        <v>918</v>
      </c>
      <c r="C46" s="6" t="s">
        <v>17</v>
      </c>
      <c r="D46" s="6" t="s">
        <v>32</v>
      </c>
      <c r="E46" s="6" t="s">
        <v>229</v>
      </c>
      <c r="F46" s="6" t="s">
        <v>35</v>
      </c>
      <c r="G46" s="6" t="s">
        <v>37</v>
      </c>
      <c r="H46" s="6" t="s">
        <v>231</v>
      </c>
      <c r="I46" s="6"/>
      <c r="J46" s="74">
        <f>J47</f>
        <v>0.5</v>
      </c>
      <c r="K46" s="74">
        <f t="shared" si="12"/>
        <v>0</v>
      </c>
      <c r="L46" s="74">
        <f t="shared" si="12"/>
        <v>0</v>
      </c>
    </row>
    <row r="47" spans="1:12" ht="16.5" customHeight="1">
      <c r="A47" s="75" t="s">
        <v>106</v>
      </c>
      <c r="B47" s="67">
        <v>918</v>
      </c>
      <c r="C47" s="6" t="s">
        <v>17</v>
      </c>
      <c r="D47" s="6" t="s">
        <v>32</v>
      </c>
      <c r="E47" s="6" t="s">
        <v>229</v>
      </c>
      <c r="F47" s="6" t="s">
        <v>35</v>
      </c>
      <c r="G47" s="6" t="s">
        <v>37</v>
      </c>
      <c r="H47" s="6" t="s">
        <v>231</v>
      </c>
      <c r="I47" s="6" t="s">
        <v>108</v>
      </c>
      <c r="J47" s="74">
        <f>J48</f>
        <v>0.5</v>
      </c>
      <c r="K47" s="74">
        <f t="shared" si="12"/>
        <v>0</v>
      </c>
      <c r="L47" s="74">
        <f t="shared" si="12"/>
        <v>0</v>
      </c>
    </row>
    <row r="48" spans="1:12" ht="33" customHeight="1">
      <c r="A48" s="75" t="s">
        <v>107</v>
      </c>
      <c r="B48" s="67">
        <v>918</v>
      </c>
      <c r="C48" s="6" t="s">
        <v>17</v>
      </c>
      <c r="D48" s="6" t="s">
        <v>32</v>
      </c>
      <c r="E48" s="6" t="s">
        <v>229</v>
      </c>
      <c r="F48" s="6" t="s">
        <v>35</v>
      </c>
      <c r="G48" s="6" t="s">
        <v>37</v>
      </c>
      <c r="H48" s="6" t="s">
        <v>231</v>
      </c>
      <c r="I48" s="6" t="s">
        <v>109</v>
      </c>
      <c r="J48" s="74">
        <v>0.5</v>
      </c>
      <c r="K48" s="74">
        <v>0</v>
      </c>
      <c r="L48" s="74">
        <v>0</v>
      </c>
    </row>
    <row r="49" spans="1:12" ht="52.5" customHeight="1">
      <c r="A49" s="75" t="s">
        <v>241</v>
      </c>
      <c r="B49" s="67">
        <v>918</v>
      </c>
      <c r="C49" s="7" t="s">
        <v>17</v>
      </c>
      <c r="D49" s="7" t="s">
        <v>32</v>
      </c>
      <c r="E49" s="87" t="s">
        <v>46</v>
      </c>
      <c r="F49" s="7"/>
      <c r="G49" s="7"/>
      <c r="H49" s="7"/>
      <c r="I49" s="100"/>
      <c r="J49" s="74">
        <f>J50</f>
        <v>2</v>
      </c>
      <c r="K49" s="74">
        <f t="shared" ref="K49:L51" si="13">K50</f>
        <v>2</v>
      </c>
      <c r="L49" s="74">
        <f t="shared" si="13"/>
        <v>2</v>
      </c>
    </row>
    <row r="50" spans="1:12" ht="20.25" customHeight="1">
      <c r="A50" s="75" t="s">
        <v>239</v>
      </c>
      <c r="B50" s="67">
        <v>918</v>
      </c>
      <c r="C50" s="7" t="s">
        <v>17</v>
      </c>
      <c r="D50" s="7" t="s">
        <v>32</v>
      </c>
      <c r="E50" s="87" t="s">
        <v>46</v>
      </c>
      <c r="F50" s="7" t="s">
        <v>35</v>
      </c>
      <c r="G50" s="7" t="s">
        <v>37</v>
      </c>
      <c r="H50" s="7" t="s">
        <v>240</v>
      </c>
      <c r="I50" s="100"/>
      <c r="J50" s="74">
        <f>J51</f>
        <v>2</v>
      </c>
      <c r="K50" s="74">
        <f t="shared" si="13"/>
        <v>2</v>
      </c>
      <c r="L50" s="74">
        <f t="shared" si="13"/>
        <v>2</v>
      </c>
    </row>
    <row r="51" spans="1:12" ht="20.25" customHeight="1">
      <c r="A51" s="75" t="s">
        <v>106</v>
      </c>
      <c r="B51" s="67">
        <v>918</v>
      </c>
      <c r="C51" s="7" t="s">
        <v>17</v>
      </c>
      <c r="D51" s="7" t="s">
        <v>32</v>
      </c>
      <c r="E51" s="87" t="s">
        <v>46</v>
      </c>
      <c r="F51" s="7" t="s">
        <v>35</v>
      </c>
      <c r="G51" s="7" t="s">
        <v>37</v>
      </c>
      <c r="H51" s="7" t="s">
        <v>240</v>
      </c>
      <c r="I51" s="100" t="s">
        <v>108</v>
      </c>
      <c r="J51" s="74">
        <f>J52</f>
        <v>2</v>
      </c>
      <c r="K51" s="74">
        <f t="shared" si="13"/>
        <v>2</v>
      </c>
      <c r="L51" s="74">
        <f t="shared" si="13"/>
        <v>2</v>
      </c>
    </row>
    <row r="52" spans="1:12" ht="33" customHeight="1">
      <c r="A52" s="75" t="s">
        <v>107</v>
      </c>
      <c r="B52" s="67">
        <v>918</v>
      </c>
      <c r="C52" s="7" t="s">
        <v>17</v>
      </c>
      <c r="D52" s="7" t="s">
        <v>32</v>
      </c>
      <c r="E52" s="87" t="s">
        <v>46</v>
      </c>
      <c r="F52" s="7" t="s">
        <v>35</v>
      </c>
      <c r="G52" s="7" t="s">
        <v>37</v>
      </c>
      <c r="H52" s="7" t="s">
        <v>240</v>
      </c>
      <c r="I52" s="100" t="s">
        <v>109</v>
      </c>
      <c r="J52" s="74">
        <v>2</v>
      </c>
      <c r="K52" s="74">
        <v>2</v>
      </c>
      <c r="L52" s="74">
        <v>2</v>
      </c>
    </row>
    <row r="53" spans="1:12" ht="18.75" customHeight="1">
      <c r="A53" s="75" t="s">
        <v>233</v>
      </c>
      <c r="B53" s="67">
        <v>918</v>
      </c>
      <c r="C53" s="6" t="s">
        <v>17</v>
      </c>
      <c r="D53" s="6" t="s">
        <v>32</v>
      </c>
      <c r="E53" s="87" t="s">
        <v>234</v>
      </c>
      <c r="F53" s="7"/>
      <c r="G53" s="7"/>
      <c r="H53" s="7"/>
      <c r="I53" s="100"/>
      <c r="J53" s="74">
        <f>J54</f>
        <v>0.5</v>
      </c>
      <c r="K53" s="74">
        <f t="shared" ref="K53:L55" si="14">K54</f>
        <v>0.5</v>
      </c>
      <c r="L53" s="74">
        <f t="shared" si="14"/>
        <v>0</v>
      </c>
    </row>
    <row r="54" spans="1:12" ht="17.25" customHeight="1">
      <c r="A54" s="75" t="s">
        <v>235</v>
      </c>
      <c r="B54" s="67">
        <v>918</v>
      </c>
      <c r="C54" s="6" t="s">
        <v>17</v>
      </c>
      <c r="D54" s="6" t="s">
        <v>32</v>
      </c>
      <c r="E54" s="87" t="s">
        <v>234</v>
      </c>
      <c r="F54" s="7" t="s">
        <v>35</v>
      </c>
      <c r="G54" s="7" t="s">
        <v>35</v>
      </c>
      <c r="H54" s="7" t="s">
        <v>236</v>
      </c>
      <c r="I54" s="100"/>
      <c r="J54" s="74">
        <f>J55</f>
        <v>0.5</v>
      </c>
      <c r="K54" s="74">
        <f t="shared" si="14"/>
        <v>0.5</v>
      </c>
      <c r="L54" s="74">
        <f t="shared" si="14"/>
        <v>0</v>
      </c>
    </row>
    <row r="55" spans="1:12" ht="17.25" customHeight="1">
      <c r="A55" s="75" t="s">
        <v>106</v>
      </c>
      <c r="B55" s="67">
        <v>918</v>
      </c>
      <c r="C55" s="6" t="s">
        <v>17</v>
      </c>
      <c r="D55" s="6" t="s">
        <v>32</v>
      </c>
      <c r="E55" s="6" t="s">
        <v>234</v>
      </c>
      <c r="F55" s="6" t="s">
        <v>35</v>
      </c>
      <c r="G55" s="6" t="s">
        <v>37</v>
      </c>
      <c r="H55" s="6" t="s">
        <v>236</v>
      </c>
      <c r="I55" s="6" t="s">
        <v>108</v>
      </c>
      <c r="J55" s="74">
        <f>J56</f>
        <v>0.5</v>
      </c>
      <c r="K55" s="74">
        <f t="shared" si="14"/>
        <v>0.5</v>
      </c>
      <c r="L55" s="74">
        <f t="shared" si="14"/>
        <v>0</v>
      </c>
    </row>
    <row r="56" spans="1:12" ht="30.75" customHeight="1">
      <c r="A56" s="75" t="s">
        <v>107</v>
      </c>
      <c r="B56" s="67">
        <v>918</v>
      </c>
      <c r="C56" s="6" t="s">
        <v>17</v>
      </c>
      <c r="D56" s="6" t="s">
        <v>32</v>
      </c>
      <c r="E56" s="6" t="s">
        <v>234</v>
      </c>
      <c r="F56" s="6" t="s">
        <v>35</v>
      </c>
      <c r="G56" s="6" t="s">
        <v>37</v>
      </c>
      <c r="H56" s="6" t="s">
        <v>236</v>
      </c>
      <c r="I56" s="6" t="s">
        <v>109</v>
      </c>
      <c r="J56" s="74">
        <v>0.5</v>
      </c>
      <c r="K56" s="74">
        <v>0.5</v>
      </c>
      <c r="L56" s="74">
        <v>0</v>
      </c>
    </row>
    <row r="57" spans="1:12">
      <c r="A57" s="70" t="s">
        <v>51</v>
      </c>
      <c r="B57" s="67">
        <v>918</v>
      </c>
      <c r="C57" s="85" t="s">
        <v>28</v>
      </c>
      <c r="D57" s="85"/>
      <c r="E57" s="86"/>
      <c r="F57" s="85"/>
      <c r="G57" s="85"/>
      <c r="H57" s="85"/>
      <c r="I57" s="166"/>
      <c r="J57" s="164">
        <f>J58</f>
        <v>109.3</v>
      </c>
      <c r="K57" s="164">
        <f>K58</f>
        <v>114.4</v>
      </c>
      <c r="L57" s="164">
        <f>L58</f>
        <v>118.7</v>
      </c>
    </row>
    <row r="58" spans="1:12">
      <c r="A58" s="77" t="s">
        <v>52</v>
      </c>
      <c r="B58" s="67">
        <v>918</v>
      </c>
      <c r="C58" s="168" t="s">
        <v>28</v>
      </c>
      <c r="D58" s="168" t="s">
        <v>29</v>
      </c>
      <c r="E58" s="71"/>
      <c r="F58" s="68"/>
      <c r="G58" s="68"/>
      <c r="H58" s="68"/>
      <c r="I58" s="91"/>
      <c r="J58" s="164">
        <f>J61</f>
        <v>109.3</v>
      </c>
      <c r="K58" s="164">
        <f>K61</f>
        <v>114.4</v>
      </c>
      <c r="L58" s="164">
        <f>L61</f>
        <v>118.7</v>
      </c>
    </row>
    <row r="59" spans="1:12" ht="31.5">
      <c r="A59" s="106" t="s">
        <v>142</v>
      </c>
      <c r="B59" s="67">
        <v>918</v>
      </c>
      <c r="C59" s="81" t="s">
        <v>28</v>
      </c>
      <c r="D59" s="81" t="s">
        <v>29</v>
      </c>
      <c r="E59" s="6">
        <v>89</v>
      </c>
      <c r="F59" s="6"/>
      <c r="G59" s="6"/>
      <c r="H59" s="6"/>
      <c r="I59" s="92"/>
      <c r="J59" s="74">
        <f t="shared" ref="J59:L60" si="15">J60</f>
        <v>109.3</v>
      </c>
      <c r="K59" s="74">
        <f t="shared" si="15"/>
        <v>114.4</v>
      </c>
      <c r="L59" s="74">
        <f t="shared" si="15"/>
        <v>118.7</v>
      </c>
    </row>
    <row r="60" spans="1:12" ht="47.25">
      <c r="A60" s="107" t="s">
        <v>143</v>
      </c>
      <c r="B60" s="67">
        <v>918</v>
      </c>
      <c r="C60" s="81" t="s">
        <v>28</v>
      </c>
      <c r="D60" s="81" t="s">
        <v>29</v>
      </c>
      <c r="E60" s="6">
        <v>89</v>
      </c>
      <c r="F60" s="6">
        <v>1</v>
      </c>
      <c r="G60" s="6"/>
      <c r="H60" s="6"/>
      <c r="I60" s="92"/>
      <c r="J60" s="74">
        <f t="shared" si="15"/>
        <v>109.3</v>
      </c>
      <c r="K60" s="74">
        <f t="shared" si="15"/>
        <v>114.4</v>
      </c>
      <c r="L60" s="74">
        <f t="shared" si="15"/>
        <v>118.7</v>
      </c>
    </row>
    <row r="61" spans="1:12" ht="31.5">
      <c r="A61" s="93" t="s">
        <v>176</v>
      </c>
      <c r="B61" s="67">
        <v>918</v>
      </c>
      <c r="C61" s="81" t="s">
        <v>28</v>
      </c>
      <c r="D61" s="81" t="s">
        <v>29</v>
      </c>
      <c r="E61" s="94">
        <v>89</v>
      </c>
      <c r="F61" s="6">
        <v>1</v>
      </c>
      <c r="G61" s="6" t="s">
        <v>37</v>
      </c>
      <c r="H61" s="6">
        <v>51180</v>
      </c>
      <c r="I61" s="92"/>
      <c r="J61" s="35">
        <f>J62+J64</f>
        <v>109.3</v>
      </c>
      <c r="K61" s="35">
        <f>K62+K64</f>
        <v>114.4</v>
      </c>
      <c r="L61" s="35">
        <f>L62+L64</f>
        <v>118.7</v>
      </c>
    </row>
    <row r="62" spans="1:12" ht="47.25">
      <c r="A62" s="76" t="s">
        <v>110</v>
      </c>
      <c r="B62" s="67">
        <v>918</v>
      </c>
      <c r="C62" s="81" t="s">
        <v>28</v>
      </c>
      <c r="D62" s="81" t="s">
        <v>29</v>
      </c>
      <c r="E62" s="94">
        <v>89</v>
      </c>
      <c r="F62" s="6">
        <v>1</v>
      </c>
      <c r="G62" s="6" t="s">
        <v>37</v>
      </c>
      <c r="H62" s="6" t="s">
        <v>53</v>
      </c>
      <c r="I62" s="92" t="s">
        <v>112</v>
      </c>
      <c r="J62" s="35">
        <f>J63</f>
        <v>105.3</v>
      </c>
      <c r="K62" s="35">
        <f>K63</f>
        <v>110.4</v>
      </c>
      <c r="L62" s="35">
        <f>L63</f>
        <v>114.7</v>
      </c>
    </row>
    <row r="63" spans="1:12">
      <c r="A63" s="76" t="s">
        <v>111</v>
      </c>
      <c r="B63" s="67">
        <v>918</v>
      </c>
      <c r="C63" s="81" t="s">
        <v>28</v>
      </c>
      <c r="D63" s="81" t="s">
        <v>29</v>
      </c>
      <c r="E63" s="94">
        <v>89</v>
      </c>
      <c r="F63" s="6">
        <v>1</v>
      </c>
      <c r="G63" s="6" t="s">
        <v>37</v>
      </c>
      <c r="H63" s="6" t="s">
        <v>53</v>
      </c>
      <c r="I63" s="92" t="s">
        <v>113</v>
      </c>
      <c r="J63" s="35">
        <v>105.3</v>
      </c>
      <c r="K63" s="35">
        <v>110.4</v>
      </c>
      <c r="L63" s="35">
        <v>114.7</v>
      </c>
    </row>
    <row r="64" spans="1:12" ht="18.75" customHeight="1">
      <c r="A64" s="75" t="s">
        <v>106</v>
      </c>
      <c r="B64" s="67">
        <v>918</v>
      </c>
      <c r="C64" s="81" t="s">
        <v>28</v>
      </c>
      <c r="D64" s="81" t="s">
        <v>29</v>
      </c>
      <c r="E64" s="94">
        <v>89</v>
      </c>
      <c r="F64" s="6">
        <v>1</v>
      </c>
      <c r="G64" s="6" t="s">
        <v>37</v>
      </c>
      <c r="H64" s="6">
        <v>51180</v>
      </c>
      <c r="I64" s="92" t="s">
        <v>108</v>
      </c>
      <c r="J64" s="35">
        <f t="shared" ref="J64:L64" si="16">J65</f>
        <v>4</v>
      </c>
      <c r="K64" s="35">
        <f t="shared" si="16"/>
        <v>4</v>
      </c>
      <c r="L64" s="35">
        <f t="shared" si="16"/>
        <v>4</v>
      </c>
    </row>
    <row r="65" spans="1:12" ht="31.5">
      <c r="A65" s="75" t="s">
        <v>107</v>
      </c>
      <c r="B65" s="67">
        <v>918</v>
      </c>
      <c r="C65" s="81" t="s">
        <v>28</v>
      </c>
      <c r="D65" s="81" t="s">
        <v>29</v>
      </c>
      <c r="E65" s="94">
        <v>89</v>
      </c>
      <c r="F65" s="6">
        <v>1</v>
      </c>
      <c r="G65" s="6" t="s">
        <v>37</v>
      </c>
      <c r="H65" s="6">
        <v>51180</v>
      </c>
      <c r="I65" s="92" t="s">
        <v>109</v>
      </c>
      <c r="J65" s="35">
        <v>4</v>
      </c>
      <c r="K65" s="35">
        <v>4</v>
      </c>
      <c r="L65" s="35">
        <v>4</v>
      </c>
    </row>
    <row r="66" spans="1:12">
      <c r="A66" s="70" t="s">
        <v>221</v>
      </c>
      <c r="B66" s="67">
        <v>918</v>
      </c>
      <c r="C66" s="168" t="s">
        <v>29</v>
      </c>
      <c r="D66" s="168"/>
      <c r="E66" s="68"/>
      <c r="F66" s="6"/>
      <c r="G66" s="6"/>
      <c r="H66" s="6"/>
      <c r="I66" s="92"/>
      <c r="J66" s="169">
        <f>J67</f>
        <v>0.5</v>
      </c>
      <c r="K66" s="169">
        <f t="shared" ref="K66:L70" si="17">K67</f>
        <v>0.5</v>
      </c>
      <c r="L66" s="169">
        <f t="shared" si="17"/>
        <v>0</v>
      </c>
    </row>
    <row r="67" spans="1:12" ht="31.5">
      <c r="A67" s="70" t="s">
        <v>222</v>
      </c>
      <c r="B67" s="67">
        <v>918</v>
      </c>
      <c r="C67" s="168" t="s">
        <v>29</v>
      </c>
      <c r="D67" s="168" t="s">
        <v>223</v>
      </c>
      <c r="E67" s="68"/>
      <c r="F67" s="6"/>
      <c r="G67" s="6"/>
      <c r="H67" s="6"/>
      <c r="I67" s="92"/>
      <c r="J67" s="169">
        <f>J68</f>
        <v>0.5</v>
      </c>
      <c r="K67" s="169">
        <f t="shared" si="17"/>
        <v>0.5</v>
      </c>
      <c r="L67" s="169">
        <f t="shared" si="17"/>
        <v>0</v>
      </c>
    </row>
    <row r="68" spans="1:12" ht="31.5">
      <c r="A68" s="191" t="s">
        <v>224</v>
      </c>
      <c r="B68" s="194">
        <v>918</v>
      </c>
      <c r="C68" s="192" t="s">
        <v>29</v>
      </c>
      <c r="D68" s="192" t="s">
        <v>223</v>
      </c>
      <c r="E68" s="6" t="s">
        <v>225</v>
      </c>
      <c r="F68" s="6"/>
      <c r="G68" s="6"/>
      <c r="H68" s="6"/>
      <c r="I68" s="92"/>
      <c r="J68" s="35">
        <f>J69</f>
        <v>0.5</v>
      </c>
      <c r="K68" s="35">
        <f t="shared" si="17"/>
        <v>0.5</v>
      </c>
      <c r="L68" s="35">
        <f t="shared" si="17"/>
        <v>0</v>
      </c>
    </row>
    <row r="69" spans="1:12" ht="31.5">
      <c r="A69" s="75" t="s">
        <v>226</v>
      </c>
      <c r="B69" s="67">
        <v>918</v>
      </c>
      <c r="C69" s="81" t="s">
        <v>29</v>
      </c>
      <c r="D69" s="81" t="s">
        <v>223</v>
      </c>
      <c r="E69" s="6" t="s">
        <v>225</v>
      </c>
      <c r="F69" s="6" t="s">
        <v>35</v>
      </c>
      <c r="G69" s="6" t="s">
        <v>37</v>
      </c>
      <c r="H69" s="6" t="s">
        <v>227</v>
      </c>
      <c r="I69" s="92"/>
      <c r="J69" s="35">
        <f>J70</f>
        <v>0.5</v>
      </c>
      <c r="K69" s="35">
        <f t="shared" si="17"/>
        <v>0.5</v>
      </c>
      <c r="L69" s="35">
        <f t="shared" si="17"/>
        <v>0</v>
      </c>
    </row>
    <row r="70" spans="1:12" ht="31.5">
      <c r="A70" s="75" t="s">
        <v>106</v>
      </c>
      <c r="B70" s="67">
        <v>918</v>
      </c>
      <c r="C70" s="81" t="s">
        <v>29</v>
      </c>
      <c r="D70" s="81" t="s">
        <v>223</v>
      </c>
      <c r="E70" s="6" t="s">
        <v>225</v>
      </c>
      <c r="F70" s="6" t="s">
        <v>35</v>
      </c>
      <c r="G70" s="6" t="s">
        <v>37</v>
      </c>
      <c r="H70" s="6" t="s">
        <v>227</v>
      </c>
      <c r="I70" s="92" t="s">
        <v>108</v>
      </c>
      <c r="J70" s="35">
        <f>J71</f>
        <v>0.5</v>
      </c>
      <c r="K70" s="35">
        <f t="shared" si="17"/>
        <v>0.5</v>
      </c>
      <c r="L70" s="35">
        <f t="shared" si="17"/>
        <v>0</v>
      </c>
    </row>
    <row r="71" spans="1:12" ht="31.5">
      <c r="A71" s="75" t="s">
        <v>107</v>
      </c>
      <c r="B71" s="67">
        <v>918</v>
      </c>
      <c r="C71" s="81" t="s">
        <v>29</v>
      </c>
      <c r="D71" s="81" t="s">
        <v>223</v>
      </c>
      <c r="E71" s="6" t="s">
        <v>225</v>
      </c>
      <c r="F71" s="6" t="s">
        <v>35</v>
      </c>
      <c r="G71" s="6" t="s">
        <v>37</v>
      </c>
      <c r="H71" s="6" t="s">
        <v>227</v>
      </c>
      <c r="I71" s="92" t="s">
        <v>109</v>
      </c>
      <c r="J71" s="35">
        <v>0.5</v>
      </c>
      <c r="K71" s="35">
        <v>0.5</v>
      </c>
      <c r="L71" s="35">
        <v>0</v>
      </c>
    </row>
    <row r="72" spans="1:12">
      <c r="A72" s="77" t="s">
        <v>54</v>
      </c>
      <c r="B72" s="67">
        <v>918</v>
      </c>
      <c r="C72" s="168" t="s">
        <v>18</v>
      </c>
      <c r="D72" s="168"/>
      <c r="E72" s="68"/>
      <c r="F72" s="68"/>
      <c r="G72" s="68"/>
      <c r="H72" s="68"/>
      <c r="I72" s="68"/>
      <c r="J72" s="169">
        <f t="shared" ref="J72:L76" si="18">J73</f>
        <v>361.79999999999995</v>
      </c>
      <c r="K72" s="169">
        <f t="shared" si="18"/>
        <v>383.7</v>
      </c>
      <c r="L72" s="169">
        <f t="shared" si="18"/>
        <v>399.09999999999997</v>
      </c>
    </row>
    <row r="73" spans="1:12">
      <c r="A73" s="77" t="s">
        <v>55</v>
      </c>
      <c r="B73" s="67">
        <v>918</v>
      </c>
      <c r="C73" s="68" t="s">
        <v>18</v>
      </c>
      <c r="D73" s="68" t="s">
        <v>30</v>
      </c>
      <c r="E73" s="170"/>
      <c r="F73" s="170"/>
      <c r="G73" s="170"/>
      <c r="H73" s="170"/>
      <c r="I73" s="68"/>
      <c r="J73" s="169">
        <f>J74+J78</f>
        <v>361.79999999999995</v>
      </c>
      <c r="K73" s="169">
        <f t="shared" ref="K73:L73" si="19">K74+K78</f>
        <v>383.7</v>
      </c>
      <c r="L73" s="169">
        <f t="shared" si="19"/>
        <v>399.09999999999997</v>
      </c>
    </row>
    <row r="74" spans="1:12" ht="47.25">
      <c r="A74" s="106" t="s">
        <v>242</v>
      </c>
      <c r="B74" s="67">
        <v>918</v>
      </c>
      <c r="C74" s="7" t="s">
        <v>18</v>
      </c>
      <c r="D74" s="7" t="s">
        <v>30</v>
      </c>
      <c r="E74" s="7" t="s">
        <v>32</v>
      </c>
      <c r="F74" s="7"/>
      <c r="G74" s="7"/>
      <c r="H74" s="7"/>
      <c r="I74" s="6"/>
      <c r="J74" s="35">
        <f>J75</f>
        <v>295.2</v>
      </c>
      <c r="K74" s="35">
        <f>K75</f>
        <v>306.7</v>
      </c>
      <c r="L74" s="35">
        <f>L75</f>
        <v>300.89999999999998</v>
      </c>
    </row>
    <row r="75" spans="1:12" ht="141.75">
      <c r="A75" s="146" t="s">
        <v>187</v>
      </c>
      <c r="B75" s="67">
        <v>918</v>
      </c>
      <c r="C75" s="7" t="s">
        <v>18</v>
      </c>
      <c r="D75" s="7" t="s">
        <v>30</v>
      </c>
      <c r="E75" s="7" t="s">
        <v>32</v>
      </c>
      <c r="F75" s="7" t="s">
        <v>35</v>
      </c>
      <c r="G75" s="7" t="s">
        <v>17</v>
      </c>
      <c r="H75" s="7" t="s">
        <v>56</v>
      </c>
      <c r="I75" s="6"/>
      <c r="J75" s="35">
        <f t="shared" si="18"/>
        <v>295.2</v>
      </c>
      <c r="K75" s="35">
        <f t="shared" si="18"/>
        <v>306.7</v>
      </c>
      <c r="L75" s="35">
        <f t="shared" si="18"/>
        <v>300.89999999999998</v>
      </c>
    </row>
    <row r="76" spans="1:12" ht="18.75" customHeight="1">
      <c r="A76" s="75" t="s">
        <v>106</v>
      </c>
      <c r="B76" s="67">
        <v>918</v>
      </c>
      <c r="C76" s="7" t="s">
        <v>18</v>
      </c>
      <c r="D76" s="7" t="s">
        <v>30</v>
      </c>
      <c r="E76" s="7" t="s">
        <v>32</v>
      </c>
      <c r="F76" s="7" t="s">
        <v>35</v>
      </c>
      <c r="G76" s="7" t="s">
        <v>17</v>
      </c>
      <c r="H76" s="7" t="s">
        <v>56</v>
      </c>
      <c r="I76" s="6" t="s">
        <v>108</v>
      </c>
      <c r="J76" s="35">
        <f t="shared" si="18"/>
        <v>295.2</v>
      </c>
      <c r="K76" s="35">
        <f t="shared" si="18"/>
        <v>306.7</v>
      </c>
      <c r="L76" s="35">
        <f t="shared" si="18"/>
        <v>300.89999999999998</v>
      </c>
    </row>
    <row r="77" spans="1:12" ht="33.75" customHeight="1">
      <c r="A77" s="75" t="s">
        <v>107</v>
      </c>
      <c r="B77" s="67">
        <v>918</v>
      </c>
      <c r="C77" s="7" t="s">
        <v>18</v>
      </c>
      <c r="D77" s="7" t="s">
        <v>30</v>
      </c>
      <c r="E77" s="7" t="s">
        <v>32</v>
      </c>
      <c r="F77" s="7" t="s">
        <v>35</v>
      </c>
      <c r="G77" s="7" t="s">
        <v>17</v>
      </c>
      <c r="H77" s="7" t="s">
        <v>56</v>
      </c>
      <c r="I77" s="6" t="s">
        <v>109</v>
      </c>
      <c r="J77" s="152">
        <v>295.2</v>
      </c>
      <c r="K77" s="153">
        <v>306.7</v>
      </c>
      <c r="L77" s="154">
        <v>300.89999999999998</v>
      </c>
    </row>
    <row r="78" spans="1:12" ht="64.5" customHeight="1">
      <c r="A78" s="10" t="s">
        <v>243</v>
      </c>
      <c r="B78" s="67">
        <v>918</v>
      </c>
      <c r="C78" s="6" t="s">
        <v>18</v>
      </c>
      <c r="D78" s="6" t="s">
        <v>30</v>
      </c>
      <c r="E78" s="6" t="s">
        <v>223</v>
      </c>
      <c r="F78" s="6"/>
      <c r="G78" s="6"/>
      <c r="H78" s="6"/>
      <c r="I78" s="6"/>
      <c r="J78" s="152">
        <f>J79</f>
        <v>66.599999999999994</v>
      </c>
      <c r="K78" s="153">
        <f>K79</f>
        <v>77</v>
      </c>
      <c r="L78" s="153">
        <f>L79</f>
        <v>98.2</v>
      </c>
    </row>
    <row r="79" spans="1:12" ht="154.5" customHeight="1">
      <c r="A79" s="196" t="s">
        <v>187</v>
      </c>
      <c r="B79" s="67">
        <v>918</v>
      </c>
      <c r="C79" s="7" t="s">
        <v>18</v>
      </c>
      <c r="D79" s="7" t="s">
        <v>30</v>
      </c>
      <c r="E79" s="7" t="s">
        <v>223</v>
      </c>
      <c r="F79" s="7" t="s">
        <v>35</v>
      </c>
      <c r="G79" s="7" t="s">
        <v>17</v>
      </c>
      <c r="H79" s="7" t="s">
        <v>56</v>
      </c>
      <c r="I79" s="6"/>
      <c r="J79" s="152">
        <f>J80</f>
        <v>66.599999999999994</v>
      </c>
      <c r="K79" s="153">
        <f>K80</f>
        <v>77</v>
      </c>
      <c r="L79" s="153">
        <f>L80</f>
        <v>98.2</v>
      </c>
    </row>
    <row r="80" spans="1:12" ht="21.75" customHeight="1">
      <c r="A80" s="75" t="s">
        <v>106</v>
      </c>
      <c r="B80" s="67">
        <v>918</v>
      </c>
      <c r="C80" s="7" t="s">
        <v>18</v>
      </c>
      <c r="D80" s="7" t="s">
        <v>30</v>
      </c>
      <c r="E80" s="7" t="s">
        <v>223</v>
      </c>
      <c r="F80" s="7" t="s">
        <v>35</v>
      </c>
      <c r="G80" s="7" t="s">
        <v>17</v>
      </c>
      <c r="H80" s="7" t="s">
        <v>56</v>
      </c>
      <c r="I80" s="6" t="s">
        <v>108</v>
      </c>
      <c r="J80" s="152">
        <f>J81</f>
        <v>66.599999999999994</v>
      </c>
      <c r="K80" s="153">
        <f>K81</f>
        <v>77</v>
      </c>
      <c r="L80" s="153">
        <f>L81</f>
        <v>98.2</v>
      </c>
    </row>
    <row r="81" spans="1:12" ht="33.75" customHeight="1">
      <c r="A81" s="75" t="s">
        <v>107</v>
      </c>
      <c r="B81" s="67">
        <v>918</v>
      </c>
      <c r="C81" s="7" t="s">
        <v>18</v>
      </c>
      <c r="D81" s="7" t="s">
        <v>30</v>
      </c>
      <c r="E81" s="7" t="s">
        <v>223</v>
      </c>
      <c r="F81" s="7" t="s">
        <v>35</v>
      </c>
      <c r="G81" s="7" t="s">
        <v>17</v>
      </c>
      <c r="H81" s="7" t="s">
        <v>56</v>
      </c>
      <c r="I81" s="6" t="s">
        <v>109</v>
      </c>
      <c r="J81" s="152">
        <v>66.599999999999994</v>
      </c>
      <c r="K81" s="153">
        <v>77</v>
      </c>
      <c r="L81" s="195">
        <v>98.2</v>
      </c>
    </row>
    <row r="82" spans="1:12">
      <c r="A82" s="77" t="s">
        <v>21</v>
      </c>
      <c r="B82" s="67">
        <v>918</v>
      </c>
      <c r="C82" s="68" t="s">
        <v>20</v>
      </c>
      <c r="D82" s="68"/>
      <c r="E82" s="68"/>
      <c r="F82" s="68"/>
      <c r="G82" s="68"/>
      <c r="H82" s="96"/>
      <c r="I82" s="96"/>
      <c r="J82" s="90">
        <f>J83+J94</f>
        <v>215.5</v>
      </c>
      <c r="K82" s="90">
        <f>K83+K94</f>
        <v>34.299999999999997</v>
      </c>
      <c r="L82" s="90">
        <f>L83+L94</f>
        <v>84.8</v>
      </c>
    </row>
    <row r="83" spans="1:12">
      <c r="A83" s="77" t="s">
        <v>57</v>
      </c>
      <c r="B83" s="67">
        <v>918</v>
      </c>
      <c r="C83" s="68" t="s">
        <v>20</v>
      </c>
      <c r="D83" s="68" t="s">
        <v>28</v>
      </c>
      <c r="E83" s="68"/>
      <c r="F83" s="68"/>
      <c r="G83" s="68"/>
      <c r="H83" s="96"/>
      <c r="I83" s="96"/>
      <c r="J83" s="90">
        <f>J84+J89</f>
        <v>145</v>
      </c>
      <c r="K83" s="90">
        <f t="shared" ref="K83:L83" si="20">K84+K89</f>
        <v>30</v>
      </c>
      <c r="L83" s="90">
        <f t="shared" si="20"/>
        <v>30</v>
      </c>
    </row>
    <row r="84" spans="1:12" ht="47.25">
      <c r="A84" s="183" t="s">
        <v>216</v>
      </c>
      <c r="B84" s="67">
        <v>918</v>
      </c>
      <c r="C84" s="6" t="s">
        <v>20</v>
      </c>
      <c r="D84" s="6" t="s">
        <v>28</v>
      </c>
      <c r="E84" s="6" t="s">
        <v>150</v>
      </c>
      <c r="F84" s="6"/>
      <c r="G84" s="6"/>
      <c r="H84" s="36"/>
      <c r="I84" s="36"/>
      <c r="J84" s="37">
        <f>J85</f>
        <v>115</v>
      </c>
      <c r="K84" s="37">
        <f t="shared" ref="K84:L85" si="21">K85</f>
        <v>0</v>
      </c>
      <c r="L84" s="37">
        <f t="shared" si="21"/>
        <v>0</v>
      </c>
    </row>
    <row r="85" spans="1:12" ht="31.5">
      <c r="A85" s="106" t="s">
        <v>213</v>
      </c>
      <c r="B85" s="67">
        <v>918</v>
      </c>
      <c r="C85" s="6" t="s">
        <v>20</v>
      </c>
      <c r="D85" s="6" t="s">
        <v>28</v>
      </c>
      <c r="E85" s="6" t="s">
        <v>150</v>
      </c>
      <c r="F85" s="6" t="s">
        <v>35</v>
      </c>
      <c r="G85" s="6" t="s">
        <v>17</v>
      </c>
      <c r="H85" s="36"/>
      <c r="I85" s="36"/>
      <c r="J85" s="37">
        <f>J86</f>
        <v>115</v>
      </c>
      <c r="K85" s="37">
        <f t="shared" si="21"/>
        <v>0</v>
      </c>
      <c r="L85" s="37">
        <f t="shared" si="21"/>
        <v>0</v>
      </c>
    </row>
    <row r="86" spans="1:12" ht="23.25" customHeight="1">
      <c r="A86" s="10" t="s">
        <v>214</v>
      </c>
      <c r="B86" s="67">
        <v>918</v>
      </c>
      <c r="C86" s="6" t="s">
        <v>20</v>
      </c>
      <c r="D86" s="6" t="s">
        <v>28</v>
      </c>
      <c r="E86" s="6" t="s">
        <v>150</v>
      </c>
      <c r="F86" s="6" t="s">
        <v>35</v>
      </c>
      <c r="G86" s="6" t="s">
        <v>17</v>
      </c>
      <c r="H86" s="6" t="s">
        <v>215</v>
      </c>
      <c r="I86" s="92"/>
      <c r="J86" s="37">
        <f t="shared" ref="J86:L87" si="22">J87</f>
        <v>115</v>
      </c>
      <c r="K86" s="37">
        <f t="shared" si="22"/>
        <v>0</v>
      </c>
      <c r="L86" s="37">
        <f t="shared" si="22"/>
        <v>0</v>
      </c>
    </row>
    <row r="87" spans="1:12" ht="19.5" customHeight="1">
      <c r="A87" s="75" t="s">
        <v>106</v>
      </c>
      <c r="B87" s="67">
        <v>918</v>
      </c>
      <c r="C87" s="6" t="s">
        <v>20</v>
      </c>
      <c r="D87" s="6" t="s">
        <v>28</v>
      </c>
      <c r="E87" s="6" t="s">
        <v>150</v>
      </c>
      <c r="F87" s="6" t="s">
        <v>35</v>
      </c>
      <c r="G87" s="6" t="s">
        <v>17</v>
      </c>
      <c r="H87" s="6" t="s">
        <v>215</v>
      </c>
      <c r="I87" s="92" t="s">
        <v>108</v>
      </c>
      <c r="J87" s="37">
        <f t="shared" si="22"/>
        <v>115</v>
      </c>
      <c r="K87" s="37">
        <f t="shared" si="22"/>
        <v>0</v>
      </c>
      <c r="L87" s="37">
        <f t="shared" si="22"/>
        <v>0</v>
      </c>
    </row>
    <row r="88" spans="1:12" ht="31.5">
      <c r="A88" s="75" t="s">
        <v>107</v>
      </c>
      <c r="B88" s="67">
        <v>918</v>
      </c>
      <c r="C88" s="6" t="s">
        <v>20</v>
      </c>
      <c r="D88" s="6" t="s">
        <v>28</v>
      </c>
      <c r="E88" s="6" t="s">
        <v>150</v>
      </c>
      <c r="F88" s="6" t="s">
        <v>35</v>
      </c>
      <c r="G88" s="6" t="s">
        <v>17</v>
      </c>
      <c r="H88" s="6" t="s">
        <v>215</v>
      </c>
      <c r="I88" s="92" t="s">
        <v>109</v>
      </c>
      <c r="J88" s="37">
        <v>115</v>
      </c>
      <c r="K88" s="37">
        <v>0</v>
      </c>
      <c r="L88" s="37">
        <v>0</v>
      </c>
    </row>
    <row r="89" spans="1:12" ht="31.5">
      <c r="A89" s="106" t="s">
        <v>142</v>
      </c>
      <c r="B89" s="67">
        <v>918</v>
      </c>
      <c r="C89" s="6" t="s">
        <v>20</v>
      </c>
      <c r="D89" s="6" t="s">
        <v>28</v>
      </c>
      <c r="E89" s="6" t="s">
        <v>49</v>
      </c>
      <c r="F89" s="6"/>
      <c r="G89" s="6"/>
      <c r="H89" s="11"/>
      <c r="I89" s="193"/>
      <c r="J89" s="37">
        <f>J90</f>
        <v>30</v>
      </c>
      <c r="K89" s="37">
        <f t="shared" ref="K89:L92" si="23">K90</f>
        <v>30</v>
      </c>
      <c r="L89" s="37">
        <f t="shared" si="23"/>
        <v>30</v>
      </c>
    </row>
    <row r="90" spans="1:12" ht="47.25">
      <c r="A90" s="107" t="s">
        <v>143</v>
      </c>
      <c r="B90" s="67">
        <v>918</v>
      </c>
      <c r="C90" s="6" t="s">
        <v>20</v>
      </c>
      <c r="D90" s="6" t="s">
        <v>28</v>
      </c>
      <c r="E90" s="6" t="s">
        <v>49</v>
      </c>
      <c r="F90" s="6" t="s">
        <v>24</v>
      </c>
      <c r="G90" s="6"/>
      <c r="H90" s="11"/>
      <c r="I90" s="193"/>
      <c r="J90" s="37">
        <f>J91</f>
        <v>30</v>
      </c>
      <c r="K90" s="37">
        <f t="shared" si="23"/>
        <v>30</v>
      </c>
      <c r="L90" s="37">
        <f t="shared" si="23"/>
        <v>30</v>
      </c>
    </row>
    <row r="91" spans="1:12" ht="63">
      <c r="A91" s="10" t="s">
        <v>237</v>
      </c>
      <c r="B91" s="67">
        <v>918</v>
      </c>
      <c r="C91" s="6" t="s">
        <v>20</v>
      </c>
      <c r="D91" s="6" t="s">
        <v>28</v>
      </c>
      <c r="E91" s="6">
        <v>89</v>
      </c>
      <c r="F91" s="6">
        <v>1</v>
      </c>
      <c r="G91" s="6" t="s">
        <v>37</v>
      </c>
      <c r="H91" s="6" t="s">
        <v>238</v>
      </c>
      <c r="I91" s="92"/>
      <c r="J91" s="37">
        <f>J92</f>
        <v>30</v>
      </c>
      <c r="K91" s="37">
        <f t="shared" si="23"/>
        <v>30</v>
      </c>
      <c r="L91" s="37">
        <f t="shared" si="23"/>
        <v>30</v>
      </c>
    </row>
    <row r="92" spans="1:12" ht="31.5">
      <c r="A92" s="75" t="s">
        <v>106</v>
      </c>
      <c r="B92" s="67">
        <v>918</v>
      </c>
      <c r="C92" s="6" t="s">
        <v>20</v>
      </c>
      <c r="D92" s="6" t="s">
        <v>28</v>
      </c>
      <c r="E92" s="6">
        <v>89</v>
      </c>
      <c r="F92" s="6">
        <v>1</v>
      </c>
      <c r="G92" s="6" t="s">
        <v>37</v>
      </c>
      <c r="H92" s="6" t="s">
        <v>238</v>
      </c>
      <c r="I92" s="92" t="s">
        <v>108</v>
      </c>
      <c r="J92" s="37">
        <f>J93</f>
        <v>30</v>
      </c>
      <c r="K92" s="37">
        <f t="shared" si="23"/>
        <v>30</v>
      </c>
      <c r="L92" s="37">
        <f t="shared" si="23"/>
        <v>30</v>
      </c>
    </row>
    <row r="93" spans="1:12" ht="31.5">
      <c r="A93" s="75" t="s">
        <v>107</v>
      </c>
      <c r="B93" s="67">
        <v>918</v>
      </c>
      <c r="C93" s="6" t="s">
        <v>20</v>
      </c>
      <c r="D93" s="6" t="s">
        <v>28</v>
      </c>
      <c r="E93" s="6">
        <v>89</v>
      </c>
      <c r="F93" s="6">
        <v>1</v>
      </c>
      <c r="G93" s="6" t="s">
        <v>37</v>
      </c>
      <c r="H93" s="6" t="s">
        <v>238</v>
      </c>
      <c r="I93" s="92" t="s">
        <v>109</v>
      </c>
      <c r="J93" s="37">
        <v>30</v>
      </c>
      <c r="K93" s="37">
        <v>30</v>
      </c>
      <c r="L93" s="37">
        <v>30</v>
      </c>
    </row>
    <row r="94" spans="1:12">
      <c r="A94" s="77" t="s">
        <v>58</v>
      </c>
      <c r="B94" s="67">
        <v>918</v>
      </c>
      <c r="C94" s="68" t="s">
        <v>20</v>
      </c>
      <c r="D94" s="68" t="s">
        <v>29</v>
      </c>
      <c r="E94" s="68"/>
      <c r="F94" s="68"/>
      <c r="G94" s="163"/>
      <c r="H94" s="96"/>
      <c r="I94" s="96"/>
      <c r="J94" s="90">
        <f>J95</f>
        <v>70.5</v>
      </c>
      <c r="K94" s="90">
        <f>K95</f>
        <v>4.3</v>
      </c>
      <c r="L94" s="90">
        <f>L95</f>
        <v>54.8</v>
      </c>
    </row>
    <row r="95" spans="1:12" ht="31.5">
      <c r="A95" s="106" t="s">
        <v>142</v>
      </c>
      <c r="B95" s="67">
        <v>918</v>
      </c>
      <c r="C95" s="6" t="s">
        <v>20</v>
      </c>
      <c r="D95" s="6" t="s">
        <v>29</v>
      </c>
      <c r="E95" s="6" t="s">
        <v>49</v>
      </c>
      <c r="F95" s="6"/>
      <c r="G95" s="97"/>
      <c r="H95" s="36"/>
      <c r="I95" s="36"/>
      <c r="J95" s="37">
        <f>J96</f>
        <v>70.5</v>
      </c>
      <c r="K95" s="37">
        <f t="shared" ref="K95:L95" si="24">K96</f>
        <v>4.3</v>
      </c>
      <c r="L95" s="37">
        <f t="shared" si="24"/>
        <v>54.8</v>
      </c>
    </row>
    <row r="96" spans="1:12" ht="47.25">
      <c r="A96" s="107" t="s">
        <v>143</v>
      </c>
      <c r="B96" s="67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97"/>
      <c r="H96" s="36"/>
      <c r="I96" s="36"/>
      <c r="J96" s="37">
        <f>J97+J100</f>
        <v>70.5</v>
      </c>
      <c r="K96" s="37">
        <f t="shared" ref="K96:L96" si="25">K97+K100</f>
        <v>4.3</v>
      </c>
      <c r="L96" s="37">
        <f t="shared" si="25"/>
        <v>54.8</v>
      </c>
    </row>
    <row r="97" spans="1:12">
      <c r="A97" s="75" t="s">
        <v>59</v>
      </c>
      <c r="B97" s="67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43010</v>
      </c>
      <c r="I97" s="36"/>
      <c r="J97" s="37">
        <f>J98</f>
        <v>60.3</v>
      </c>
      <c r="K97" s="37">
        <f t="shared" ref="K97:L98" si="26">K98</f>
        <v>2.2999999999999998</v>
      </c>
      <c r="L97" s="37">
        <f t="shared" si="26"/>
        <v>22.8</v>
      </c>
    </row>
    <row r="98" spans="1:12" ht="17.25" customHeight="1">
      <c r="A98" s="75" t="s">
        <v>106</v>
      </c>
      <c r="B98" s="67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43010</v>
      </c>
      <c r="I98" s="11">
        <v>200</v>
      </c>
      <c r="J98" s="37">
        <f>J99</f>
        <v>60.3</v>
      </c>
      <c r="K98" s="37">
        <f t="shared" si="26"/>
        <v>2.2999999999999998</v>
      </c>
      <c r="L98" s="37">
        <f t="shared" si="26"/>
        <v>22.8</v>
      </c>
    </row>
    <row r="99" spans="1:12" ht="31.5">
      <c r="A99" s="75" t="s">
        <v>107</v>
      </c>
      <c r="B99" s="67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43010</v>
      </c>
      <c r="I99" s="11">
        <v>240</v>
      </c>
      <c r="J99" s="37">
        <v>60.3</v>
      </c>
      <c r="K99" s="37">
        <v>2.2999999999999998</v>
      </c>
      <c r="L99" s="37">
        <v>22.8</v>
      </c>
    </row>
    <row r="100" spans="1:12" ht="19.5" customHeight="1">
      <c r="A100" s="75" t="s">
        <v>148</v>
      </c>
      <c r="B100" s="67">
        <v>918</v>
      </c>
      <c r="C100" s="6" t="s">
        <v>20</v>
      </c>
      <c r="D100" s="6" t="s">
        <v>29</v>
      </c>
      <c r="E100" s="6" t="s">
        <v>49</v>
      </c>
      <c r="F100" s="11">
        <v>1</v>
      </c>
      <c r="G100" s="7" t="s">
        <v>37</v>
      </c>
      <c r="H100" s="11">
        <v>43040</v>
      </c>
      <c r="I100" s="36"/>
      <c r="J100" s="37">
        <f>J101</f>
        <v>10.199999999999999</v>
      </c>
      <c r="K100" s="37">
        <f t="shared" ref="K100:L101" si="27">K101</f>
        <v>2</v>
      </c>
      <c r="L100" s="37">
        <f t="shared" si="27"/>
        <v>32</v>
      </c>
    </row>
    <row r="101" spans="1:12" ht="16.5" customHeight="1">
      <c r="A101" s="75" t="s">
        <v>106</v>
      </c>
      <c r="B101" s="67">
        <v>918</v>
      </c>
      <c r="C101" s="6" t="s">
        <v>20</v>
      </c>
      <c r="D101" s="6" t="s">
        <v>29</v>
      </c>
      <c r="E101" s="6" t="s">
        <v>49</v>
      </c>
      <c r="F101" s="11">
        <v>1</v>
      </c>
      <c r="G101" s="7" t="s">
        <v>37</v>
      </c>
      <c r="H101" s="11">
        <v>43040</v>
      </c>
      <c r="I101" s="11">
        <v>200</v>
      </c>
      <c r="J101" s="37">
        <f>J102</f>
        <v>10.199999999999999</v>
      </c>
      <c r="K101" s="37">
        <f t="shared" si="27"/>
        <v>2</v>
      </c>
      <c r="L101" s="37">
        <f t="shared" si="27"/>
        <v>32</v>
      </c>
    </row>
    <row r="102" spans="1:12" ht="38.25" customHeight="1">
      <c r="A102" s="75" t="s">
        <v>107</v>
      </c>
      <c r="B102" s="67">
        <v>918</v>
      </c>
      <c r="C102" s="6" t="s">
        <v>20</v>
      </c>
      <c r="D102" s="6" t="s">
        <v>29</v>
      </c>
      <c r="E102" s="6" t="s">
        <v>49</v>
      </c>
      <c r="F102" s="11">
        <v>1</v>
      </c>
      <c r="G102" s="7" t="s">
        <v>37</v>
      </c>
      <c r="H102" s="11">
        <v>43040</v>
      </c>
      <c r="I102" s="11">
        <v>240</v>
      </c>
      <c r="J102" s="37">
        <v>10.199999999999999</v>
      </c>
      <c r="K102" s="37">
        <f>2</f>
        <v>2</v>
      </c>
      <c r="L102" s="37">
        <v>32</v>
      </c>
    </row>
    <row r="103" spans="1:12">
      <c r="A103" s="77" t="s">
        <v>60</v>
      </c>
      <c r="B103" s="67">
        <v>918</v>
      </c>
      <c r="C103" s="68" t="s">
        <v>31</v>
      </c>
      <c r="D103" s="68"/>
      <c r="E103" s="71"/>
      <c r="F103" s="68"/>
      <c r="G103" s="68"/>
      <c r="H103" s="68"/>
      <c r="I103" s="91"/>
      <c r="J103" s="164">
        <f t="shared" ref="J103:L108" si="28">J104</f>
        <v>124.6</v>
      </c>
      <c r="K103" s="164">
        <f t="shared" si="28"/>
        <v>108.3</v>
      </c>
      <c r="L103" s="164">
        <f t="shared" si="28"/>
        <v>91.5</v>
      </c>
    </row>
    <row r="104" spans="1:12">
      <c r="A104" s="98" t="s">
        <v>27</v>
      </c>
      <c r="B104" s="67">
        <v>918</v>
      </c>
      <c r="C104" s="68" t="s">
        <v>31</v>
      </c>
      <c r="D104" s="68" t="s">
        <v>17</v>
      </c>
      <c r="E104" s="91"/>
      <c r="F104" s="68"/>
      <c r="G104" s="68"/>
      <c r="H104" s="68"/>
      <c r="I104" s="91"/>
      <c r="J104" s="164">
        <f t="shared" si="28"/>
        <v>124.6</v>
      </c>
      <c r="K104" s="164">
        <f t="shared" si="28"/>
        <v>108.3</v>
      </c>
      <c r="L104" s="164">
        <f t="shared" si="28"/>
        <v>91.5</v>
      </c>
    </row>
    <row r="105" spans="1:12" ht="31.5">
      <c r="A105" s="106" t="s">
        <v>142</v>
      </c>
      <c r="B105" s="67">
        <v>918</v>
      </c>
      <c r="C105" s="6" t="s">
        <v>31</v>
      </c>
      <c r="D105" s="6" t="s">
        <v>17</v>
      </c>
      <c r="E105" s="6">
        <v>89</v>
      </c>
      <c r="F105" s="6"/>
      <c r="G105" s="6"/>
      <c r="H105" s="6"/>
      <c r="I105" s="92"/>
      <c r="J105" s="74">
        <f t="shared" si="28"/>
        <v>124.6</v>
      </c>
      <c r="K105" s="74">
        <f t="shared" si="28"/>
        <v>108.3</v>
      </c>
      <c r="L105" s="74">
        <f t="shared" si="28"/>
        <v>91.5</v>
      </c>
    </row>
    <row r="106" spans="1:12" ht="47.25">
      <c r="A106" s="107" t="s">
        <v>143</v>
      </c>
      <c r="B106" s="67">
        <v>918</v>
      </c>
      <c r="C106" s="6" t="s">
        <v>31</v>
      </c>
      <c r="D106" s="6" t="s">
        <v>17</v>
      </c>
      <c r="E106" s="6">
        <v>89</v>
      </c>
      <c r="F106" s="6">
        <v>1</v>
      </c>
      <c r="G106" s="6"/>
      <c r="H106" s="6"/>
      <c r="I106" s="92"/>
      <c r="J106" s="74">
        <f t="shared" si="28"/>
        <v>124.6</v>
      </c>
      <c r="K106" s="74">
        <f>K107</f>
        <v>108.3</v>
      </c>
      <c r="L106" s="74">
        <f t="shared" si="28"/>
        <v>91.5</v>
      </c>
    </row>
    <row r="107" spans="1:12">
      <c r="A107" s="72" t="s">
        <v>101</v>
      </c>
      <c r="B107" s="67">
        <v>918</v>
      </c>
      <c r="C107" s="99" t="s">
        <v>31</v>
      </c>
      <c r="D107" s="99" t="s">
        <v>17</v>
      </c>
      <c r="E107" s="100">
        <v>89</v>
      </c>
      <c r="F107" s="7">
        <v>1</v>
      </c>
      <c r="G107" s="7" t="s">
        <v>37</v>
      </c>
      <c r="H107" s="7" t="s">
        <v>62</v>
      </c>
      <c r="I107" s="100"/>
      <c r="J107" s="74">
        <f t="shared" si="28"/>
        <v>124.6</v>
      </c>
      <c r="K107" s="74">
        <f t="shared" si="28"/>
        <v>108.3</v>
      </c>
      <c r="L107" s="74">
        <f t="shared" si="28"/>
        <v>91.5</v>
      </c>
    </row>
    <row r="108" spans="1:12">
      <c r="A108" s="72" t="s">
        <v>102</v>
      </c>
      <c r="B108" s="67">
        <v>918</v>
      </c>
      <c r="C108" s="99" t="s">
        <v>31</v>
      </c>
      <c r="D108" s="99" t="s">
        <v>17</v>
      </c>
      <c r="E108" s="100">
        <v>89</v>
      </c>
      <c r="F108" s="7">
        <v>1</v>
      </c>
      <c r="G108" s="7" t="s">
        <v>37</v>
      </c>
      <c r="H108" s="7" t="s">
        <v>62</v>
      </c>
      <c r="I108" s="100" t="s">
        <v>104</v>
      </c>
      <c r="J108" s="74">
        <f t="shared" si="28"/>
        <v>124.6</v>
      </c>
      <c r="K108" s="74">
        <f t="shared" si="28"/>
        <v>108.3</v>
      </c>
      <c r="L108" s="74">
        <f t="shared" si="28"/>
        <v>91.5</v>
      </c>
    </row>
    <row r="109" spans="1:12">
      <c r="A109" s="72" t="s">
        <v>103</v>
      </c>
      <c r="B109" s="67">
        <v>918</v>
      </c>
      <c r="C109" s="99" t="s">
        <v>31</v>
      </c>
      <c r="D109" s="99" t="s">
        <v>17</v>
      </c>
      <c r="E109" s="100">
        <v>89</v>
      </c>
      <c r="F109" s="7">
        <v>1</v>
      </c>
      <c r="G109" s="7" t="s">
        <v>37</v>
      </c>
      <c r="H109" s="7" t="s">
        <v>62</v>
      </c>
      <c r="I109" s="100" t="s">
        <v>105</v>
      </c>
      <c r="J109" s="74">
        <v>124.6</v>
      </c>
      <c r="K109" s="74">
        <f>124.6-K123</f>
        <v>108.3</v>
      </c>
      <c r="L109" s="74">
        <f>124.6-L123</f>
        <v>91.5</v>
      </c>
    </row>
    <row r="110" spans="1:12">
      <c r="A110" s="70" t="s">
        <v>19</v>
      </c>
      <c r="B110" s="67">
        <v>918</v>
      </c>
      <c r="C110" s="165" t="s">
        <v>32</v>
      </c>
      <c r="D110" s="165"/>
      <c r="E110" s="166"/>
      <c r="F110" s="85"/>
      <c r="G110" s="85"/>
      <c r="H110" s="85"/>
      <c r="I110" s="166"/>
      <c r="J110" s="164">
        <f t="shared" ref="J110:L115" si="29">J111</f>
        <v>2.2999999999999998</v>
      </c>
      <c r="K110" s="164">
        <f t="shared" si="29"/>
        <v>2.2999999999999998</v>
      </c>
      <c r="L110" s="164">
        <f t="shared" si="29"/>
        <v>2.2999999999999998</v>
      </c>
    </row>
    <row r="111" spans="1:12">
      <c r="A111" s="70" t="s">
        <v>63</v>
      </c>
      <c r="B111" s="67">
        <v>918</v>
      </c>
      <c r="C111" s="85">
        <v>13</v>
      </c>
      <c r="D111" s="85" t="s">
        <v>17</v>
      </c>
      <c r="E111" s="86"/>
      <c r="F111" s="85"/>
      <c r="G111" s="85"/>
      <c r="H111" s="85"/>
      <c r="I111" s="166"/>
      <c r="J111" s="164">
        <f t="shared" si="29"/>
        <v>2.2999999999999998</v>
      </c>
      <c r="K111" s="164">
        <f t="shared" si="29"/>
        <v>2.2999999999999998</v>
      </c>
      <c r="L111" s="164">
        <f t="shared" si="29"/>
        <v>2.2999999999999998</v>
      </c>
    </row>
    <row r="112" spans="1:12" ht="31.5">
      <c r="A112" s="106" t="s">
        <v>142</v>
      </c>
      <c r="B112" s="67">
        <v>918</v>
      </c>
      <c r="C112" s="7" t="s">
        <v>32</v>
      </c>
      <c r="D112" s="7" t="s">
        <v>17</v>
      </c>
      <c r="E112" s="6">
        <v>89</v>
      </c>
      <c r="F112" s="6"/>
      <c r="G112" s="7"/>
      <c r="H112" s="7"/>
      <c r="I112" s="100"/>
      <c r="J112" s="74">
        <f t="shared" si="29"/>
        <v>2.2999999999999998</v>
      </c>
      <c r="K112" s="74">
        <f t="shared" si="29"/>
        <v>2.2999999999999998</v>
      </c>
      <c r="L112" s="74">
        <f t="shared" si="29"/>
        <v>2.2999999999999998</v>
      </c>
    </row>
    <row r="113" spans="1:13" ht="47.25">
      <c r="A113" s="107" t="s">
        <v>143</v>
      </c>
      <c r="B113" s="67">
        <v>918</v>
      </c>
      <c r="C113" s="7" t="s">
        <v>32</v>
      </c>
      <c r="D113" s="7" t="s">
        <v>17</v>
      </c>
      <c r="E113" s="6">
        <v>89</v>
      </c>
      <c r="F113" s="6">
        <v>1</v>
      </c>
      <c r="G113" s="7"/>
      <c r="H113" s="7"/>
      <c r="I113" s="100"/>
      <c r="J113" s="74">
        <f t="shared" si="29"/>
        <v>2.2999999999999998</v>
      </c>
      <c r="K113" s="74">
        <f t="shared" si="29"/>
        <v>2.2999999999999998</v>
      </c>
      <c r="L113" s="74">
        <f t="shared" si="29"/>
        <v>2.2999999999999998</v>
      </c>
    </row>
    <row r="114" spans="1:13">
      <c r="A114" s="75" t="s">
        <v>64</v>
      </c>
      <c r="B114" s="67">
        <v>918</v>
      </c>
      <c r="C114" s="7">
        <v>13</v>
      </c>
      <c r="D114" s="7" t="s">
        <v>17</v>
      </c>
      <c r="E114" s="87">
        <v>89</v>
      </c>
      <c r="F114" s="7">
        <v>1</v>
      </c>
      <c r="G114" s="7" t="s">
        <v>37</v>
      </c>
      <c r="H114" s="7">
        <v>41240</v>
      </c>
      <c r="I114" s="100"/>
      <c r="J114" s="79">
        <f t="shared" si="29"/>
        <v>2.2999999999999998</v>
      </c>
      <c r="K114" s="79">
        <f t="shared" si="29"/>
        <v>2.2999999999999998</v>
      </c>
      <c r="L114" s="79">
        <f t="shared" si="29"/>
        <v>2.2999999999999998</v>
      </c>
    </row>
    <row r="115" spans="1:13">
      <c r="A115" s="75" t="s">
        <v>99</v>
      </c>
      <c r="B115" s="67">
        <v>918</v>
      </c>
      <c r="C115" s="7">
        <v>13</v>
      </c>
      <c r="D115" s="7" t="s">
        <v>17</v>
      </c>
      <c r="E115" s="87">
        <v>89</v>
      </c>
      <c r="F115" s="7">
        <v>1</v>
      </c>
      <c r="G115" s="7" t="s">
        <v>37</v>
      </c>
      <c r="H115" s="7" t="s">
        <v>69</v>
      </c>
      <c r="I115" s="100" t="s">
        <v>100</v>
      </c>
      <c r="J115" s="79">
        <f t="shared" si="29"/>
        <v>2.2999999999999998</v>
      </c>
      <c r="K115" s="79">
        <f t="shared" si="29"/>
        <v>2.2999999999999998</v>
      </c>
      <c r="L115" s="79">
        <f t="shared" si="29"/>
        <v>2.2999999999999998</v>
      </c>
    </row>
    <row r="116" spans="1:13">
      <c r="A116" s="80" t="s">
        <v>65</v>
      </c>
      <c r="B116" s="67">
        <v>918</v>
      </c>
      <c r="C116" s="7">
        <v>13</v>
      </c>
      <c r="D116" s="7" t="s">
        <v>17</v>
      </c>
      <c r="E116" s="87">
        <v>89</v>
      </c>
      <c r="F116" s="7">
        <v>1</v>
      </c>
      <c r="G116" s="7" t="s">
        <v>37</v>
      </c>
      <c r="H116" s="7">
        <v>41240</v>
      </c>
      <c r="I116" s="100">
        <v>730</v>
      </c>
      <c r="J116" s="79">
        <v>2.2999999999999998</v>
      </c>
      <c r="K116" s="79">
        <v>2.2999999999999998</v>
      </c>
      <c r="L116" s="79">
        <v>2.2999999999999998</v>
      </c>
    </row>
    <row r="117" spans="1:13" s="56" customFormat="1">
      <c r="A117" s="167" t="s">
        <v>166</v>
      </c>
      <c r="B117" s="67">
        <v>918</v>
      </c>
      <c r="C117" s="85" t="s">
        <v>167</v>
      </c>
      <c r="D117" s="85"/>
      <c r="E117" s="86"/>
      <c r="F117" s="85"/>
      <c r="G117" s="85"/>
      <c r="H117" s="85"/>
      <c r="I117" s="166"/>
      <c r="J117" s="90"/>
      <c r="K117" s="90">
        <f t="shared" ref="K117:L120" si="30">K118</f>
        <v>16.3</v>
      </c>
      <c r="L117" s="90">
        <f t="shared" si="30"/>
        <v>33.1</v>
      </c>
      <c r="M117" s="61"/>
    </row>
    <row r="118" spans="1:13" s="56" customFormat="1">
      <c r="A118" s="80" t="s">
        <v>166</v>
      </c>
      <c r="B118" s="67">
        <v>918</v>
      </c>
      <c r="C118" s="7" t="s">
        <v>167</v>
      </c>
      <c r="D118" s="7">
        <v>99</v>
      </c>
      <c r="E118" s="87"/>
      <c r="F118" s="7"/>
      <c r="G118" s="7"/>
      <c r="H118" s="7"/>
      <c r="I118" s="100"/>
      <c r="J118" s="37"/>
      <c r="K118" s="37">
        <f t="shared" si="30"/>
        <v>16.3</v>
      </c>
      <c r="L118" s="37">
        <f t="shared" si="30"/>
        <v>33.1</v>
      </c>
      <c r="M118" s="61"/>
    </row>
    <row r="119" spans="1:13" s="56" customFormat="1" ht="31.5">
      <c r="A119" s="72" t="s">
        <v>142</v>
      </c>
      <c r="B119" s="67">
        <v>918</v>
      </c>
      <c r="C119" s="7" t="s">
        <v>167</v>
      </c>
      <c r="D119" s="7">
        <v>99</v>
      </c>
      <c r="E119" s="7" t="s">
        <v>49</v>
      </c>
      <c r="F119" s="7" t="s">
        <v>35</v>
      </c>
      <c r="G119" s="7"/>
      <c r="H119" s="7"/>
      <c r="I119" s="100"/>
      <c r="J119" s="37"/>
      <c r="K119" s="37">
        <f t="shared" si="30"/>
        <v>16.3</v>
      </c>
      <c r="L119" s="37">
        <f t="shared" si="30"/>
        <v>33.1</v>
      </c>
      <c r="M119" s="61"/>
    </row>
    <row r="120" spans="1:13" s="56" customFormat="1" ht="47.25">
      <c r="A120" s="72" t="s">
        <v>143</v>
      </c>
      <c r="B120" s="67">
        <v>918</v>
      </c>
      <c r="C120" s="7" t="s">
        <v>167</v>
      </c>
      <c r="D120" s="7">
        <v>99</v>
      </c>
      <c r="E120" s="7" t="s">
        <v>49</v>
      </c>
      <c r="F120" s="7" t="s">
        <v>24</v>
      </c>
      <c r="G120" s="7"/>
      <c r="H120" s="7"/>
      <c r="I120" s="100"/>
      <c r="J120" s="37"/>
      <c r="K120" s="37">
        <f t="shared" si="30"/>
        <v>16.3</v>
      </c>
      <c r="L120" s="37">
        <f t="shared" si="30"/>
        <v>33.1</v>
      </c>
      <c r="M120" s="61"/>
    </row>
    <row r="121" spans="1:13" s="56" customFormat="1">
      <c r="A121" s="80" t="s">
        <v>166</v>
      </c>
      <c r="B121" s="67">
        <v>918</v>
      </c>
      <c r="C121" s="7" t="s">
        <v>167</v>
      </c>
      <c r="D121" s="7">
        <v>99</v>
      </c>
      <c r="E121" s="7" t="s">
        <v>49</v>
      </c>
      <c r="F121" s="7" t="s">
        <v>24</v>
      </c>
      <c r="G121" s="7" t="s">
        <v>37</v>
      </c>
      <c r="H121" s="7" t="s">
        <v>168</v>
      </c>
      <c r="I121" s="7"/>
      <c r="J121" s="36"/>
      <c r="K121" s="145">
        <f>K123</f>
        <v>16.3</v>
      </c>
      <c r="L121" s="145">
        <f>L123</f>
        <v>33.1</v>
      </c>
      <c r="M121" s="61"/>
    </row>
    <row r="122" spans="1:13" s="56" customFormat="1">
      <c r="A122" s="80" t="s">
        <v>114</v>
      </c>
      <c r="B122" s="67">
        <v>918</v>
      </c>
      <c r="C122" s="7" t="s">
        <v>167</v>
      </c>
      <c r="D122" s="7">
        <v>99</v>
      </c>
      <c r="E122" s="7" t="s">
        <v>49</v>
      </c>
      <c r="F122" s="7" t="s">
        <v>24</v>
      </c>
      <c r="G122" s="7" t="s">
        <v>37</v>
      </c>
      <c r="H122" s="7" t="s">
        <v>168</v>
      </c>
      <c r="I122" s="7" t="s">
        <v>115</v>
      </c>
      <c r="J122" s="36"/>
      <c r="K122" s="145">
        <f>K123</f>
        <v>16.3</v>
      </c>
      <c r="L122" s="145">
        <f>L123</f>
        <v>33.1</v>
      </c>
      <c r="M122" s="61"/>
    </row>
    <row r="123" spans="1:13" s="56" customFormat="1">
      <c r="A123" s="80" t="s">
        <v>48</v>
      </c>
      <c r="B123" s="67">
        <v>918</v>
      </c>
      <c r="C123" s="7" t="s">
        <v>167</v>
      </c>
      <c r="D123" s="7" t="s">
        <v>167</v>
      </c>
      <c r="E123" s="7" t="s">
        <v>49</v>
      </c>
      <c r="F123" s="7" t="s">
        <v>24</v>
      </c>
      <c r="G123" s="7" t="s">
        <v>37</v>
      </c>
      <c r="H123" s="7" t="s">
        <v>168</v>
      </c>
      <c r="I123" s="7" t="s">
        <v>50</v>
      </c>
      <c r="J123" s="36"/>
      <c r="K123" s="145">
        <v>16.3</v>
      </c>
      <c r="L123" s="145">
        <v>33.1</v>
      </c>
      <c r="M123" s="61"/>
    </row>
  </sheetData>
  <autoFilter ref="A6:L12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">
    <cfRule type="expression" dxfId="75" priority="84" stopIfTrue="1">
      <formula>$C38=""</formula>
    </cfRule>
    <cfRule type="expression" dxfId="74" priority="85" stopIfTrue="1">
      <formula>$D38&lt;&gt;""</formula>
    </cfRule>
  </conditionalFormatting>
  <conditionalFormatting sqref="A38">
    <cfRule type="expression" dxfId="73" priority="81" stopIfTrue="1">
      <formula>$F38=""</formula>
    </cfRule>
    <cfRule type="expression" dxfId="72" priority="82" stopIfTrue="1">
      <formula>#REF!&lt;&gt;""</formula>
    </cfRule>
    <cfRule type="expression" dxfId="71" priority="83" stopIfTrue="1">
      <formula>AND($G38="",$F38&lt;&gt;"")</formula>
    </cfRule>
  </conditionalFormatting>
  <conditionalFormatting sqref="F38">
    <cfRule type="expression" dxfId="70" priority="79" stopIfTrue="1">
      <formula>$C38=""</formula>
    </cfRule>
    <cfRule type="expression" dxfId="69" priority="80" stopIfTrue="1">
      <formula>$D38&lt;&gt;""</formula>
    </cfRule>
  </conditionalFormatting>
  <conditionalFormatting sqref="F94:F95">
    <cfRule type="expression" dxfId="68" priority="66" stopIfTrue="1">
      <formula>$C94=""</formula>
    </cfRule>
    <cfRule type="expression" dxfId="67" priority="67" stopIfTrue="1">
      <formula>$D94&lt;&gt;""</formula>
    </cfRule>
  </conditionalFormatting>
  <conditionalFormatting sqref="G94:G96">
    <cfRule type="expression" dxfId="66" priority="64" stopIfTrue="1">
      <formula>$C94=""</formula>
    </cfRule>
    <cfRule type="expression" dxfId="65" priority="65" stopIfTrue="1">
      <formula>$D94&lt;&gt;""</formula>
    </cfRule>
  </conditionalFormatting>
  <conditionalFormatting sqref="A97 A100">
    <cfRule type="expression" dxfId="64" priority="61" stopIfTrue="1">
      <formula>$F97=""</formula>
    </cfRule>
    <cfRule type="expression" dxfId="63" priority="63" stopIfTrue="1">
      <formula>AND($G97="",$F97&lt;&gt;"")</formula>
    </cfRule>
  </conditionalFormatting>
  <conditionalFormatting sqref="A100">
    <cfRule type="expression" dxfId="62" priority="45" stopIfTrue="1">
      <formula>$F100=""</formula>
    </cfRule>
    <cfRule type="expression" dxfId="61" priority="47" stopIfTrue="1">
      <formula>AND($G100="",$F100&lt;&gt;"")</formula>
    </cfRule>
  </conditionalFormatting>
  <conditionalFormatting sqref="F94:F95">
    <cfRule type="expression" dxfId="60" priority="43" stopIfTrue="1">
      <formula>$C94=""</formula>
    </cfRule>
    <cfRule type="expression" dxfId="59" priority="44" stopIfTrue="1">
      <formula>$D94&lt;&gt;""</formula>
    </cfRule>
  </conditionalFormatting>
  <conditionalFormatting sqref="G94:G96">
    <cfRule type="expression" dxfId="58" priority="41" stopIfTrue="1">
      <formula>$C94=""</formula>
    </cfRule>
    <cfRule type="expression" dxfId="57" priority="42" stopIfTrue="1">
      <formula>$D94&lt;&gt;""</formula>
    </cfRule>
  </conditionalFormatting>
  <conditionalFormatting sqref="A38">
    <cfRule type="expression" dxfId="56" priority="38" stopIfTrue="1">
      <formula>$F38=""</formula>
    </cfRule>
    <cfRule type="expression" dxfId="55" priority="39" stopIfTrue="1">
      <formula>#REF!&lt;&gt;""</formula>
    </cfRule>
    <cfRule type="expression" dxfId="54" priority="40" stopIfTrue="1">
      <formula>AND($G38="",$F38&lt;&gt;"")</formula>
    </cfRule>
  </conditionalFormatting>
  <conditionalFormatting sqref="G38">
    <cfRule type="expression" dxfId="53" priority="36" stopIfTrue="1">
      <formula>$C38=""</formula>
    </cfRule>
    <cfRule type="expression" dxfId="52" priority="37" stopIfTrue="1">
      <formula>$D38&lt;&gt;""</formula>
    </cfRule>
  </conditionalFormatting>
  <conditionalFormatting sqref="F38">
    <cfRule type="expression" dxfId="51" priority="34" stopIfTrue="1">
      <formula>$C38=""</formula>
    </cfRule>
    <cfRule type="expression" dxfId="50" priority="35" stopIfTrue="1">
      <formula>$D38&lt;&gt;""</formula>
    </cfRule>
  </conditionalFormatting>
  <conditionalFormatting sqref="A35">
    <cfRule type="expression" dxfId="49" priority="10" stopIfTrue="1">
      <formula>$F35=""</formula>
    </cfRule>
    <cfRule type="expression" dxfId="48" priority="11" stopIfTrue="1">
      <formula>#REF!&lt;&gt;""</formula>
    </cfRule>
    <cfRule type="expression" dxfId="47" priority="12" stopIfTrue="1">
      <formula>AND($G35="",$F35&lt;&gt;"")</formula>
    </cfRule>
  </conditionalFormatting>
  <conditionalFormatting sqref="A35">
    <cfRule type="expression" dxfId="46" priority="7" stopIfTrue="1">
      <formula>$F35=""</formula>
    </cfRule>
    <cfRule type="expression" dxfId="45" priority="8" stopIfTrue="1">
      <formula>#REF!&lt;&gt;""</formula>
    </cfRule>
    <cfRule type="expression" dxfId="44" priority="9" stopIfTrue="1">
      <formula>AND($G35="",$F35&lt;&gt;"")</formula>
    </cfRule>
  </conditionalFormatting>
  <conditionalFormatting sqref="A44">
    <cfRule type="expression" dxfId="43" priority="4" stopIfTrue="1">
      <formula>$F44=""</formula>
    </cfRule>
    <cfRule type="expression" dxfId="42" priority="5" stopIfTrue="1">
      <formula>$H44&lt;&gt;""</formula>
    </cfRule>
    <cfRule type="expression" dxfId="41" priority="6" stopIfTrue="1">
      <formula>AND($G44="",$F44&lt;&gt;"")</formula>
    </cfRule>
  </conditionalFormatting>
  <conditionalFormatting sqref="C44">
    <cfRule type="expression" dxfId="40" priority="1" stopIfTrue="1">
      <formula>$F44=""</formula>
    </cfRule>
    <cfRule type="expression" dxfId="39" priority="2" stopIfTrue="1">
      <formula>#REF!&lt;&gt;""</formula>
    </cfRule>
    <cfRule type="expression" dxfId="38" priority="3" stopIfTrue="1">
      <formula>AND($G44="",$F44&lt;&gt;"")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 A100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2"/>
  <sheetViews>
    <sheetView view="pageBreakPreview" zoomScaleNormal="75" zoomScaleSheetLayoutView="100" workbookViewId="0">
      <selection activeCell="I72" sqref="I72:K72"/>
    </sheetView>
  </sheetViews>
  <sheetFormatPr defaultColWidth="8.5703125" defaultRowHeight="15.75"/>
  <cols>
    <col min="1" max="1" width="73.5703125" style="59" customWidth="1"/>
    <col min="2" max="2" width="6.7109375" style="60" customWidth="1"/>
    <col min="3" max="3" width="6.28515625" style="60" customWidth="1"/>
    <col min="4" max="4" width="6.5703125" style="60" customWidth="1"/>
    <col min="5" max="5" width="5.140625" style="60" customWidth="1"/>
    <col min="6" max="6" width="6" style="60" customWidth="1"/>
    <col min="7" max="7" width="10" style="60" customWidth="1"/>
    <col min="8" max="8" width="6" style="60" customWidth="1"/>
    <col min="9" max="9" width="13.7109375" style="60" customWidth="1"/>
    <col min="10" max="10" width="13.7109375" style="56" customWidth="1"/>
    <col min="11" max="11" width="13.5703125" style="56" customWidth="1"/>
    <col min="12" max="12" width="61.85546875" style="61" customWidth="1"/>
    <col min="13" max="13" width="11" style="56" customWidth="1"/>
    <col min="14" max="16384" width="8.5703125" style="56"/>
  </cols>
  <sheetData>
    <row r="1" spans="1:13" ht="114" customHeight="1">
      <c r="C1" s="197"/>
      <c r="D1" s="197"/>
      <c r="E1" s="197"/>
      <c r="G1" s="17"/>
      <c r="H1" s="17"/>
      <c r="I1" s="197" t="s">
        <v>217</v>
      </c>
      <c r="J1" s="197"/>
      <c r="K1" s="197"/>
      <c r="L1" s="17"/>
      <c r="M1" s="17"/>
    </row>
    <row r="2" spans="1:13" ht="78.75" customHeight="1">
      <c r="A2" s="206" t="s">
        <v>218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1" t="s">
        <v>194</v>
      </c>
    </row>
    <row r="4" spans="1:13" ht="16.5" customHeight="1">
      <c r="A4" s="207" t="s">
        <v>13</v>
      </c>
      <c r="B4" s="207" t="s">
        <v>14</v>
      </c>
      <c r="C4" s="207" t="s">
        <v>190</v>
      </c>
      <c r="D4" s="207" t="s">
        <v>191</v>
      </c>
      <c r="E4" s="207"/>
      <c r="F4" s="207"/>
      <c r="G4" s="207"/>
      <c r="H4" s="207" t="s">
        <v>192</v>
      </c>
      <c r="I4" s="207" t="s">
        <v>66</v>
      </c>
      <c r="J4" s="207"/>
      <c r="K4" s="207"/>
    </row>
    <row r="5" spans="1:13" ht="21.75" customHeight="1">
      <c r="A5" s="205" t="s">
        <v>193</v>
      </c>
      <c r="B5" s="205" t="s">
        <v>193</v>
      </c>
      <c r="C5" s="205" t="s">
        <v>193</v>
      </c>
      <c r="D5" s="205" t="s">
        <v>193</v>
      </c>
      <c r="E5" s="205"/>
      <c r="F5" s="205"/>
      <c r="G5" s="205"/>
      <c r="H5" s="205" t="s">
        <v>193</v>
      </c>
      <c r="I5" s="176" t="s">
        <v>171</v>
      </c>
      <c r="J5" s="176" t="s">
        <v>188</v>
      </c>
      <c r="K5" s="176" t="s">
        <v>200</v>
      </c>
    </row>
    <row r="6" spans="1:13" ht="14.25" customHeight="1">
      <c r="A6" s="62">
        <v>1</v>
      </c>
      <c r="B6" s="62">
        <v>2</v>
      </c>
      <c r="C6" s="62">
        <v>3</v>
      </c>
      <c r="D6" s="62">
        <v>4</v>
      </c>
      <c r="E6" s="62">
        <v>5</v>
      </c>
      <c r="F6" s="62">
        <v>6</v>
      </c>
      <c r="G6" s="62">
        <v>7</v>
      </c>
      <c r="H6" s="62">
        <v>8</v>
      </c>
      <c r="I6" s="57">
        <v>9</v>
      </c>
      <c r="J6" s="57">
        <v>10</v>
      </c>
      <c r="K6" s="57">
        <v>11</v>
      </c>
    </row>
    <row r="7" spans="1:13" ht="18" customHeight="1">
      <c r="A7" s="63" t="s">
        <v>23</v>
      </c>
      <c r="B7" s="64"/>
      <c r="C7" s="64"/>
      <c r="D7" s="64"/>
      <c r="E7" s="64"/>
      <c r="F7" s="64"/>
      <c r="G7" s="64"/>
      <c r="H7" s="64"/>
      <c r="I7" s="65">
        <f>I8+I56+I71+I81+I102+I109+I65</f>
        <v>1946.4399999999998</v>
      </c>
      <c r="J7" s="65">
        <f>J8+J56+J71+J81+J102+J109+J120+J65</f>
        <v>1108.5999999999999</v>
      </c>
      <c r="K7" s="65">
        <f>K8+K56+K71+K81+K102+K109+K120</f>
        <v>1115.6999999999998</v>
      </c>
    </row>
    <row r="8" spans="1:13" ht="18" customHeight="1">
      <c r="A8" s="66" t="s">
        <v>16</v>
      </c>
      <c r="B8" s="67" t="s">
        <v>17</v>
      </c>
      <c r="C8" s="67"/>
      <c r="D8" s="68"/>
      <c r="E8" s="68"/>
      <c r="F8" s="68"/>
      <c r="G8" s="68"/>
      <c r="H8" s="69"/>
      <c r="I8" s="164">
        <f>I9+I18+I37+I43</f>
        <v>1132.44</v>
      </c>
      <c r="J8" s="164">
        <f>J9+J18+J37+J43</f>
        <v>448.8</v>
      </c>
      <c r="K8" s="164">
        <f>K9+K18+K37+K43</f>
        <v>386.20000000000005</v>
      </c>
    </row>
    <row r="9" spans="1:13" ht="31.5">
      <c r="A9" s="70" t="s">
        <v>33</v>
      </c>
      <c r="B9" s="68" t="s">
        <v>17</v>
      </c>
      <c r="C9" s="68" t="s">
        <v>28</v>
      </c>
      <c r="D9" s="68"/>
      <c r="E9" s="68"/>
      <c r="F9" s="68"/>
      <c r="G9" s="68"/>
      <c r="H9" s="71"/>
      <c r="I9" s="164">
        <f t="shared" ref="I9:K13" si="0">I10</f>
        <v>404</v>
      </c>
      <c r="J9" s="164">
        <f t="shared" si="0"/>
        <v>157.5</v>
      </c>
      <c r="K9" s="164">
        <f t="shared" si="0"/>
        <v>134.30000000000001</v>
      </c>
    </row>
    <row r="10" spans="1:13">
      <c r="A10" s="72" t="s">
        <v>145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3"/>
      <c r="I10" s="74">
        <f t="shared" si="0"/>
        <v>404</v>
      </c>
      <c r="J10" s="74">
        <f t="shared" si="0"/>
        <v>157.5</v>
      </c>
      <c r="K10" s="74">
        <f t="shared" si="0"/>
        <v>134.30000000000001</v>
      </c>
    </row>
    <row r="11" spans="1:13">
      <c r="A11" s="75" t="s">
        <v>141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3"/>
      <c r="I11" s="74">
        <f>I12+I15</f>
        <v>404</v>
      </c>
      <c r="J11" s="74">
        <f t="shared" si="0"/>
        <v>157.5</v>
      </c>
      <c r="K11" s="74">
        <f t="shared" si="0"/>
        <v>134.30000000000001</v>
      </c>
    </row>
    <row r="12" spans="1:13">
      <c r="A12" s="76" t="s">
        <v>120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3"/>
      <c r="I12" s="74">
        <f t="shared" si="0"/>
        <v>254</v>
      </c>
      <c r="J12" s="74">
        <f t="shared" si="0"/>
        <v>157.5</v>
      </c>
      <c r="K12" s="74">
        <f t="shared" si="0"/>
        <v>134.30000000000001</v>
      </c>
    </row>
    <row r="13" spans="1:13" ht="63">
      <c r="A13" s="76" t="s">
        <v>110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3" t="s">
        <v>112</v>
      </c>
      <c r="I13" s="74">
        <f t="shared" si="0"/>
        <v>254</v>
      </c>
      <c r="J13" s="74">
        <f t="shared" si="0"/>
        <v>157.5</v>
      </c>
      <c r="K13" s="74">
        <f t="shared" si="0"/>
        <v>134.30000000000001</v>
      </c>
    </row>
    <row r="14" spans="1:13" ht="36" customHeight="1">
      <c r="A14" s="76" t="s">
        <v>111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3" t="s">
        <v>113</v>
      </c>
      <c r="I14" s="74">
        <f>'Прил 2'!J15</f>
        <v>254</v>
      </c>
      <c r="J14" s="74">
        <f>'Прил 2'!K15</f>
        <v>157.5</v>
      </c>
      <c r="K14" s="74">
        <f>'Прил 2'!L15</f>
        <v>134.30000000000001</v>
      </c>
    </row>
    <row r="15" spans="1:13" ht="36" customHeight="1">
      <c r="A15" s="8" t="s">
        <v>211</v>
      </c>
      <c r="B15" s="178" t="s">
        <v>17</v>
      </c>
      <c r="C15" s="178" t="s">
        <v>28</v>
      </c>
      <c r="D15" s="178" t="s">
        <v>34</v>
      </c>
      <c r="E15" s="178" t="s">
        <v>24</v>
      </c>
      <c r="F15" s="178" t="s">
        <v>37</v>
      </c>
      <c r="G15" s="178" t="s">
        <v>212</v>
      </c>
      <c r="H15" s="179"/>
      <c r="I15" s="74">
        <f>I16</f>
        <v>150</v>
      </c>
      <c r="J15" s="74">
        <f t="shared" ref="J15:K16" si="1">J16</f>
        <v>0</v>
      </c>
      <c r="K15" s="74">
        <f t="shared" si="1"/>
        <v>0</v>
      </c>
    </row>
    <row r="16" spans="1:13" ht="36" customHeight="1">
      <c r="A16" s="180" t="s">
        <v>110</v>
      </c>
      <c r="B16" s="178" t="s">
        <v>17</v>
      </c>
      <c r="C16" s="178" t="s">
        <v>28</v>
      </c>
      <c r="D16" s="178" t="s">
        <v>34</v>
      </c>
      <c r="E16" s="178" t="s">
        <v>24</v>
      </c>
      <c r="F16" s="178" t="s">
        <v>37</v>
      </c>
      <c r="G16" s="178" t="s">
        <v>212</v>
      </c>
      <c r="H16" s="179" t="s">
        <v>112</v>
      </c>
      <c r="I16" s="74">
        <f>I17</f>
        <v>150</v>
      </c>
      <c r="J16" s="74">
        <f t="shared" si="1"/>
        <v>0</v>
      </c>
      <c r="K16" s="74">
        <f t="shared" si="1"/>
        <v>0</v>
      </c>
    </row>
    <row r="17" spans="1:12" ht="36" customHeight="1">
      <c r="A17" s="180" t="s">
        <v>111</v>
      </c>
      <c r="B17" s="178" t="s">
        <v>17</v>
      </c>
      <c r="C17" s="178" t="s">
        <v>28</v>
      </c>
      <c r="D17" s="178" t="s">
        <v>34</v>
      </c>
      <c r="E17" s="178" t="s">
        <v>24</v>
      </c>
      <c r="F17" s="178" t="s">
        <v>37</v>
      </c>
      <c r="G17" s="178" t="s">
        <v>212</v>
      </c>
      <c r="H17" s="179" t="s">
        <v>113</v>
      </c>
      <c r="I17" s="74">
        <f>'Прил 2'!J18</f>
        <v>150</v>
      </c>
      <c r="J17" s="74">
        <f>'Прил 2'!K18</f>
        <v>0</v>
      </c>
      <c r="K17" s="74">
        <f>'Прил 2'!L18</f>
        <v>0</v>
      </c>
    </row>
    <row r="18" spans="1:12" ht="47.25">
      <c r="A18" s="77" t="s">
        <v>67</v>
      </c>
      <c r="B18" s="68" t="s">
        <v>17</v>
      </c>
      <c r="C18" s="68" t="s">
        <v>18</v>
      </c>
      <c r="D18" s="68"/>
      <c r="E18" s="68"/>
      <c r="F18" s="68"/>
      <c r="G18" s="68"/>
      <c r="H18" s="71"/>
      <c r="I18" s="164">
        <f>I19+I32</f>
        <v>720.43999999999994</v>
      </c>
      <c r="J18" s="164">
        <f>J19+J32</f>
        <v>283.8</v>
      </c>
      <c r="K18" s="164">
        <f>K19+K32</f>
        <v>244.9</v>
      </c>
    </row>
    <row r="19" spans="1:12">
      <c r="A19" s="72" t="s">
        <v>145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3"/>
      <c r="I19" s="74">
        <f>I20</f>
        <v>720.14</v>
      </c>
      <c r="J19" s="74">
        <f>J20</f>
        <v>283.5</v>
      </c>
      <c r="K19" s="74">
        <f>K20</f>
        <v>244.6</v>
      </c>
    </row>
    <row r="20" spans="1:12" ht="31.5">
      <c r="A20" s="72" t="s">
        <v>146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3"/>
      <c r="I20" s="74">
        <f>I21+I24+I29</f>
        <v>720.14</v>
      </c>
      <c r="J20" s="74">
        <f t="shared" ref="J20:K20" si="2">J21+J24</f>
        <v>283.5</v>
      </c>
      <c r="K20" s="74">
        <f t="shared" si="2"/>
        <v>244.6</v>
      </c>
    </row>
    <row r="21" spans="1:12" ht="33" customHeight="1">
      <c r="A21" s="76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3"/>
      <c r="I21" s="74">
        <f t="shared" ref="I21:K22" si="3">I22</f>
        <v>291.60000000000002</v>
      </c>
      <c r="J21" s="74">
        <f t="shared" si="3"/>
        <v>220.4</v>
      </c>
      <c r="K21" s="74">
        <f t="shared" si="3"/>
        <v>190.2</v>
      </c>
    </row>
    <row r="22" spans="1:12" ht="63">
      <c r="A22" s="76" t="s">
        <v>110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3" t="s">
        <v>112</v>
      </c>
      <c r="I22" s="74">
        <f t="shared" si="3"/>
        <v>291.60000000000002</v>
      </c>
      <c r="J22" s="74">
        <f t="shared" si="3"/>
        <v>220.4</v>
      </c>
      <c r="K22" s="74">
        <f t="shared" si="3"/>
        <v>190.2</v>
      </c>
    </row>
    <row r="23" spans="1:12" ht="31.5">
      <c r="A23" s="76" t="s">
        <v>111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3" t="s">
        <v>113</v>
      </c>
      <c r="I23" s="74">
        <f>'Прил 2'!J24</f>
        <v>291.60000000000002</v>
      </c>
      <c r="J23" s="74">
        <f>'Прил 2'!K24</f>
        <v>220.4</v>
      </c>
      <c r="K23" s="74">
        <f>'Прил 2'!L24</f>
        <v>190.2</v>
      </c>
    </row>
    <row r="24" spans="1:12" s="60" customFormat="1">
      <c r="A24" s="75" t="s">
        <v>169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3"/>
      <c r="I24" s="74">
        <f>I25+I27</f>
        <v>174.5</v>
      </c>
      <c r="J24" s="74">
        <f>J25+J27</f>
        <v>63.099999999999994</v>
      </c>
      <c r="K24" s="74">
        <f>K25+K27</f>
        <v>54.400000000000006</v>
      </c>
      <c r="L24" s="78"/>
    </row>
    <row r="25" spans="1:12" s="38" customFormat="1" ht="31.5">
      <c r="A25" s="75" t="s">
        <v>106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3" t="s">
        <v>108</v>
      </c>
      <c r="I25" s="35">
        <f t="shared" ref="I25:K25" si="4">I26</f>
        <v>144.5</v>
      </c>
      <c r="J25" s="35">
        <f t="shared" si="4"/>
        <v>37.299999999999997</v>
      </c>
      <c r="K25" s="35">
        <f t="shared" si="4"/>
        <v>28.6</v>
      </c>
      <c r="L25" s="61"/>
    </row>
    <row r="26" spans="1:12" s="38" customFormat="1" ht="31.5">
      <c r="A26" s="75" t="s">
        <v>107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109</v>
      </c>
      <c r="I26" s="79">
        <f>'Прил 2'!J27</f>
        <v>144.5</v>
      </c>
      <c r="J26" s="79">
        <f>'Прил 2'!K27</f>
        <v>37.299999999999997</v>
      </c>
      <c r="K26" s="79">
        <f>'Прил 2'!L27</f>
        <v>28.6</v>
      </c>
      <c r="L26" s="61"/>
    </row>
    <row r="27" spans="1:12" s="38" customFormat="1">
      <c r="A27" s="80" t="s">
        <v>114</v>
      </c>
      <c r="B27" s="6" t="s">
        <v>17</v>
      </c>
      <c r="C27" s="6" t="s">
        <v>18</v>
      </c>
      <c r="D27" s="7" t="s">
        <v>118</v>
      </c>
      <c r="E27" s="7" t="s">
        <v>25</v>
      </c>
      <c r="F27" s="7" t="s">
        <v>37</v>
      </c>
      <c r="G27" s="7" t="s">
        <v>42</v>
      </c>
      <c r="H27" s="81" t="s">
        <v>115</v>
      </c>
      <c r="I27" s="79">
        <f>I28</f>
        <v>30</v>
      </c>
      <c r="J27" s="79">
        <f>J28</f>
        <v>25.8</v>
      </c>
      <c r="K27" s="79">
        <f>K28</f>
        <v>25.8</v>
      </c>
      <c r="L27" s="61" t="s">
        <v>26</v>
      </c>
    </row>
    <row r="28" spans="1:12" s="38" customFormat="1">
      <c r="A28" s="80" t="s">
        <v>117</v>
      </c>
      <c r="B28" s="6" t="s">
        <v>17</v>
      </c>
      <c r="C28" s="6" t="s">
        <v>18</v>
      </c>
      <c r="D28" s="6">
        <v>66</v>
      </c>
      <c r="E28" s="7" t="s">
        <v>25</v>
      </c>
      <c r="F28" s="7" t="s">
        <v>37</v>
      </c>
      <c r="G28" s="7" t="s">
        <v>42</v>
      </c>
      <c r="H28" s="81" t="s">
        <v>119</v>
      </c>
      <c r="I28" s="79">
        <f>'Прил 2'!J29</f>
        <v>30</v>
      </c>
      <c r="J28" s="79">
        <f>'Прил 2'!K29</f>
        <v>25.8</v>
      </c>
      <c r="K28" s="79">
        <f>'Прил 2'!L29</f>
        <v>25.8</v>
      </c>
      <c r="L28" s="61"/>
    </row>
    <row r="29" spans="1:12" s="38" customFormat="1" ht="47.25">
      <c r="A29" s="8" t="s">
        <v>211</v>
      </c>
      <c r="B29" s="181" t="s">
        <v>17</v>
      </c>
      <c r="C29" s="181" t="s">
        <v>18</v>
      </c>
      <c r="D29" s="179" t="s">
        <v>34</v>
      </c>
      <c r="E29" s="178" t="s">
        <v>25</v>
      </c>
      <c r="F29" s="178" t="s">
        <v>37</v>
      </c>
      <c r="G29" s="178" t="s">
        <v>212</v>
      </c>
      <c r="H29" s="182"/>
      <c r="I29" s="79">
        <f>I30</f>
        <v>254.04</v>
      </c>
      <c r="J29" s="79">
        <f t="shared" ref="J29:K30" si="5">J30</f>
        <v>0</v>
      </c>
      <c r="K29" s="79">
        <f t="shared" si="5"/>
        <v>0</v>
      </c>
      <c r="L29" s="61"/>
    </row>
    <row r="30" spans="1:12" s="38" customFormat="1" ht="63">
      <c r="A30" s="180" t="s">
        <v>110</v>
      </c>
      <c r="B30" s="181" t="s">
        <v>17</v>
      </c>
      <c r="C30" s="181" t="s">
        <v>18</v>
      </c>
      <c r="D30" s="179" t="s">
        <v>34</v>
      </c>
      <c r="E30" s="178" t="s">
        <v>25</v>
      </c>
      <c r="F30" s="178" t="s">
        <v>37</v>
      </c>
      <c r="G30" s="178" t="s">
        <v>212</v>
      </c>
      <c r="H30" s="182" t="s">
        <v>112</v>
      </c>
      <c r="I30" s="79">
        <f>I31</f>
        <v>254.04</v>
      </c>
      <c r="J30" s="79">
        <f t="shared" si="5"/>
        <v>0</v>
      </c>
      <c r="K30" s="79">
        <f t="shared" si="5"/>
        <v>0</v>
      </c>
      <c r="L30" s="61"/>
    </row>
    <row r="31" spans="1:12" s="38" customFormat="1" ht="31.5">
      <c r="A31" s="180" t="s">
        <v>111</v>
      </c>
      <c r="B31" s="181" t="s">
        <v>17</v>
      </c>
      <c r="C31" s="181" t="s">
        <v>18</v>
      </c>
      <c r="D31" s="179" t="s">
        <v>34</v>
      </c>
      <c r="E31" s="178" t="s">
        <v>25</v>
      </c>
      <c r="F31" s="178" t="s">
        <v>37</v>
      </c>
      <c r="G31" s="178" t="s">
        <v>212</v>
      </c>
      <c r="H31" s="182" t="s">
        <v>113</v>
      </c>
      <c r="I31" s="79">
        <f>'Прил 2'!J32</f>
        <v>254.04</v>
      </c>
      <c r="J31" s="79">
        <f>'Прил 2'!K32</f>
        <v>0</v>
      </c>
      <c r="K31" s="79">
        <f>'Прил 2'!L32</f>
        <v>0</v>
      </c>
      <c r="L31" s="61"/>
    </row>
    <row r="32" spans="1:12" s="83" customFormat="1" ht="47.25">
      <c r="A32" s="72" t="s">
        <v>142</v>
      </c>
      <c r="B32" s="6" t="s">
        <v>17</v>
      </c>
      <c r="C32" s="6" t="s">
        <v>18</v>
      </c>
      <c r="D32" s="73">
        <v>89</v>
      </c>
      <c r="E32" s="7"/>
      <c r="F32" s="7"/>
      <c r="G32" s="7"/>
      <c r="H32" s="82"/>
      <c r="I32" s="79">
        <f>I33</f>
        <v>0.3</v>
      </c>
      <c r="J32" s="79">
        <f t="shared" ref="J32:K35" si="6">J33</f>
        <v>0.3</v>
      </c>
      <c r="K32" s="79">
        <f t="shared" si="6"/>
        <v>0.3</v>
      </c>
      <c r="L32" s="78"/>
    </row>
    <row r="33" spans="1:12" s="83" customFormat="1" ht="47.25">
      <c r="A33" s="72" t="s">
        <v>143</v>
      </c>
      <c r="B33" s="6" t="s">
        <v>17</v>
      </c>
      <c r="C33" s="6" t="s">
        <v>18</v>
      </c>
      <c r="D33" s="73">
        <v>89</v>
      </c>
      <c r="E33" s="7" t="s">
        <v>24</v>
      </c>
      <c r="F33" s="7"/>
      <c r="G33" s="7"/>
      <c r="H33" s="82"/>
      <c r="I33" s="35">
        <f>I34</f>
        <v>0.3</v>
      </c>
      <c r="J33" s="35">
        <f t="shared" si="6"/>
        <v>0.3</v>
      </c>
      <c r="K33" s="35">
        <f t="shared" si="6"/>
        <v>0.3</v>
      </c>
      <c r="L33" s="78"/>
    </row>
    <row r="34" spans="1:12" ht="85.9" customHeight="1">
      <c r="A34" s="84" t="s">
        <v>144</v>
      </c>
      <c r="B34" s="6" t="s">
        <v>17</v>
      </c>
      <c r="C34" s="6" t="s">
        <v>18</v>
      </c>
      <c r="D34" s="73">
        <v>89</v>
      </c>
      <c r="E34" s="7" t="s">
        <v>24</v>
      </c>
      <c r="F34" s="7" t="s">
        <v>37</v>
      </c>
      <c r="G34" s="7" t="s">
        <v>44</v>
      </c>
      <c r="H34" s="82"/>
      <c r="I34" s="35">
        <f>I35</f>
        <v>0.3</v>
      </c>
      <c r="J34" s="35">
        <f t="shared" si="6"/>
        <v>0.3</v>
      </c>
      <c r="K34" s="35">
        <f t="shared" si="6"/>
        <v>0.3</v>
      </c>
    </row>
    <row r="35" spans="1:12" ht="31.5">
      <c r="A35" s="75" t="s">
        <v>106</v>
      </c>
      <c r="B35" s="6" t="s">
        <v>17</v>
      </c>
      <c r="C35" s="6" t="s">
        <v>18</v>
      </c>
      <c r="D35" s="73" t="s">
        <v>49</v>
      </c>
      <c r="E35" s="6" t="s">
        <v>24</v>
      </c>
      <c r="F35" s="7" t="s">
        <v>37</v>
      </c>
      <c r="G35" s="7" t="s">
        <v>44</v>
      </c>
      <c r="H35" s="82" t="s">
        <v>108</v>
      </c>
      <c r="I35" s="35">
        <f>I36</f>
        <v>0.3</v>
      </c>
      <c r="J35" s="35">
        <f t="shared" si="6"/>
        <v>0.3</v>
      </c>
      <c r="K35" s="35">
        <f t="shared" si="6"/>
        <v>0.3</v>
      </c>
    </row>
    <row r="36" spans="1:12" ht="31.5">
      <c r="A36" s="75" t="s">
        <v>107</v>
      </c>
      <c r="B36" s="6" t="s">
        <v>17</v>
      </c>
      <c r="C36" s="6" t="s">
        <v>18</v>
      </c>
      <c r="D36" s="73" t="s">
        <v>49</v>
      </c>
      <c r="E36" s="7" t="s">
        <v>24</v>
      </c>
      <c r="F36" s="7" t="s">
        <v>37</v>
      </c>
      <c r="G36" s="7" t="s">
        <v>44</v>
      </c>
      <c r="H36" s="82" t="s">
        <v>109</v>
      </c>
      <c r="I36" s="35">
        <f>'Прил 2'!J37</f>
        <v>0.3</v>
      </c>
      <c r="J36" s="35">
        <f>'Прил 2'!K37</f>
        <v>0.3</v>
      </c>
      <c r="K36" s="35">
        <f>'Прил 2'!L37</f>
        <v>0.3</v>
      </c>
    </row>
    <row r="37" spans="1:12">
      <c r="A37" s="70" t="s">
        <v>45</v>
      </c>
      <c r="B37" s="85" t="s">
        <v>17</v>
      </c>
      <c r="C37" s="85" t="s">
        <v>46</v>
      </c>
      <c r="D37" s="85"/>
      <c r="E37" s="163"/>
      <c r="F37" s="163"/>
      <c r="G37" s="86"/>
      <c r="H37" s="86"/>
      <c r="I37" s="169">
        <f>I38</f>
        <v>5</v>
      </c>
      <c r="J37" s="169">
        <f t="shared" ref="J37:K41" si="7">J38</f>
        <v>5</v>
      </c>
      <c r="K37" s="169">
        <f t="shared" si="7"/>
        <v>5</v>
      </c>
    </row>
    <row r="38" spans="1:12" ht="47.25">
      <c r="A38" s="72" t="s">
        <v>142</v>
      </c>
      <c r="B38" s="7" t="s">
        <v>17</v>
      </c>
      <c r="C38" s="7" t="s">
        <v>46</v>
      </c>
      <c r="D38" s="73">
        <v>89</v>
      </c>
      <c r="E38" s="7"/>
      <c r="F38" s="7"/>
      <c r="G38" s="87"/>
      <c r="H38" s="87"/>
      <c r="I38" s="35">
        <f>I39</f>
        <v>5</v>
      </c>
      <c r="J38" s="35">
        <f t="shared" si="7"/>
        <v>5</v>
      </c>
      <c r="K38" s="35">
        <f t="shared" si="7"/>
        <v>5</v>
      </c>
      <c r="L38" s="78"/>
    </row>
    <row r="39" spans="1:12" s="38" customFormat="1" ht="47.25">
      <c r="A39" s="72" t="s">
        <v>143</v>
      </c>
      <c r="B39" s="7" t="s">
        <v>17</v>
      </c>
      <c r="C39" s="7" t="s">
        <v>46</v>
      </c>
      <c r="D39" s="73">
        <v>89</v>
      </c>
      <c r="E39" s="7" t="s">
        <v>24</v>
      </c>
      <c r="F39" s="7"/>
      <c r="G39" s="87"/>
      <c r="H39" s="87"/>
      <c r="I39" s="35">
        <f>I40</f>
        <v>5</v>
      </c>
      <c r="J39" s="35">
        <f t="shared" si="7"/>
        <v>5</v>
      </c>
      <c r="K39" s="35">
        <f t="shared" si="7"/>
        <v>5</v>
      </c>
      <c r="L39" s="78"/>
    </row>
    <row r="40" spans="1:12" s="38" customFormat="1" ht="31.5">
      <c r="A40" s="75" t="s">
        <v>116</v>
      </c>
      <c r="B40" s="7" t="s">
        <v>17</v>
      </c>
      <c r="C40" s="7" t="s">
        <v>46</v>
      </c>
      <c r="D40" s="73">
        <v>89</v>
      </c>
      <c r="E40" s="7" t="s">
        <v>24</v>
      </c>
      <c r="F40" s="7" t="s">
        <v>37</v>
      </c>
      <c r="G40" s="7" t="s">
        <v>47</v>
      </c>
      <c r="H40" s="87"/>
      <c r="I40" s="35">
        <f>I41</f>
        <v>5</v>
      </c>
      <c r="J40" s="35">
        <f t="shared" si="7"/>
        <v>5</v>
      </c>
      <c r="K40" s="35">
        <f t="shared" si="7"/>
        <v>5</v>
      </c>
      <c r="L40" s="61"/>
    </row>
    <row r="41" spans="1:12" s="88" customFormat="1">
      <c r="A41" s="80" t="s">
        <v>114</v>
      </c>
      <c r="B41" s="7" t="s">
        <v>17</v>
      </c>
      <c r="C41" s="7" t="s">
        <v>46</v>
      </c>
      <c r="D41" s="73">
        <v>89</v>
      </c>
      <c r="E41" s="7" t="s">
        <v>24</v>
      </c>
      <c r="F41" s="7" t="s">
        <v>37</v>
      </c>
      <c r="G41" s="7" t="s">
        <v>47</v>
      </c>
      <c r="H41" s="87" t="s">
        <v>115</v>
      </c>
      <c r="I41" s="35">
        <f>I42</f>
        <v>5</v>
      </c>
      <c r="J41" s="35">
        <f t="shared" si="7"/>
        <v>5</v>
      </c>
      <c r="K41" s="35">
        <f t="shared" si="7"/>
        <v>5</v>
      </c>
      <c r="L41" s="61"/>
    </row>
    <row r="42" spans="1:12" s="38" customFormat="1">
      <c r="A42" s="75" t="s">
        <v>48</v>
      </c>
      <c r="B42" s="7" t="s">
        <v>17</v>
      </c>
      <c r="C42" s="7" t="s">
        <v>46</v>
      </c>
      <c r="D42" s="7" t="s">
        <v>49</v>
      </c>
      <c r="E42" s="7" t="s">
        <v>24</v>
      </c>
      <c r="F42" s="7" t="s">
        <v>37</v>
      </c>
      <c r="G42" s="7" t="s">
        <v>47</v>
      </c>
      <c r="H42" s="87" t="s">
        <v>50</v>
      </c>
      <c r="I42" s="35">
        <f>'Прил 2'!J43</f>
        <v>5</v>
      </c>
      <c r="J42" s="35">
        <f>'Прил 2'!K43</f>
        <v>5</v>
      </c>
      <c r="K42" s="35">
        <f>'Прил 2'!L43</f>
        <v>5</v>
      </c>
      <c r="L42" s="61"/>
    </row>
    <row r="43" spans="1:12" s="38" customFormat="1">
      <c r="A43" s="75" t="s">
        <v>232</v>
      </c>
      <c r="B43" s="89" t="s">
        <v>17</v>
      </c>
      <c r="C43" s="85" t="s">
        <v>32</v>
      </c>
      <c r="D43" s="7"/>
      <c r="E43" s="7"/>
      <c r="F43" s="7"/>
      <c r="G43" s="7"/>
      <c r="H43" s="87"/>
      <c r="I43" s="169">
        <f>I44+I52+I48</f>
        <v>3</v>
      </c>
      <c r="J43" s="169">
        <f t="shared" ref="J43:K43" si="8">J44+J52+J48</f>
        <v>2.5</v>
      </c>
      <c r="K43" s="169">
        <f t="shared" si="8"/>
        <v>2</v>
      </c>
      <c r="L43" s="61"/>
    </row>
    <row r="44" spans="1:12" s="38" customFormat="1" ht="31.5">
      <c r="A44" s="75" t="s">
        <v>228</v>
      </c>
      <c r="B44" s="6" t="s">
        <v>17</v>
      </c>
      <c r="C44" s="6" t="s">
        <v>32</v>
      </c>
      <c r="D44" s="6" t="s">
        <v>229</v>
      </c>
      <c r="E44" s="6"/>
      <c r="F44" s="6"/>
      <c r="G44" s="6"/>
      <c r="H44" s="6"/>
      <c r="I44" s="35">
        <f>I45</f>
        <v>0.5</v>
      </c>
      <c r="J44" s="35">
        <f t="shared" ref="J44:K46" si="9">J45</f>
        <v>0</v>
      </c>
      <c r="K44" s="35">
        <f t="shared" si="9"/>
        <v>0</v>
      </c>
      <c r="L44" s="61"/>
    </row>
    <row r="45" spans="1:12" s="38" customFormat="1">
      <c r="A45" s="75" t="s">
        <v>230</v>
      </c>
      <c r="B45" s="6" t="s">
        <v>17</v>
      </c>
      <c r="C45" s="6" t="s">
        <v>32</v>
      </c>
      <c r="D45" s="6" t="s">
        <v>229</v>
      </c>
      <c r="E45" s="6" t="s">
        <v>35</v>
      </c>
      <c r="F45" s="6" t="s">
        <v>37</v>
      </c>
      <c r="G45" s="6" t="s">
        <v>231</v>
      </c>
      <c r="H45" s="6"/>
      <c r="I45" s="35">
        <f>I46</f>
        <v>0.5</v>
      </c>
      <c r="J45" s="35">
        <f t="shared" si="9"/>
        <v>0</v>
      </c>
      <c r="K45" s="35">
        <f t="shared" si="9"/>
        <v>0</v>
      </c>
      <c r="L45" s="61"/>
    </row>
    <row r="46" spans="1:12" s="38" customFormat="1" ht="31.5">
      <c r="A46" s="75" t="s">
        <v>106</v>
      </c>
      <c r="B46" s="6" t="s">
        <v>17</v>
      </c>
      <c r="C46" s="6" t="s">
        <v>32</v>
      </c>
      <c r="D46" s="6" t="s">
        <v>229</v>
      </c>
      <c r="E46" s="6" t="s">
        <v>35</v>
      </c>
      <c r="F46" s="6" t="s">
        <v>37</v>
      </c>
      <c r="G46" s="6" t="s">
        <v>231</v>
      </c>
      <c r="H46" s="6" t="s">
        <v>108</v>
      </c>
      <c r="I46" s="35">
        <f>I47</f>
        <v>0.5</v>
      </c>
      <c r="J46" s="35">
        <f t="shared" si="9"/>
        <v>0</v>
      </c>
      <c r="K46" s="35">
        <f t="shared" si="9"/>
        <v>0</v>
      </c>
      <c r="L46" s="61"/>
    </row>
    <row r="47" spans="1:12" s="38" customFormat="1" ht="31.5">
      <c r="A47" s="75" t="s">
        <v>107</v>
      </c>
      <c r="B47" s="6" t="s">
        <v>17</v>
      </c>
      <c r="C47" s="6" t="s">
        <v>32</v>
      </c>
      <c r="D47" s="6" t="s">
        <v>229</v>
      </c>
      <c r="E47" s="6" t="s">
        <v>35</v>
      </c>
      <c r="F47" s="6" t="s">
        <v>37</v>
      </c>
      <c r="G47" s="6" t="s">
        <v>231</v>
      </c>
      <c r="H47" s="6" t="s">
        <v>109</v>
      </c>
      <c r="I47" s="35">
        <f>'Прил 2'!J48</f>
        <v>0.5</v>
      </c>
      <c r="J47" s="35">
        <f>'Прил 2'!K48</f>
        <v>0</v>
      </c>
      <c r="K47" s="35">
        <f>'Прил 2'!L48</f>
        <v>0</v>
      </c>
      <c r="L47" s="61"/>
    </row>
    <row r="48" spans="1:12" s="38" customFormat="1" ht="47.25">
      <c r="A48" s="75" t="s">
        <v>241</v>
      </c>
      <c r="B48" s="7" t="s">
        <v>17</v>
      </c>
      <c r="C48" s="7" t="s">
        <v>32</v>
      </c>
      <c r="D48" s="87" t="s">
        <v>46</v>
      </c>
      <c r="E48" s="7"/>
      <c r="F48" s="7"/>
      <c r="G48" s="7"/>
      <c r="H48" s="100"/>
      <c r="I48" s="35">
        <f>I49</f>
        <v>2</v>
      </c>
      <c r="J48" s="35">
        <f t="shared" ref="J48:K50" si="10">J49</f>
        <v>2</v>
      </c>
      <c r="K48" s="35">
        <f t="shared" si="10"/>
        <v>2</v>
      </c>
      <c r="L48" s="61"/>
    </row>
    <row r="49" spans="1:12" s="38" customFormat="1">
      <c r="A49" s="75" t="s">
        <v>239</v>
      </c>
      <c r="B49" s="7" t="s">
        <v>17</v>
      </c>
      <c r="C49" s="7" t="s">
        <v>32</v>
      </c>
      <c r="D49" s="87" t="s">
        <v>46</v>
      </c>
      <c r="E49" s="7" t="s">
        <v>35</v>
      </c>
      <c r="F49" s="7" t="s">
        <v>37</v>
      </c>
      <c r="G49" s="7" t="s">
        <v>240</v>
      </c>
      <c r="H49" s="100"/>
      <c r="I49" s="35">
        <f>I50</f>
        <v>2</v>
      </c>
      <c r="J49" s="35">
        <f t="shared" si="10"/>
        <v>2</v>
      </c>
      <c r="K49" s="35">
        <f t="shared" si="10"/>
        <v>2</v>
      </c>
      <c r="L49" s="61"/>
    </row>
    <row r="50" spans="1:12" s="38" customFormat="1" ht="31.5">
      <c r="A50" s="75" t="s">
        <v>106</v>
      </c>
      <c r="B50" s="7" t="s">
        <v>17</v>
      </c>
      <c r="C50" s="7" t="s">
        <v>32</v>
      </c>
      <c r="D50" s="87" t="s">
        <v>46</v>
      </c>
      <c r="E50" s="7" t="s">
        <v>35</v>
      </c>
      <c r="F50" s="7" t="s">
        <v>37</v>
      </c>
      <c r="G50" s="7" t="s">
        <v>240</v>
      </c>
      <c r="H50" s="100" t="s">
        <v>108</v>
      </c>
      <c r="I50" s="35">
        <f>I51</f>
        <v>2</v>
      </c>
      <c r="J50" s="35">
        <f t="shared" si="10"/>
        <v>2</v>
      </c>
      <c r="K50" s="35">
        <f t="shared" si="10"/>
        <v>2</v>
      </c>
      <c r="L50" s="61"/>
    </row>
    <row r="51" spans="1:12" s="38" customFormat="1" ht="31.5">
      <c r="A51" s="75" t="s">
        <v>107</v>
      </c>
      <c r="B51" s="7" t="s">
        <v>17</v>
      </c>
      <c r="C51" s="7" t="s">
        <v>32</v>
      </c>
      <c r="D51" s="87" t="s">
        <v>46</v>
      </c>
      <c r="E51" s="7" t="s">
        <v>35</v>
      </c>
      <c r="F51" s="7" t="s">
        <v>37</v>
      </c>
      <c r="G51" s="7" t="s">
        <v>240</v>
      </c>
      <c r="H51" s="100" t="s">
        <v>109</v>
      </c>
      <c r="I51" s="35">
        <f>'Прил 2'!J52</f>
        <v>2</v>
      </c>
      <c r="J51" s="35">
        <f>'Прил 2'!K52</f>
        <v>2</v>
      </c>
      <c r="K51" s="35">
        <f>'Прил 2'!L52</f>
        <v>2</v>
      </c>
      <c r="L51" s="61"/>
    </row>
    <row r="52" spans="1:12" s="38" customFormat="1" ht="31.5">
      <c r="A52" s="75" t="s">
        <v>233</v>
      </c>
      <c r="B52" s="6" t="s">
        <v>17</v>
      </c>
      <c r="C52" s="6" t="s">
        <v>32</v>
      </c>
      <c r="D52" s="87" t="s">
        <v>234</v>
      </c>
      <c r="E52" s="7"/>
      <c r="F52" s="7"/>
      <c r="G52" s="7"/>
      <c r="H52" s="100"/>
      <c r="I52" s="35">
        <f>I53</f>
        <v>0.5</v>
      </c>
      <c r="J52" s="35">
        <f t="shared" ref="J52:K54" si="11">J53</f>
        <v>0.5</v>
      </c>
      <c r="K52" s="35">
        <f t="shared" si="11"/>
        <v>0</v>
      </c>
      <c r="L52" s="61"/>
    </row>
    <row r="53" spans="1:12" s="38" customFormat="1">
      <c r="A53" s="75" t="s">
        <v>235</v>
      </c>
      <c r="B53" s="6" t="s">
        <v>17</v>
      </c>
      <c r="C53" s="6" t="s">
        <v>32</v>
      </c>
      <c r="D53" s="87" t="s">
        <v>234</v>
      </c>
      <c r="E53" s="7" t="s">
        <v>35</v>
      </c>
      <c r="F53" s="7" t="s">
        <v>35</v>
      </c>
      <c r="G53" s="7" t="s">
        <v>236</v>
      </c>
      <c r="H53" s="100"/>
      <c r="I53" s="35">
        <f>I54</f>
        <v>0.5</v>
      </c>
      <c r="J53" s="35">
        <f t="shared" si="11"/>
        <v>0.5</v>
      </c>
      <c r="K53" s="35">
        <f t="shared" si="11"/>
        <v>0</v>
      </c>
      <c r="L53" s="61"/>
    </row>
    <row r="54" spans="1:12" s="38" customFormat="1" ht="31.5">
      <c r="A54" s="75" t="s">
        <v>106</v>
      </c>
      <c r="B54" s="6" t="s">
        <v>17</v>
      </c>
      <c r="C54" s="6" t="s">
        <v>32</v>
      </c>
      <c r="D54" s="6" t="s">
        <v>234</v>
      </c>
      <c r="E54" s="6" t="s">
        <v>35</v>
      </c>
      <c r="F54" s="6" t="s">
        <v>37</v>
      </c>
      <c r="G54" s="6" t="s">
        <v>236</v>
      </c>
      <c r="H54" s="6" t="s">
        <v>108</v>
      </c>
      <c r="I54" s="35">
        <f>I55</f>
        <v>0.5</v>
      </c>
      <c r="J54" s="35">
        <f t="shared" si="11"/>
        <v>0.5</v>
      </c>
      <c r="K54" s="35">
        <f t="shared" si="11"/>
        <v>0</v>
      </c>
      <c r="L54" s="61"/>
    </row>
    <row r="55" spans="1:12" s="38" customFormat="1" ht="31.5">
      <c r="A55" s="75" t="s">
        <v>107</v>
      </c>
      <c r="B55" s="6" t="s">
        <v>17</v>
      </c>
      <c r="C55" s="6" t="s">
        <v>32</v>
      </c>
      <c r="D55" s="6" t="s">
        <v>234</v>
      </c>
      <c r="E55" s="6" t="s">
        <v>35</v>
      </c>
      <c r="F55" s="6" t="s">
        <v>37</v>
      </c>
      <c r="G55" s="6" t="s">
        <v>236</v>
      </c>
      <c r="H55" s="6" t="s">
        <v>109</v>
      </c>
      <c r="I55" s="35">
        <f>'Прил 2'!J56</f>
        <v>0.5</v>
      </c>
      <c r="J55" s="35">
        <f>'Прил 2'!K56</f>
        <v>0.5</v>
      </c>
      <c r="K55" s="35">
        <f>'Прил 2'!L56</f>
        <v>0</v>
      </c>
      <c r="L55" s="61"/>
    </row>
    <row r="56" spans="1:12">
      <c r="A56" s="70" t="s">
        <v>51</v>
      </c>
      <c r="B56" s="85" t="s">
        <v>28</v>
      </c>
      <c r="C56" s="85"/>
      <c r="D56" s="86"/>
      <c r="E56" s="85"/>
      <c r="F56" s="85"/>
      <c r="G56" s="85"/>
      <c r="H56" s="166"/>
      <c r="I56" s="90">
        <f>I57</f>
        <v>109.3</v>
      </c>
      <c r="J56" s="90">
        <f t="shared" ref="J56:K59" si="12">J57</f>
        <v>114.4</v>
      </c>
      <c r="K56" s="90">
        <f t="shared" si="12"/>
        <v>118.7</v>
      </c>
    </row>
    <row r="57" spans="1:12">
      <c r="A57" s="77" t="s">
        <v>52</v>
      </c>
      <c r="B57" s="168" t="s">
        <v>28</v>
      </c>
      <c r="C57" s="168" t="s">
        <v>29</v>
      </c>
      <c r="D57" s="71"/>
      <c r="E57" s="68"/>
      <c r="F57" s="68"/>
      <c r="G57" s="68"/>
      <c r="H57" s="91"/>
      <c r="I57" s="90">
        <f>I58</f>
        <v>109.3</v>
      </c>
      <c r="J57" s="90">
        <f t="shared" si="12"/>
        <v>114.4</v>
      </c>
      <c r="K57" s="90">
        <f t="shared" si="12"/>
        <v>118.7</v>
      </c>
    </row>
    <row r="58" spans="1:12" ht="47.25">
      <c r="A58" s="72" t="s">
        <v>142</v>
      </c>
      <c r="B58" s="81" t="s">
        <v>28</v>
      </c>
      <c r="C58" s="81" t="s">
        <v>29</v>
      </c>
      <c r="D58" s="6">
        <v>89</v>
      </c>
      <c r="E58" s="6"/>
      <c r="F58" s="6"/>
      <c r="G58" s="6"/>
      <c r="H58" s="92"/>
      <c r="I58" s="37">
        <f>I59</f>
        <v>109.3</v>
      </c>
      <c r="J58" s="37">
        <f t="shared" si="12"/>
        <v>114.4</v>
      </c>
      <c r="K58" s="37">
        <f t="shared" si="12"/>
        <v>118.7</v>
      </c>
      <c r="L58" s="78"/>
    </row>
    <row r="59" spans="1:12" ht="47.25">
      <c r="A59" s="72" t="s">
        <v>143</v>
      </c>
      <c r="B59" s="81" t="s">
        <v>28</v>
      </c>
      <c r="C59" s="81" t="s">
        <v>29</v>
      </c>
      <c r="D59" s="6">
        <v>89</v>
      </c>
      <c r="E59" s="6">
        <v>1</v>
      </c>
      <c r="F59" s="6"/>
      <c r="G59" s="6"/>
      <c r="H59" s="92"/>
      <c r="I59" s="37">
        <f>I60</f>
        <v>109.3</v>
      </c>
      <c r="J59" s="37">
        <f t="shared" si="12"/>
        <v>114.4</v>
      </c>
      <c r="K59" s="37">
        <f t="shared" si="12"/>
        <v>118.7</v>
      </c>
      <c r="L59" s="78"/>
    </row>
    <row r="60" spans="1:12" ht="47.25">
      <c r="A60" s="93" t="s">
        <v>176</v>
      </c>
      <c r="B60" s="81" t="s">
        <v>28</v>
      </c>
      <c r="C60" s="81" t="s">
        <v>29</v>
      </c>
      <c r="D60" s="94">
        <v>89</v>
      </c>
      <c r="E60" s="6">
        <v>1</v>
      </c>
      <c r="F60" s="6" t="s">
        <v>37</v>
      </c>
      <c r="G60" s="6">
        <v>51180</v>
      </c>
      <c r="H60" s="92"/>
      <c r="I60" s="37">
        <f>I61+I63</f>
        <v>109.3</v>
      </c>
      <c r="J60" s="37">
        <f>J61+J63</f>
        <v>114.4</v>
      </c>
      <c r="K60" s="37">
        <f>K61+K63</f>
        <v>118.7</v>
      </c>
    </row>
    <row r="61" spans="1:12" ht="63">
      <c r="A61" s="76" t="s">
        <v>110</v>
      </c>
      <c r="B61" s="81" t="s">
        <v>28</v>
      </c>
      <c r="C61" s="81" t="s">
        <v>29</v>
      </c>
      <c r="D61" s="94">
        <v>89</v>
      </c>
      <c r="E61" s="6">
        <v>1</v>
      </c>
      <c r="F61" s="6" t="s">
        <v>37</v>
      </c>
      <c r="G61" s="6" t="s">
        <v>53</v>
      </c>
      <c r="H61" s="92" t="s">
        <v>112</v>
      </c>
      <c r="I61" s="37">
        <f>I62</f>
        <v>105.3</v>
      </c>
      <c r="J61" s="37">
        <f>J62</f>
        <v>110.4</v>
      </c>
      <c r="K61" s="37">
        <f>K62</f>
        <v>114.7</v>
      </c>
    </row>
    <row r="62" spans="1:12" ht="31.5">
      <c r="A62" s="76" t="s">
        <v>111</v>
      </c>
      <c r="B62" s="81" t="s">
        <v>28</v>
      </c>
      <c r="C62" s="81" t="s">
        <v>29</v>
      </c>
      <c r="D62" s="94">
        <v>89</v>
      </c>
      <c r="E62" s="6">
        <v>1</v>
      </c>
      <c r="F62" s="6" t="s">
        <v>37</v>
      </c>
      <c r="G62" s="6" t="s">
        <v>53</v>
      </c>
      <c r="H62" s="92" t="s">
        <v>113</v>
      </c>
      <c r="I62" s="37">
        <f>'Прил 2'!J63</f>
        <v>105.3</v>
      </c>
      <c r="J62" s="37">
        <f>'Прил 2'!K63</f>
        <v>110.4</v>
      </c>
      <c r="K62" s="37">
        <f>'Прил 2'!L63</f>
        <v>114.7</v>
      </c>
    </row>
    <row r="63" spans="1:12" ht="31.5">
      <c r="A63" s="75" t="s">
        <v>106</v>
      </c>
      <c r="B63" s="81" t="s">
        <v>28</v>
      </c>
      <c r="C63" s="81" t="s">
        <v>29</v>
      </c>
      <c r="D63" s="94">
        <v>89</v>
      </c>
      <c r="E63" s="6">
        <v>1</v>
      </c>
      <c r="F63" s="6" t="s">
        <v>37</v>
      </c>
      <c r="G63" s="6">
        <v>51180</v>
      </c>
      <c r="H63" s="92" t="s">
        <v>108</v>
      </c>
      <c r="I63" s="37">
        <f t="shared" ref="I63:K63" si="13">I64</f>
        <v>4</v>
      </c>
      <c r="J63" s="37">
        <f t="shared" si="13"/>
        <v>4</v>
      </c>
      <c r="K63" s="37">
        <f t="shared" si="13"/>
        <v>4</v>
      </c>
    </row>
    <row r="64" spans="1:12" ht="31.5">
      <c r="A64" s="75" t="s">
        <v>107</v>
      </c>
      <c r="B64" s="81" t="s">
        <v>28</v>
      </c>
      <c r="C64" s="81" t="s">
        <v>29</v>
      </c>
      <c r="D64" s="94">
        <v>89</v>
      </c>
      <c r="E64" s="6">
        <v>1</v>
      </c>
      <c r="F64" s="6" t="s">
        <v>37</v>
      </c>
      <c r="G64" s="6">
        <v>51180</v>
      </c>
      <c r="H64" s="92" t="s">
        <v>109</v>
      </c>
      <c r="I64" s="37">
        <f>'Прил 2'!J65</f>
        <v>4</v>
      </c>
      <c r="J64" s="37">
        <f>'Прил 2'!K65</f>
        <v>4</v>
      </c>
      <c r="K64" s="37">
        <f>'Прил 2'!L65</f>
        <v>4</v>
      </c>
    </row>
    <row r="65" spans="1:12">
      <c r="A65" s="70" t="s">
        <v>221</v>
      </c>
      <c r="B65" s="168" t="s">
        <v>29</v>
      </c>
      <c r="C65" s="168"/>
      <c r="D65" s="68"/>
      <c r="E65" s="6"/>
      <c r="F65" s="6"/>
      <c r="G65" s="6"/>
      <c r="H65" s="92"/>
      <c r="I65" s="90">
        <f>I66</f>
        <v>0.5</v>
      </c>
      <c r="J65" s="90">
        <f t="shared" ref="J65:K69" si="14">J66</f>
        <v>0.5</v>
      </c>
      <c r="K65" s="90">
        <f t="shared" si="14"/>
        <v>0</v>
      </c>
    </row>
    <row r="66" spans="1:12" ht="31.5">
      <c r="A66" s="70" t="s">
        <v>222</v>
      </c>
      <c r="B66" s="168" t="s">
        <v>29</v>
      </c>
      <c r="C66" s="168" t="s">
        <v>223</v>
      </c>
      <c r="D66" s="68"/>
      <c r="E66" s="6"/>
      <c r="F66" s="6"/>
      <c r="G66" s="6"/>
      <c r="H66" s="92"/>
      <c r="I66" s="90">
        <f>I67</f>
        <v>0.5</v>
      </c>
      <c r="J66" s="90">
        <f t="shared" si="14"/>
        <v>0.5</v>
      </c>
      <c r="K66" s="90">
        <f t="shared" si="14"/>
        <v>0</v>
      </c>
    </row>
    <row r="67" spans="1:12" ht="31.5">
      <c r="A67" s="191" t="s">
        <v>224</v>
      </c>
      <c r="B67" s="192" t="s">
        <v>29</v>
      </c>
      <c r="C67" s="192" t="s">
        <v>223</v>
      </c>
      <c r="D67" s="6" t="s">
        <v>225</v>
      </c>
      <c r="E67" s="6"/>
      <c r="F67" s="6"/>
      <c r="G67" s="6"/>
      <c r="H67" s="92"/>
      <c r="I67" s="37">
        <f>I68</f>
        <v>0.5</v>
      </c>
      <c r="J67" s="37">
        <f t="shared" si="14"/>
        <v>0.5</v>
      </c>
      <c r="K67" s="37">
        <f t="shared" si="14"/>
        <v>0</v>
      </c>
    </row>
    <row r="68" spans="1:12" ht="31.5">
      <c r="A68" s="75" t="s">
        <v>226</v>
      </c>
      <c r="B68" s="81" t="s">
        <v>29</v>
      </c>
      <c r="C68" s="81" t="s">
        <v>223</v>
      </c>
      <c r="D68" s="6" t="s">
        <v>225</v>
      </c>
      <c r="E68" s="6" t="s">
        <v>35</v>
      </c>
      <c r="F68" s="6" t="s">
        <v>37</v>
      </c>
      <c r="G68" s="6" t="s">
        <v>227</v>
      </c>
      <c r="H68" s="92"/>
      <c r="I68" s="37">
        <f>I69</f>
        <v>0.5</v>
      </c>
      <c r="J68" s="37">
        <f t="shared" si="14"/>
        <v>0.5</v>
      </c>
      <c r="K68" s="37">
        <f t="shared" si="14"/>
        <v>0</v>
      </c>
    </row>
    <row r="69" spans="1:12" ht="31.5">
      <c r="A69" s="75" t="s">
        <v>106</v>
      </c>
      <c r="B69" s="81" t="s">
        <v>29</v>
      </c>
      <c r="C69" s="81" t="s">
        <v>223</v>
      </c>
      <c r="D69" s="6" t="s">
        <v>225</v>
      </c>
      <c r="E69" s="6" t="s">
        <v>35</v>
      </c>
      <c r="F69" s="6" t="s">
        <v>37</v>
      </c>
      <c r="G69" s="6" t="s">
        <v>227</v>
      </c>
      <c r="H69" s="92" t="s">
        <v>108</v>
      </c>
      <c r="I69" s="37">
        <f>I70</f>
        <v>0.5</v>
      </c>
      <c r="J69" s="37">
        <f t="shared" si="14"/>
        <v>0.5</v>
      </c>
      <c r="K69" s="37">
        <f t="shared" si="14"/>
        <v>0</v>
      </c>
    </row>
    <row r="70" spans="1:12" ht="31.5">
      <c r="A70" s="75" t="s">
        <v>107</v>
      </c>
      <c r="B70" s="81" t="s">
        <v>29</v>
      </c>
      <c r="C70" s="81" t="s">
        <v>223</v>
      </c>
      <c r="D70" s="6" t="s">
        <v>225</v>
      </c>
      <c r="E70" s="6" t="s">
        <v>35</v>
      </c>
      <c r="F70" s="6" t="s">
        <v>37</v>
      </c>
      <c r="G70" s="6" t="s">
        <v>227</v>
      </c>
      <c r="H70" s="92" t="s">
        <v>109</v>
      </c>
      <c r="I70" s="37">
        <f>'Прил 2'!J71</f>
        <v>0.5</v>
      </c>
      <c r="J70" s="37">
        <f>'Прил 2'!K71</f>
        <v>0.5</v>
      </c>
      <c r="K70" s="37">
        <f>'Прил 2'!L71</f>
        <v>0</v>
      </c>
    </row>
    <row r="71" spans="1:12">
      <c r="A71" s="77" t="s">
        <v>54</v>
      </c>
      <c r="B71" s="168" t="s">
        <v>18</v>
      </c>
      <c r="C71" s="168"/>
      <c r="D71" s="68"/>
      <c r="E71" s="68"/>
      <c r="F71" s="68"/>
      <c r="G71" s="68"/>
      <c r="H71" s="68"/>
      <c r="I71" s="90">
        <f t="shared" ref="I71:K76" si="15">I72</f>
        <v>361.79999999999995</v>
      </c>
      <c r="J71" s="90">
        <f t="shared" si="15"/>
        <v>383.7</v>
      </c>
      <c r="K71" s="90">
        <f t="shared" si="15"/>
        <v>399.09999999999997</v>
      </c>
    </row>
    <row r="72" spans="1:12">
      <c r="A72" s="77" t="s">
        <v>55</v>
      </c>
      <c r="B72" s="68" t="s">
        <v>18</v>
      </c>
      <c r="C72" s="68" t="s">
        <v>30</v>
      </c>
      <c r="D72" s="170"/>
      <c r="E72" s="170"/>
      <c r="F72" s="170"/>
      <c r="G72" s="170"/>
      <c r="H72" s="68"/>
      <c r="I72" s="90">
        <f>I73+I77</f>
        <v>361.79999999999995</v>
      </c>
      <c r="J72" s="90">
        <f t="shared" ref="J72:K72" si="16">J73+J77</f>
        <v>383.7</v>
      </c>
      <c r="K72" s="90">
        <f t="shared" si="16"/>
        <v>399.09999999999997</v>
      </c>
    </row>
    <row r="73" spans="1:12" ht="47.25">
      <c r="A73" s="106" t="s">
        <v>242</v>
      </c>
      <c r="B73" s="7" t="s">
        <v>18</v>
      </c>
      <c r="C73" s="7" t="s">
        <v>30</v>
      </c>
      <c r="D73" s="7" t="s">
        <v>32</v>
      </c>
      <c r="E73" s="7"/>
      <c r="F73" s="7"/>
      <c r="G73" s="7"/>
      <c r="H73" s="6"/>
      <c r="I73" s="37">
        <f>I74</f>
        <v>295.2</v>
      </c>
      <c r="J73" s="37">
        <f>J75</f>
        <v>306.7</v>
      </c>
      <c r="K73" s="37">
        <f>K75</f>
        <v>300.89999999999998</v>
      </c>
      <c r="L73" s="95"/>
    </row>
    <row r="74" spans="1:12" ht="173.25">
      <c r="A74" s="146" t="s">
        <v>187</v>
      </c>
      <c r="B74" s="7" t="s">
        <v>18</v>
      </c>
      <c r="C74" s="7" t="s">
        <v>30</v>
      </c>
      <c r="D74" s="7" t="s">
        <v>32</v>
      </c>
      <c r="E74" s="7" t="s">
        <v>35</v>
      </c>
      <c r="F74" s="7" t="s">
        <v>17</v>
      </c>
      <c r="G74" s="7" t="s">
        <v>56</v>
      </c>
      <c r="H74" s="6"/>
      <c r="I74" s="37">
        <f>I75</f>
        <v>295.2</v>
      </c>
      <c r="J74" s="37">
        <f t="shared" ref="J74:K74" si="17">J75</f>
        <v>306.7</v>
      </c>
      <c r="K74" s="37">
        <f t="shared" si="17"/>
        <v>300.89999999999998</v>
      </c>
      <c r="L74" s="95"/>
    </row>
    <row r="75" spans="1:12" ht="36" customHeight="1">
      <c r="A75" s="75" t="s">
        <v>106</v>
      </c>
      <c r="B75" s="7" t="s">
        <v>18</v>
      </c>
      <c r="C75" s="7" t="s">
        <v>30</v>
      </c>
      <c r="D75" s="7" t="s">
        <v>32</v>
      </c>
      <c r="E75" s="7" t="s">
        <v>35</v>
      </c>
      <c r="F75" s="7" t="s">
        <v>17</v>
      </c>
      <c r="G75" s="7" t="s">
        <v>56</v>
      </c>
      <c r="H75" s="6" t="s">
        <v>108</v>
      </c>
      <c r="I75" s="37">
        <f t="shared" si="15"/>
        <v>295.2</v>
      </c>
      <c r="J75" s="37">
        <f t="shared" si="15"/>
        <v>306.7</v>
      </c>
      <c r="K75" s="37">
        <f t="shared" si="15"/>
        <v>300.89999999999998</v>
      </c>
      <c r="L75" s="95"/>
    </row>
    <row r="76" spans="1:12" ht="31.5">
      <c r="A76" s="75" t="s">
        <v>107</v>
      </c>
      <c r="B76" s="7" t="s">
        <v>18</v>
      </c>
      <c r="C76" s="7" t="s">
        <v>30</v>
      </c>
      <c r="D76" s="7" t="s">
        <v>32</v>
      </c>
      <c r="E76" s="7" t="s">
        <v>35</v>
      </c>
      <c r="F76" s="7" t="s">
        <v>17</v>
      </c>
      <c r="G76" s="7" t="s">
        <v>56</v>
      </c>
      <c r="H76" s="6" t="s">
        <v>109</v>
      </c>
      <c r="I76" s="37">
        <f>'Прил 2'!J77</f>
        <v>295.2</v>
      </c>
      <c r="J76" s="37">
        <f>'Прил 2'!K77</f>
        <v>306.7</v>
      </c>
      <c r="K76" s="37">
        <f>'Прил 2'!L77</f>
        <v>300.89999999999998</v>
      </c>
    </row>
    <row r="77" spans="1:12" ht="78.75">
      <c r="A77" s="10" t="s">
        <v>243</v>
      </c>
      <c r="B77" s="6" t="s">
        <v>18</v>
      </c>
      <c r="C77" s="6" t="s">
        <v>30</v>
      </c>
      <c r="D77" s="6" t="s">
        <v>223</v>
      </c>
      <c r="E77" s="6"/>
      <c r="F77" s="6"/>
      <c r="G77" s="6"/>
      <c r="H77" s="6"/>
      <c r="I77" s="37">
        <f>I78</f>
        <v>66.599999999999994</v>
      </c>
      <c r="J77" s="37">
        <f t="shared" ref="J77:K79" si="18">J78</f>
        <v>77</v>
      </c>
      <c r="K77" s="37">
        <f t="shared" si="18"/>
        <v>98.2</v>
      </c>
    </row>
    <row r="78" spans="1:12" ht="173.25">
      <c r="A78" s="196" t="s">
        <v>187</v>
      </c>
      <c r="B78" s="7" t="s">
        <v>18</v>
      </c>
      <c r="C78" s="7" t="s">
        <v>30</v>
      </c>
      <c r="D78" s="7" t="s">
        <v>223</v>
      </c>
      <c r="E78" s="7" t="s">
        <v>35</v>
      </c>
      <c r="F78" s="7" t="s">
        <v>17</v>
      </c>
      <c r="G78" s="7" t="s">
        <v>56</v>
      </c>
      <c r="H78" s="6"/>
      <c r="I78" s="37">
        <f>I79</f>
        <v>66.599999999999994</v>
      </c>
      <c r="J78" s="37">
        <f t="shared" si="18"/>
        <v>77</v>
      </c>
      <c r="K78" s="37">
        <f t="shared" si="18"/>
        <v>98.2</v>
      </c>
    </row>
    <row r="79" spans="1:12" ht="31.5">
      <c r="A79" s="75" t="s">
        <v>106</v>
      </c>
      <c r="B79" s="7" t="s">
        <v>18</v>
      </c>
      <c r="C79" s="7" t="s">
        <v>30</v>
      </c>
      <c r="D79" s="7" t="s">
        <v>223</v>
      </c>
      <c r="E79" s="7" t="s">
        <v>35</v>
      </c>
      <c r="F79" s="7" t="s">
        <v>17</v>
      </c>
      <c r="G79" s="7" t="s">
        <v>56</v>
      </c>
      <c r="H79" s="6" t="s">
        <v>108</v>
      </c>
      <c r="I79" s="37">
        <f>I80</f>
        <v>66.599999999999994</v>
      </c>
      <c r="J79" s="37">
        <f t="shared" si="18"/>
        <v>77</v>
      </c>
      <c r="K79" s="37">
        <f t="shared" si="18"/>
        <v>98.2</v>
      </c>
    </row>
    <row r="80" spans="1:12" ht="31.5">
      <c r="A80" s="75" t="s">
        <v>107</v>
      </c>
      <c r="B80" s="7" t="s">
        <v>18</v>
      </c>
      <c r="C80" s="7" t="s">
        <v>30</v>
      </c>
      <c r="D80" s="7" t="s">
        <v>223</v>
      </c>
      <c r="E80" s="7" t="s">
        <v>35</v>
      </c>
      <c r="F80" s="7" t="s">
        <v>17</v>
      </c>
      <c r="G80" s="7" t="s">
        <v>56</v>
      </c>
      <c r="H80" s="6" t="s">
        <v>109</v>
      </c>
      <c r="I80" s="37">
        <f>'Прил 2'!J81</f>
        <v>66.599999999999994</v>
      </c>
      <c r="J80" s="37">
        <f>'Прил 2'!K81</f>
        <v>77</v>
      </c>
      <c r="K80" s="37">
        <f>'Прил 2'!L81</f>
        <v>98.2</v>
      </c>
    </row>
    <row r="81" spans="1:12">
      <c r="A81" s="77" t="s">
        <v>21</v>
      </c>
      <c r="B81" s="68" t="s">
        <v>20</v>
      </c>
      <c r="C81" s="68"/>
      <c r="D81" s="68"/>
      <c r="E81" s="68"/>
      <c r="F81" s="68"/>
      <c r="G81" s="96"/>
      <c r="H81" s="96"/>
      <c r="I81" s="90">
        <f>I82+I93</f>
        <v>215.5</v>
      </c>
      <c r="J81" s="90">
        <f>J82+J93</f>
        <v>34.299999999999997</v>
      </c>
      <c r="K81" s="90">
        <f>K82+K93</f>
        <v>84.8</v>
      </c>
    </row>
    <row r="82" spans="1:12">
      <c r="A82" s="77" t="s">
        <v>57</v>
      </c>
      <c r="B82" s="68" t="s">
        <v>20</v>
      </c>
      <c r="C82" s="68" t="s">
        <v>28</v>
      </c>
      <c r="D82" s="68"/>
      <c r="E82" s="68"/>
      <c r="F82" s="68"/>
      <c r="G82" s="96"/>
      <c r="H82" s="96"/>
      <c r="I82" s="90">
        <f>I83+I88</f>
        <v>145</v>
      </c>
      <c r="J82" s="90">
        <f t="shared" ref="J82:K82" si="19">J83+J88</f>
        <v>30</v>
      </c>
      <c r="K82" s="90">
        <f t="shared" si="19"/>
        <v>30</v>
      </c>
    </row>
    <row r="83" spans="1:12" ht="63">
      <c r="A83" s="183" t="s">
        <v>216</v>
      </c>
      <c r="B83" s="6" t="s">
        <v>20</v>
      </c>
      <c r="C83" s="6" t="s">
        <v>28</v>
      </c>
      <c r="D83" s="6" t="s">
        <v>150</v>
      </c>
      <c r="E83" s="6"/>
      <c r="F83" s="6"/>
      <c r="G83" s="36"/>
      <c r="H83" s="36"/>
      <c r="I83" s="37">
        <f>I84</f>
        <v>115</v>
      </c>
      <c r="J83" s="37">
        <f t="shared" ref="J83:K84" si="20">J84</f>
        <v>0</v>
      </c>
      <c r="K83" s="37">
        <f t="shared" si="20"/>
        <v>0</v>
      </c>
    </row>
    <row r="84" spans="1:12" ht="31.5">
      <c r="A84" s="106" t="s">
        <v>213</v>
      </c>
      <c r="B84" s="6" t="s">
        <v>20</v>
      </c>
      <c r="C84" s="6" t="s">
        <v>28</v>
      </c>
      <c r="D84" s="6" t="s">
        <v>150</v>
      </c>
      <c r="E84" s="6" t="s">
        <v>35</v>
      </c>
      <c r="F84" s="6" t="s">
        <v>17</v>
      </c>
      <c r="G84" s="36"/>
      <c r="H84" s="36"/>
      <c r="I84" s="37">
        <f>I85</f>
        <v>115</v>
      </c>
      <c r="J84" s="37">
        <f t="shared" si="20"/>
        <v>0</v>
      </c>
      <c r="K84" s="37">
        <f t="shared" si="20"/>
        <v>0</v>
      </c>
    </row>
    <row r="85" spans="1:12" ht="37.5" customHeight="1">
      <c r="A85" s="10" t="s">
        <v>214</v>
      </c>
      <c r="B85" s="6" t="s">
        <v>20</v>
      </c>
      <c r="C85" s="6" t="s">
        <v>28</v>
      </c>
      <c r="D85" s="6" t="s">
        <v>150</v>
      </c>
      <c r="E85" s="6" t="s">
        <v>35</v>
      </c>
      <c r="F85" s="6" t="s">
        <v>17</v>
      </c>
      <c r="G85" s="6" t="s">
        <v>215</v>
      </c>
      <c r="H85" s="92"/>
      <c r="I85" s="37">
        <f>I86</f>
        <v>115</v>
      </c>
      <c r="J85" s="37">
        <f t="shared" ref="J85:K86" si="21">J86</f>
        <v>0</v>
      </c>
      <c r="K85" s="37">
        <f t="shared" si="21"/>
        <v>0</v>
      </c>
      <c r="L85" s="95"/>
    </row>
    <row r="86" spans="1:12" ht="31.5">
      <c r="A86" s="75" t="s">
        <v>106</v>
      </c>
      <c r="B86" s="6" t="s">
        <v>20</v>
      </c>
      <c r="C86" s="6" t="s">
        <v>28</v>
      </c>
      <c r="D86" s="6" t="s">
        <v>150</v>
      </c>
      <c r="E86" s="6" t="s">
        <v>35</v>
      </c>
      <c r="F86" s="6" t="s">
        <v>17</v>
      </c>
      <c r="G86" s="6" t="s">
        <v>215</v>
      </c>
      <c r="H86" s="92" t="s">
        <v>108</v>
      </c>
      <c r="I86" s="37">
        <f>I87</f>
        <v>115</v>
      </c>
      <c r="J86" s="37">
        <f t="shared" si="21"/>
        <v>0</v>
      </c>
      <c r="K86" s="37">
        <f t="shared" si="21"/>
        <v>0</v>
      </c>
    </row>
    <row r="87" spans="1:12" ht="31.5">
      <c r="A87" s="75" t="s">
        <v>107</v>
      </c>
      <c r="B87" s="6" t="s">
        <v>20</v>
      </c>
      <c r="C87" s="6" t="s">
        <v>28</v>
      </c>
      <c r="D87" s="6" t="s">
        <v>150</v>
      </c>
      <c r="E87" s="6" t="s">
        <v>35</v>
      </c>
      <c r="F87" s="6" t="s">
        <v>17</v>
      </c>
      <c r="G87" s="6" t="s">
        <v>215</v>
      </c>
      <c r="H87" s="92" t="s">
        <v>109</v>
      </c>
      <c r="I87" s="37">
        <f>'Прил 2'!J88</f>
        <v>115</v>
      </c>
      <c r="J87" s="37">
        <f>'Прил 2'!K88</f>
        <v>0</v>
      </c>
      <c r="K87" s="37">
        <f>'Прил 2'!L88</f>
        <v>0</v>
      </c>
    </row>
    <row r="88" spans="1:12" ht="47.25">
      <c r="A88" s="106" t="s">
        <v>142</v>
      </c>
      <c r="B88" s="103">
        <v>918</v>
      </c>
      <c r="C88" s="6" t="s">
        <v>20</v>
      </c>
      <c r="D88" s="6" t="s">
        <v>28</v>
      </c>
      <c r="E88" s="6" t="s">
        <v>49</v>
      </c>
      <c r="F88" s="6" t="s">
        <v>35</v>
      </c>
      <c r="G88" s="6"/>
      <c r="H88" s="11"/>
      <c r="I88" s="37">
        <f>I89</f>
        <v>30</v>
      </c>
      <c r="J88" s="37">
        <f t="shared" ref="J88:K91" si="22">J89</f>
        <v>30</v>
      </c>
      <c r="K88" s="37">
        <f t="shared" si="22"/>
        <v>30</v>
      </c>
    </row>
    <row r="89" spans="1:12" ht="47.25">
      <c r="A89" s="107" t="s">
        <v>143</v>
      </c>
      <c r="B89" s="103">
        <v>918</v>
      </c>
      <c r="C89" s="6" t="s">
        <v>20</v>
      </c>
      <c r="D89" s="6" t="s">
        <v>28</v>
      </c>
      <c r="E89" s="6" t="s">
        <v>49</v>
      </c>
      <c r="F89" s="6" t="s">
        <v>24</v>
      </c>
      <c r="G89" s="6"/>
      <c r="H89" s="11"/>
      <c r="I89" s="37">
        <f>I90</f>
        <v>30</v>
      </c>
      <c r="J89" s="37">
        <f t="shared" si="22"/>
        <v>30</v>
      </c>
      <c r="K89" s="37">
        <f t="shared" si="22"/>
        <v>30</v>
      </c>
    </row>
    <row r="90" spans="1:12" ht="78.75">
      <c r="A90" s="10" t="s">
        <v>237</v>
      </c>
      <c r="B90" s="6" t="s">
        <v>20</v>
      </c>
      <c r="C90" s="6" t="s">
        <v>28</v>
      </c>
      <c r="D90" s="6">
        <v>89</v>
      </c>
      <c r="E90" s="6">
        <v>1</v>
      </c>
      <c r="F90" s="6" t="s">
        <v>37</v>
      </c>
      <c r="G90" s="6" t="s">
        <v>238</v>
      </c>
      <c r="H90" s="92"/>
      <c r="I90" s="37">
        <f>I91</f>
        <v>30</v>
      </c>
      <c r="J90" s="37">
        <f t="shared" si="22"/>
        <v>30</v>
      </c>
      <c r="K90" s="37">
        <f t="shared" si="22"/>
        <v>30</v>
      </c>
    </row>
    <row r="91" spans="1:12" ht="31.5">
      <c r="A91" s="75" t="s">
        <v>106</v>
      </c>
      <c r="B91" s="6" t="s">
        <v>20</v>
      </c>
      <c r="C91" s="6" t="s">
        <v>28</v>
      </c>
      <c r="D91" s="6">
        <v>89</v>
      </c>
      <c r="E91" s="6">
        <v>1</v>
      </c>
      <c r="F91" s="6" t="s">
        <v>37</v>
      </c>
      <c r="G91" s="6" t="s">
        <v>238</v>
      </c>
      <c r="H91" s="92" t="s">
        <v>108</v>
      </c>
      <c r="I91" s="37">
        <f>I92</f>
        <v>30</v>
      </c>
      <c r="J91" s="37">
        <f t="shared" si="22"/>
        <v>30</v>
      </c>
      <c r="K91" s="37">
        <f t="shared" si="22"/>
        <v>30</v>
      </c>
    </row>
    <row r="92" spans="1:12" ht="31.5">
      <c r="A92" s="75" t="s">
        <v>107</v>
      </c>
      <c r="B92" s="6" t="s">
        <v>20</v>
      </c>
      <c r="C92" s="6" t="s">
        <v>28</v>
      </c>
      <c r="D92" s="6">
        <v>89</v>
      </c>
      <c r="E92" s="6">
        <v>1</v>
      </c>
      <c r="F92" s="6" t="s">
        <v>37</v>
      </c>
      <c r="G92" s="6" t="s">
        <v>238</v>
      </c>
      <c r="H92" s="92" t="s">
        <v>109</v>
      </c>
      <c r="I92" s="37">
        <f>'Прил 2'!J93</f>
        <v>30</v>
      </c>
      <c r="J92" s="37">
        <f>'Прил 2'!K93</f>
        <v>30</v>
      </c>
      <c r="K92" s="37">
        <f>'Прил 2'!L93</f>
        <v>30</v>
      </c>
    </row>
    <row r="93" spans="1:12">
      <c r="A93" s="77" t="s">
        <v>58</v>
      </c>
      <c r="B93" s="68" t="s">
        <v>20</v>
      </c>
      <c r="C93" s="68" t="s">
        <v>29</v>
      </c>
      <c r="D93" s="68"/>
      <c r="E93" s="68"/>
      <c r="F93" s="163"/>
      <c r="G93" s="96"/>
      <c r="H93" s="96"/>
      <c r="I93" s="90">
        <f>I94</f>
        <v>70.5</v>
      </c>
      <c r="J93" s="90">
        <f t="shared" ref="J93:K93" si="23">J94</f>
        <v>4.3</v>
      </c>
      <c r="K93" s="90">
        <f t="shared" si="23"/>
        <v>54.8</v>
      </c>
    </row>
    <row r="94" spans="1:12" ht="47.25">
      <c r="A94" s="72" t="s">
        <v>142</v>
      </c>
      <c r="B94" s="6" t="s">
        <v>20</v>
      </c>
      <c r="C94" s="6" t="s">
        <v>29</v>
      </c>
      <c r="D94" s="6" t="s">
        <v>49</v>
      </c>
      <c r="E94" s="6" t="s">
        <v>35</v>
      </c>
      <c r="F94" s="97"/>
      <c r="G94" s="36"/>
      <c r="H94" s="36"/>
      <c r="I94" s="37">
        <f>I95</f>
        <v>70.5</v>
      </c>
      <c r="J94" s="37">
        <f t="shared" ref="J94:K94" si="24">J95</f>
        <v>4.3</v>
      </c>
      <c r="K94" s="37">
        <f t="shared" si="24"/>
        <v>54.8</v>
      </c>
    </row>
    <row r="95" spans="1:12" ht="47.25">
      <c r="A95" s="72" t="s">
        <v>143</v>
      </c>
      <c r="B95" s="6" t="s">
        <v>20</v>
      </c>
      <c r="C95" s="6" t="s">
        <v>29</v>
      </c>
      <c r="D95" s="6" t="s">
        <v>49</v>
      </c>
      <c r="E95" s="11">
        <v>1</v>
      </c>
      <c r="F95" s="97"/>
      <c r="G95" s="36"/>
      <c r="H95" s="36"/>
      <c r="I95" s="37">
        <f>I96+I99</f>
        <v>70.5</v>
      </c>
      <c r="J95" s="37">
        <f t="shared" ref="J95:K95" si="25">J96+J99</f>
        <v>4.3</v>
      </c>
      <c r="K95" s="37">
        <f t="shared" si="25"/>
        <v>54.8</v>
      </c>
    </row>
    <row r="96" spans="1:12">
      <c r="A96" s="75" t="s">
        <v>59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43010</v>
      </c>
      <c r="H96" s="36"/>
      <c r="I96" s="37">
        <f>I97</f>
        <v>60.3</v>
      </c>
      <c r="J96" s="37">
        <f t="shared" ref="J96:K97" si="26">J97</f>
        <v>2.2999999999999998</v>
      </c>
      <c r="K96" s="37">
        <f t="shared" si="26"/>
        <v>22.8</v>
      </c>
    </row>
    <row r="97" spans="1:12" ht="31.5">
      <c r="A97" s="75" t="s">
        <v>106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43010</v>
      </c>
      <c r="H97" s="11">
        <v>200</v>
      </c>
      <c r="I97" s="37">
        <f>I98</f>
        <v>60.3</v>
      </c>
      <c r="J97" s="37">
        <f t="shared" si="26"/>
        <v>2.2999999999999998</v>
      </c>
      <c r="K97" s="37">
        <f t="shared" si="26"/>
        <v>22.8</v>
      </c>
    </row>
    <row r="98" spans="1:12" ht="31.5">
      <c r="A98" s="75" t="s">
        <v>107</v>
      </c>
      <c r="B98" s="6" t="s">
        <v>20</v>
      </c>
      <c r="C98" s="6" t="s">
        <v>29</v>
      </c>
      <c r="D98" s="6" t="s">
        <v>49</v>
      </c>
      <c r="E98" s="11">
        <v>1</v>
      </c>
      <c r="F98" s="7" t="s">
        <v>37</v>
      </c>
      <c r="G98" s="11">
        <v>43010</v>
      </c>
      <c r="H98" s="11">
        <v>240</v>
      </c>
      <c r="I98" s="37">
        <f>'Прил 2'!J99</f>
        <v>60.3</v>
      </c>
      <c r="J98" s="37">
        <f>'Прил 2'!K99</f>
        <v>2.2999999999999998</v>
      </c>
      <c r="K98" s="37">
        <f>'Прил 2'!L99</f>
        <v>22.8</v>
      </c>
    </row>
    <row r="99" spans="1:12">
      <c r="A99" s="75" t="s">
        <v>148</v>
      </c>
      <c r="B99" s="6" t="s">
        <v>20</v>
      </c>
      <c r="C99" s="6" t="s">
        <v>29</v>
      </c>
      <c r="D99" s="6" t="s">
        <v>49</v>
      </c>
      <c r="E99" s="11">
        <v>1</v>
      </c>
      <c r="F99" s="7" t="s">
        <v>37</v>
      </c>
      <c r="G99" s="11">
        <v>43040</v>
      </c>
      <c r="H99" s="36"/>
      <c r="I99" s="37">
        <f>I100</f>
        <v>10.199999999999999</v>
      </c>
      <c r="J99" s="37">
        <f t="shared" ref="J99:K100" si="27">J100</f>
        <v>2</v>
      </c>
      <c r="K99" s="37">
        <f t="shared" si="27"/>
        <v>32</v>
      </c>
    </row>
    <row r="100" spans="1:12" ht="31.5">
      <c r="A100" s="75" t="s">
        <v>106</v>
      </c>
      <c r="B100" s="6" t="s">
        <v>20</v>
      </c>
      <c r="C100" s="6" t="s">
        <v>29</v>
      </c>
      <c r="D100" s="6" t="s">
        <v>49</v>
      </c>
      <c r="E100" s="11">
        <v>1</v>
      </c>
      <c r="F100" s="7" t="s">
        <v>37</v>
      </c>
      <c r="G100" s="11">
        <v>43040</v>
      </c>
      <c r="H100" s="11">
        <v>200</v>
      </c>
      <c r="I100" s="37">
        <f>I101</f>
        <v>10.199999999999999</v>
      </c>
      <c r="J100" s="37">
        <f t="shared" si="27"/>
        <v>2</v>
      </c>
      <c r="K100" s="37">
        <f t="shared" si="27"/>
        <v>32</v>
      </c>
    </row>
    <row r="101" spans="1:12" ht="31.5">
      <c r="A101" s="75" t="s">
        <v>107</v>
      </c>
      <c r="B101" s="6" t="s">
        <v>20</v>
      </c>
      <c r="C101" s="6" t="s">
        <v>29</v>
      </c>
      <c r="D101" s="6" t="s">
        <v>49</v>
      </c>
      <c r="E101" s="11">
        <v>1</v>
      </c>
      <c r="F101" s="7" t="s">
        <v>37</v>
      </c>
      <c r="G101" s="11">
        <v>43040</v>
      </c>
      <c r="H101" s="11">
        <v>240</v>
      </c>
      <c r="I101" s="37">
        <f>'Прил 2'!J102</f>
        <v>10.199999999999999</v>
      </c>
      <c r="J101" s="37">
        <f>'Прил 2'!K102</f>
        <v>2</v>
      </c>
      <c r="K101" s="37">
        <f>'Прил 2'!L102</f>
        <v>32</v>
      </c>
    </row>
    <row r="102" spans="1:12">
      <c r="A102" s="77" t="s">
        <v>60</v>
      </c>
      <c r="B102" s="68" t="s">
        <v>31</v>
      </c>
      <c r="C102" s="68"/>
      <c r="D102" s="71"/>
      <c r="E102" s="68"/>
      <c r="F102" s="68"/>
      <c r="G102" s="68"/>
      <c r="H102" s="91"/>
      <c r="I102" s="90">
        <f t="shared" ref="I102:K107" si="28">I103</f>
        <v>124.6</v>
      </c>
      <c r="J102" s="90">
        <f t="shared" si="28"/>
        <v>108.3</v>
      </c>
      <c r="K102" s="90">
        <f t="shared" si="28"/>
        <v>91.5</v>
      </c>
    </row>
    <row r="103" spans="1:12">
      <c r="A103" s="98" t="s">
        <v>27</v>
      </c>
      <c r="B103" s="68" t="s">
        <v>31</v>
      </c>
      <c r="C103" s="68" t="s">
        <v>17</v>
      </c>
      <c r="D103" s="91"/>
      <c r="E103" s="68"/>
      <c r="F103" s="68"/>
      <c r="G103" s="68"/>
      <c r="H103" s="91"/>
      <c r="I103" s="90">
        <f>I104</f>
        <v>124.6</v>
      </c>
      <c r="J103" s="90">
        <f t="shared" si="28"/>
        <v>108.3</v>
      </c>
      <c r="K103" s="90">
        <f t="shared" si="28"/>
        <v>91.5</v>
      </c>
    </row>
    <row r="104" spans="1:12" ht="47.25">
      <c r="A104" s="72" t="s">
        <v>142</v>
      </c>
      <c r="B104" s="6" t="s">
        <v>31</v>
      </c>
      <c r="C104" s="6" t="s">
        <v>17</v>
      </c>
      <c r="D104" s="6">
        <v>89</v>
      </c>
      <c r="E104" s="6" t="s">
        <v>35</v>
      </c>
      <c r="F104" s="6"/>
      <c r="G104" s="6"/>
      <c r="H104" s="92"/>
      <c r="I104" s="37">
        <f>I105</f>
        <v>124.6</v>
      </c>
      <c r="J104" s="37">
        <f t="shared" si="28"/>
        <v>108.3</v>
      </c>
      <c r="K104" s="37">
        <f t="shared" si="28"/>
        <v>91.5</v>
      </c>
      <c r="L104" s="78"/>
    </row>
    <row r="105" spans="1:12" ht="47.25">
      <c r="A105" s="72" t="s">
        <v>143</v>
      </c>
      <c r="B105" s="6" t="s">
        <v>31</v>
      </c>
      <c r="C105" s="6" t="s">
        <v>17</v>
      </c>
      <c r="D105" s="6">
        <v>89</v>
      </c>
      <c r="E105" s="6">
        <v>1</v>
      </c>
      <c r="F105" s="6"/>
      <c r="G105" s="6"/>
      <c r="H105" s="92"/>
      <c r="I105" s="37">
        <f>I106</f>
        <v>124.6</v>
      </c>
      <c r="J105" s="37">
        <f t="shared" si="28"/>
        <v>108.3</v>
      </c>
      <c r="K105" s="37">
        <f t="shared" si="28"/>
        <v>91.5</v>
      </c>
      <c r="L105" s="78"/>
    </row>
    <row r="106" spans="1:12">
      <c r="A106" s="72" t="s">
        <v>101</v>
      </c>
      <c r="B106" s="99" t="s">
        <v>31</v>
      </c>
      <c r="C106" s="99" t="s">
        <v>17</v>
      </c>
      <c r="D106" s="100">
        <v>89</v>
      </c>
      <c r="E106" s="7">
        <v>1</v>
      </c>
      <c r="F106" s="7" t="s">
        <v>37</v>
      </c>
      <c r="G106" s="7" t="s">
        <v>62</v>
      </c>
      <c r="H106" s="100"/>
      <c r="I106" s="37">
        <f t="shared" si="28"/>
        <v>124.6</v>
      </c>
      <c r="J106" s="37">
        <f t="shared" si="28"/>
        <v>108.3</v>
      </c>
      <c r="K106" s="37">
        <f t="shared" si="28"/>
        <v>91.5</v>
      </c>
    </row>
    <row r="107" spans="1:12">
      <c r="A107" s="72" t="s">
        <v>102</v>
      </c>
      <c r="B107" s="99" t="s">
        <v>31</v>
      </c>
      <c r="C107" s="99" t="s">
        <v>17</v>
      </c>
      <c r="D107" s="100">
        <v>89</v>
      </c>
      <c r="E107" s="7">
        <v>1</v>
      </c>
      <c r="F107" s="7" t="s">
        <v>37</v>
      </c>
      <c r="G107" s="7" t="s">
        <v>62</v>
      </c>
      <c r="H107" s="100" t="s">
        <v>104</v>
      </c>
      <c r="I107" s="37">
        <f t="shared" si="28"/>
        <v>124.6</v>
      </c>
      <c r="J107" s="37">
        <f t="shared" si="28"/>
        <v>108.3</v>
      </c>
      <c r="K107" s="37">
        <f t="shared" si="28"/>
        <v>91.5</v>
      </c>
    </row>
    <row r="108" spans="1:12">
      <c r="A108" s="72" t="s">
        <v>103</v>
      </c>
      <c r="B108" s="99" t="s">
        <v>31</v>
      </c>
      <c r="C108" s="99" t="s">
        <v>17</v>
      </c>
      <c r="D108" s="100">
        <v>89</v>
      </c>
      <c r="E108" s="7">
        <v>1</v>
      </c>
      <c r="F108" s="7" t="s">
        <v>37</v>
      </c>
      <c r="G108" s="7" t="s">
        <v>62</v>
      </c>
      <c r="H108" s="100" t="s">
        <v>105</v>
      </c>
      <c r="I108" s="37">
        <f>'Прил 2'!J109</f>
        <v>124.6</v>
      </c>
      <c r="J108" s="37">
        <f>'Прил 2'!K109</f>
        <v>108.3</v>
      </c>
      <c r="K108" s="37">
        <f>'Прил 2'!L109</f>
        <v>91.5</v>
      </c>
    </row>
    <row r="109" spans="1:12">
      <c r="A109" s="70" t="s">
        <v>19</v>
      </c>
      <c r="B109" s="165" t="s">
        <v>32</v>
      </c>
      <c r="C109" s="165"/>
      <c r="D109" s="166"/>
      <c r="E109" s="85"/>
      <c r="F109" s="85"/>
      <c r="G109" s="85"/>
      <c r="H109" s="166"/>
      <c r="I109" s="90">
        <f t="shared" ref="I109:K114" si="29">I110</f>
        <v>2.2999999999999998</v>
      </c>
      <c r="J109" s="90">
        <f t="shared" si="29"/>
        <v>2.2999999999999998</v>
      </c>
      <c r="K109" s="90">
        <f t="shared" si="29"/>
        <v>2.2999999999999998</v>
      </c>
    </row>
    <row r="110" spans="1:12" ht="31.5">
      <c r="A110" s="70" t="s">
        <v>63</v>
      </c>
      <c r="B110" s="85">
        <v>13</v>
      </c>
      <c r="C110" s="85" t="s">
        <v>17</v>
      </c>
      <c r="D110" s="86"/>
      <c r="E110" s="85"/>
      <c r="F110" s="85"/>
      <c r="G110" s="85"/>
      <c r="H110" s="166"/>
      <c r="I110" s="90">
        <f t="shared" si="29"/>
        <v>2.2999999999999998</v>
      </c>
      <c r="J110" s="90">
        <f t="shared" si="29"/>
        <v>2.2999999999999998</v>
      </c>
      <c r="K110" s="90">
        <f t="shared" si="29"/>
        <v>2.2999999999999998</v>
      </c>
    </row>
    <row r="111" spans="1:12" ht="47.25">
      <c r="A111" s="72" t="s">
        <v>142</v>
      </c>
      <c r="B111" s="7" t="s">
        <v>32</v>
      </c>
      <c r="C111" s="7" t="s">
        <v>17</v>
      </c>
      <c r="D111" s="6">
        <v>89</v>
      </c>
      <c r="E111" s="6">
        <v>0</v>
      </c>
      <c r="F111" s="7"/>
      <c r="G111" s="7"/>
      <c r="H111" s="100"/>
      <c r="I111" s="37">
        <f t="shared" si="29"/>
        <v>2.2999999999999998</v>
      </c>
      <c r="J111" s="37">
        <f t="shared" si="29"/>
        <v>2.2999999999999998</v>
      </c>
      <c r="K111" s="37">
        <f t="shared" si="29"/>
        <v>2.2999999999999998</v>
      </c>
    </row>
    <row r="112" spans="1:12" ht="47.25">
      <c r="A112" s="72" t="s">
        <v>143</v>
      </c>
      <c r="B112" s="7" t="s">
        <v>32</v>
      </c>
      <c r="C112" s="7" t="s">
        <v>17</v>
      </c>
      <c r="D112" s="6">
        <v>89</v>
      </c>
      <c r="E112" s="6">
        <v>1</v>
      </c>
      <c r="F112" s="7"/>
      <c r="G112" s="7"/>
      <c r="H112" s="100"/>
      <c r="I112" s="37">
        <f t="shared" si="29"/>
        <v>2.2999999999999998</v>
      </c>
      <c r="J112" s="37">
        <f t="shared" si="29"/>
        <v>2.2999999999999998</v>
      </c>
      <c r="K112" s="37">
        <f t="shared" si="29"/>
        <v>2.2999999999999998</v>
      </c>
    </row>
    <row r="113" spans="1:11">
      <c r="A113" s="75" t="s">
        <v>64</v>
      </c>
      <c r="B113" s="7">
        <v>13</v>
      </c>
      <c r="C113" s="7" t="s">
        <v>17</v>
      </c>
      <c r="D113" s="87">
        <v>89</v>
      </c>
      <c r="E113" s="7">
        <v>1</v>
      </c>
      <c r="F113" s="7" t="s">
        <v>37</v>
      </c>
      <c r="G113" s="7">
        <v>41240</v>
      </c>
      <c r="H113" s="100"/>
      <c r="I113" s="37">
        <f t="shared" si="29"/>
        <v>2.2999999999999998</v>
      </c>
      <c r="J113" s="37">
        <f t="shared" si="29"/>
        <v>2.2999999999999998</v>
      </c>
      <c r="K113" s="37">
        <f t="shared" si="29"/>
        <v>2.2999999999999998</v>
      </c>
    </row>
    <row r="114" spans="1:11">
      <c r="A114" s="75" t="s">
        <v>99</v>
      </c>
      <c r="B114" s="7">
        <v>13</v>
      </c>
      <c r="C114" s="7" t="s">
        <v>17</v>
      </c>
      <c r="D114" s="87">
        <v>89</v>
      </c>
      <c r="E114" s="7">
        <v>1</v>
      </c>
      <c r="F114" s="7" t="s">
        <v>37</v>
      </c>
      <c r="G114" s="7" t="s">
        <v>69</v>
      </c>
      <c r="H114" s="100" t="s">
        <v>100</v>
      </c>
      <c r="I114" s="37">
        <f t="shared" si="29"/>
        <v>2.2999999999999998</v>
      </c>
      <c r="J114" s="37">
        <f t="shared" si="29"/>
        <v>2.2999999999999998</v>
      </c>
      <c r="K114" s="37">
        <f t="shared" si="29"/>
        <v>2.2999999999999998</v>
      </c>
    </row>
    <row r="115" spans="1:11">
      <c r="A115" s="80" t="s">
        <v>65</v>
      </c>
      <c r="B115" s="7">
        <v>13</v>
      </c>
      <c r="C115" s="7" t="s">
        <v>17</v>
      </c>
      <c r="D115" s="87">
        <v>89</v>
      </c>
      <c r="E115" s="7">
        <v>1</v>
      </c>
      <c r="F115" s="7" t="s">
        <v>37</v>
      </c>
      <c r="G115" s="7">
        <v>41240</v>
      </c>
      <c r="H115" s="100">
        <v>730</v>
      </c>
      <c r="I115" s="37">
        <f>'Прил 2'!J116</f>
        <v>2.2999999999999998</v>
      </c>
      <c r="J115" s="37">
        <f>'Прил 2'!K116</f>
        <v>2.2999999999999998</v>
      </c>
      <c r="K115" s="37">
        <f>'Прил 2'!L116</f>
        <v>2.2999999999999998</v>
      </c>
    </row>
    <row r="116" spans="1:11">
      <c r="A116" s="80" t="s">
        <v>166</v>
      </c>
      <c r="B116" s="85" t="s">
        <v>167</v>
      </c>
      <c r="C116" s="85"/>
      <c r="D116" s="86"/>
      <c r="E116" s="85"/>
      <c r="F116" s="85"/>
      <c r="G116" s="85"/>
      <c r="H116" s="166"/>
      <c r="I116" s="90"/>
      <c r="J116" s="90">
        <f t="shared" ref="J116:K119" si="30">J117</f>
        <v>16.3</v>
      </c>
      <c r="K116" s="90">
        <f t="shared" si="30"/>
        <v>33.1</v>
      </c>
    </row>
    <row r="117" spans="1:11">
      <c r="A117" s="80" t="s">
        <v>166</v>
      </c>
      <c r="B117" s="7" t="s">
        <v>167</v>
      </c>
      <c r="C117" s="7">
        <v>99</v>
      </c>
      <c r="D117" s="87"/>
      <c r="E117" s="7"/>
      <c r="F117" s="7"/>
      <c r="G117" s="7"/>
      <c r="H117" s="100"/>
      <c r="I117" s="37"/>
      <c r="J117" s="37">
        <f t="shared" si="30"/>
        <v>16.3</v>
      </c>
      <c r="K117" s="37">
        <f t="shared" si="30"/>
        <v>33.1</v>
      </c>
    </row>
    <row r="118" spans="1:11" ht="47.25">
      <c r="A118" s="72" t="s">
        <v>142</v>
      </c>
      <c r="B118" s="7" t="s">
        <v>167</v>
      </c>
      <c r="C118" s="7">
        <v>99</v>
      </c>
      <c r="D118" s="7" t="s">
        <v>49</v>
      </c>
      <c r="E118" s="7" t="s">
        <v>35</v>
      </c>
      <c r="F118" s="7"/>
      <c r="G118" s="7"/>
      <c r="H118" s="100"/>
      <c r="I118" s="37"/>
      <c r="J118" s="37">
        <f t="shared" si="30"/>
        <v>16.3</v>
      </c>
      <c r="K118" s="37">
        <f t="shared" si="30"/>
        <v>33.1</v>
      </c>
    </row>
    <row r="119" spans="1:11" ht="47.25">
      <c r="A119" s="72" t="s">
        <v>143</v>
      </c>
      <c r="B119" s="7" t="s">
        <v>167</v>
      </c>
      <c r="C119" s="7">
        <v>99</v>
      </c>
      <c r="D119" s="7" t="s">
        <v>49</v>
      </c>
      <c r="E119" s="7" t="s">
        <v>24</v>
      </c>
      <c r="F119" s="7"/>
      <c r="G119" s="7"/>
      <c r="H119" s="100"/>
      <c r="I119" s="37"/>
      <c r="J119" s="37">
        <f t="shared" si="30"/>
        <v>16.3</v>
      </c>
      <c r="K119" s="37">
        <f t="shared" si="30"/>
        <v>33.1</v>
      </c>
    </row>
    <row r="120" spans="1:11">
      <c r="A120" s="80" t="s">
        <v>166</v>
      </c>
      <c r="B120" s="7" t="s">
        <v>167</v>
      </c>
      <c r="C120" s="7">
        <v>99</v>
      </c>
      <c r="D120" s="7" t="s">
        <v>49</v>
      </c>
      <c r="E120" s="7" t="s">
        <v>24</v>
      </c>
      <c r="F120" s="7" t="s">
        <v>37</v>
      </c>
      <c r="G120" s="7" t="s">
        <v>168</v>
      </c>
      <c r="H120" s="7"/>
      <c r="I120" s="36"/>
      <c r="J120" s="145">
        <f>J122</f>
        <v>16.3</v>
      </c>
      <c r="K120" s="145">
        <f>K122</f>
        <v>33.1</v>
      </c>
    </row>
    <row r="121" spans="1:11">
      <c r="A121" s="80" t="s">
        <v>114</v>
      </c>
      <c r="B121" s="7" t="s">
        <v>167</v>
      </c>
      <c r="C121" s="7">
        <v>99</v>
      </c>
      <c r="D121" s="7" t="s">
        <v>49</v>
      </c>
      <c r="E121" s="7" t="s">
        <v>24</v>
      </c>
      <c r="F121" s="7" t="s">
        <v>37</v>
      </c>
      <c r="G121" s="7" t="s">
        <v>168</v>
      </c>
      <c r="H121" s="7" t="s">
        <v>115</v>
      </c>
      <c r="I121" s="36"/>
      <c r="J121" s="145">
        <f>J122</f>
        <v>16.3</v>
      </c>
      <c r="K121" s="145">
        <f>K122</f>
        <v>33.1</v>
      </c>
    </row>
    <row r="122" spans="1:11">
      <c r="A122" s="80" t="s">
        <v>48</v>
      </c>
      <c r="B122" s="7" t="s">
        <v>167</v>
      </c>
      <c r="C122" s="7" t="s">
        <v>167</v>
      </c>
      <c r="D122" s="7" t="s">
        <v>49</v>
      </c>
      <c r="E122" s="7" t="s">
        <v>24</v>
      </c>
      <c r="F122" s="7" t="s">
        <v>37</v>
      </c>
      <c r="G122" s="7" t="s">
        <v>168</v>
      </c>
      <c r="H122" s="7" t="s">
        <v>50</v>
      </c>
      <c r="I122" s="36"/>
      <c r="J122" s="145">
        <f>'Прил 2'!K123</f>
        <v>16.3</v>
      </c>
      <c r="K122" s="145">
        <f>'Прил 2'!L123</f>
        <v>33.1</v>
      </c>
    </row>
  </sheetData>
  <autoFilter ref="A6:K122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7" priority="47" stopIfTrue="1">
      <formula>$F39=""</formula>
    </cfRule>
    <cfRule type="expression" dxfId="36" priority="48" stopIfTrue="1">
      <formula>#REF!&lt;&gt;""</formula>
    </cfRule>
    <cfRule type="expression" dxfId="35" priority="49" stopIfTrue="1">
      <formula>AND($G39="",$F39&lt;&gt;"")</formula>
    </cfRule>
  </conditionalFormatting>
  <conditionalFormatting sqref="B63">
    <cfRule type="expression" dxfId="34" priority="44" stopIfTrue="1">
      <formula>$F63=""</formula>
    </cfRule>
    <cfRule type="expression" dxfId="33" priority="46" stopIfTrue="1">
      <formula>AND($G63="",$F63&lt;&gt;"")</formula>
    </cfRule>
  </conditionalFormatting>
  <conditionalFormatting sqref="A37">
    <cfRule type="expression" dxfId="32" priority="41" stopIfTrue="1">
      <formula>$F37=""</formula>
    </cfRule>
    <cfRule type="expression" dxfId="31" priority="42" stopIfTrue="1">
      <formula>#REF!&lt;&gt;""</formula>
    </cfRule>
    <cfRule type="expression" dxfId="30" priority="43" stopIfTrue="1">
      <formula>AND($G37="",$F37&lt;&gt;"")</formula>
    </cfRule>
  </conditionalFormatting>
  <conditionalFormatting sqref="A96 A99">
    <cfRule type="expression" dxfId="29" priority="35" stopIfTrue="1">
      <formula>$F96=""</formula>
    </cfRule>
    <cfRule type="expression" dxfId="28" priority="37" stopIfTrue="1">
      <formula>AND($G96="",$F96&lt;&gt;"")</formula>
    </cfRule>
  </conditionalFormatting>
  <conditionalFormatting sqref="A99">
    <cfRule type="expression" dxfId="27" priority="32" stopIfTrue="1">
      <formula>$F99=""</formula>
    </cfRule>
    <cfRule type="expression" dxfId="26" priority="34" stopIfTrue="1">
      <formula>AND($G99="",$F99&lt;&gt;"")</formula>
    </cfRule>
  </conditionalFormatting>
  <conditionalFormatting sqref="A37">
    <cfRule type="expression" dxfId="25" priority="29" stopIfTrue="1">
      <formula>$F37=""</formula>
    </cfRule>
    <cfRule type="expression" dxfId="24" priority="30" stopIfTrue="1">
      <formula>#REF!&lt;&gt;""</formula>
    </cfRule>
    <cfRule type="expression" dxfId="23" priority="31" stopIfTrue="1">
      <formula>AND($G37="",$F37&lt;&gt;"")</formula>
    </cfRule>
  </conditionalFormatting>
  <conditionalFormatting sqref="A34">
    <cfRule type="expression" dxfId="22" priority="26" stopIfTrue="1">
      <formula>$F34=""</formula>
    </cfRule>
    <cfRule type="expression" dxfId="21" priority="27" stopIfTrue="1">
      <formula>#REF!&lt;&gt;""</formula>
    </cfRule>
    <cfRule type="expression" dxfId="20" priority="28" stopIfTrue="1">
      <formula>AND($G34="",$F34&lt;&gt;"")</formula>
    </cfRule>
  </conditionalFormatting>
  <conditionalFormatting sqref="F37 E93:E94">
    <cfRule type="expression" dxfId="19" priority="24" stopIfTrue="1">
      <formula>$C37=""</formula>
    </cfRule>
    <cfRule type="expression" dxfId="18" priority="25" stopIfTrue="1">
      <formula>$D37&lt;&gt;""</formula>
    </cfRule>
  </conditionalFormatting>
  <conditionalFormatting sqref="E37">
    <cfRule type="expression" dxfId="17" priority="22" stopIfTrue="1">
      <formula>$C37=""</formula>
    </cfRule>
    <cfRule type="expression" dxfId="16" priority="23" stopIfTrue="1">
      <formula>$D37&lt;&gt;""</formula>
    </cfRule>
  </conditionalFormatting>
  <conditionalFormatting sqref="F93:F95">
    <cfRule type="expression" dxfId="15" priority="15" stopIfTrue="1">
      <formula>$C93=""</formula>
    </cfRule>
    <cfRule type="expression" dxfId="14" priority="16" stopIfTrue="1">
      <formula>$D93&lt;&gt;""</formula>
    </cfRule>
  </conditionalFormatting>
  <conditionalFormatting sqref="F93:F95">
    <cfRule type="expression" dxfId="13" priority="11" stopIfTrue="1">
      <formula>$C93=""</formula>
    </cfRule>
    <cfRule type="expression" dxfId="12" priority="12" stopIfTrue="1">
      <formula>$D93&lt;&gt;""</formula>
    </cfRule>
  </conditionalFormatting>
  <conditionalFormatting sqref="F37">
    <cfRule type="expression" dxfId="11" priority="9" stopIfTrue="1">
      <formula>$C37=""</formula>
    </cfRule>
    <cfRule type="expression" dxfId="10" priority="10" stopIfTrue="1">
      <formula>$D37&lt;&gt;""</formula>
    </cfRule>
  </conditionalFormatting>
  <conditionalFormatting sqref="E37">
    <cfRule type="expression" dxfId="9" priority="7" stopIfTrue="1">
      <formula>$C37=""</formula>
    </cfRule>
    <cfRule type="expression" dxfId="8" priority="8" stopIfTrue="1">
      <formula>$D37&lt;&gt;""</formula>
    </cfRule>
  </conditionalFormatting>
  <conditionalFormatting sqref="A43">
    <cfRule type="expression" dxfId="7" priority="4" stopIfTrue="1">
      <formula>$F43=""</formula>
    </cfRule>
    <cfRule type="expression" dxfId="6" priority="5" stopIfTrue="1">
      <formula>$H43&lt;&gt;""</formula>
    </cfRule>
    <cfRule type="expression" dxfId="5" priority="6" stopIfTrue="1">
      <formula>AND($G43="",$F43&lt;&gt;"")</formula>
    </cfRule>
  </conditionalFormatting>
  <conditionalFormatting sqref="B43">
    <cfRule type="expression" dxfId="4" priority="1" stopIfTrue="1">
      <formula>$F43=""</formula>
    </cfRule>
    <cfRule type="expression" dxfId="3" priority="2" stopIfTrue="1">
      <formula>#REF!&lt;&gt;""</formula>
    </cfRule>
    <cfRule type="expression" dxfId="2" priority="3" stopIfTrue="1">
      <formula>AND($G43="",$F43&lt;&gt;"")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B63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A96 A99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56"/>
  <sheetViews>
    <sheetView view="pageBreakPreview" zoomScaleNormal="100" zoomScaleSheetLayoutView="100" workbookViewId="0">
      <selection activeCell="J7" sqref="J7:L7"/>
    </sheetView>
  </sheetViews>
  <sheetFormatPr defaultColWidth="9.140625" defaultRowHeight="15"/>
  <cols>
    <col min="1" max="1" width="72.7109375" style="121" customWidth="1"/>
    <col min="2" max="8" width="9.140625" style="56"/>
    <col min="9" max="9" width="9.140625" style="56" customWidth="1"/>
    <col min="10" max="10" width="12" style="56" customWidth="1"/>
    <col min="11" max="11" width="11.7109375" style="56" customWidth="1"/>
    <col min="12" max="12" width="14.140625" style="56" customWidth="1"/>
    <col min="13" max="43" width="9.140625" style="60"/>
    <col min="44" max="16384" width="9.140625" style="56"/>
  </cols>
  <sheetData>
    <row r="1" spans="1:43" ht="123.75" customHeight="1">
      <c r="A1" s="108"/>
      <c r="B1" s="109"/>
      <c r="C1" s="110"/>
      <c r="D1" s="110"/>
      <c r="E1" s="197"/>
      <c r="F1" s="197"/>
      <c r="G1" s="197"/>
      <c r="H1" s="17"/>
      <c r="I1" s="17"/>
      <c r="J1" s="197" t="s">
        <v>219</v>
      </c>
      <c r="K1" s="197"/>
      <c r="L1" s="197"/>
      <c r="M1" s="17"/>
    </row>
    <row r="2" spans="1:43" ht="83.25" customHeight="1">
      <c r="A2" s="209" t="s">
        <v>220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</row>
    <row r="3" spans="1:43" ht="15.75">
      <c r="A3" s="208"/>
      <c r="B3" s="208"/>
      <c r="C3" s="208"/>
      <c r="D3" s="208"/>
      <c r="E3" s="208"/>
      <c r="F3" s="208"/>
      <c r="G3" s="208"/>
      <c r="H3" s="208"/>
      <c r="I3" s="208"/>
      <c r="J3" s="208"/>
      <c r="K3" s="172"/>
      <c r="L3" s="38" t="s">
        <v>194</v>
      </c>
    </row>
    <row r="4" spans="1:43" ht="15.75">
      <c r="A4" s="205" t="s">
        <v>13</v>
      </c>
      <c r="B4" s="205" t="s">
        <v>191</v>
      </c>
      <c r="C4" s="205"/>
      <c r="D4" s="205"/>
      <c r="E4" s="205"/>
      <c r="F4" s="205" t="s">
        <v>15</v>
      </c>
      <c r="G4" s="205" t="s">
        <v>14</v>
      </c>
      <c r="H4" s="205" t="s">
        <v>190</v>
      </c>
      <c r="I4" s="205" t="s">
        <v>22</v>
      </c>
      <c r="J4" s="205" t="s">
        <v>66</v>
      </c>
      <c r="K4" s="205"/>
      <c r="L4" s="205"/>
    </row>
    <row r="5" spans="1:43" ht="19.899999999999999" customHeight="1">
      <c r="A5" s="205" t="s">
        <v>193</v>
      </c>
      <c r="B5" s="205" t="s">
        <v>193</v>
      </c>
      <c r="C5" s="205"/>
      <c r="D5" s="205"/>
      <c r="E5" s="205"/>
      <c r="F5" s="205" t="s">
        <v>193</v>
      </c>
      <c r="G5" s="205" t="s">
        <v>193</v>
      </c>
      <c r="H5" s="205" t="s">
        <v>193</v>
      </c>
      <c r="I5" s="205" t="s">
        <v>193</v>
      </c>
      <c r="J5" s="176" t="s">
        <v>171</v>
      </c>
      <c r="K5" s="176" t="s">
        <v>188</v>
      </c>
      <c r="L5" s="176" t="s">
        <v>200</v>
      </c>
    </row>
    <row r="6" spans="1:43" s="116" customFormat="1" ht="15.75">
      <c r="A6" s="111">
        <v>1</v>
      </c>
      <c r="B6" s="62">
        <v>2</v>
      </c>
      <c r="C6" s="62">
        <v>3</v>
      </c>
      <c r="D6" s="62">
        <v>4</v>
      </c>
      <c r="E6" s="112">
        <v>5</v>
      </c>
      <c r="F6" s="62">
        <v>6</v>
      </c>
      <c r="G6" s="113">
        <v>7</v>
      </c>
      <c r="H6" s="62">
        <v>8</v>
      </c>
      <c r="I6" s="62">
        <v>9</v>
      </c>
      <c r="J6" s="114" t="s">
        <v>31</v>
      </c>
      <c r="K6" s="114" t="s">
        <v>46</v>
      </c>
      <c r="L6" s="115" t="s">
        <v>150</v>
      </c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</row>
    <row r="7" spans="1:43" s="118" customFormat="1" ht="19.899999999999999" customHeight="1">
      <c r="A7" s="122" t="s">
        <v>23</v>
      </c>
      <c r="B7" s="85"/>
      <c r="C7" s="85"/>
      <c r="D7" s="85"/>
      <c r="E7" s="85"/>
      <c r="F7" s="85"/>
      <c r="G7" s="85"/>
      <c r="H7" s="85"/>
      <c r="I7" s="85"/>
      <c r="J7" s="90">
        <f>J58+J96+J22+J8+J44+J51+J15+J30+J37</f>
        <v>1946.4399999999998</v>
      </c>
      <c r="K7" s="90">
        <f t="shared" ref="K7:L7" si="0">K58+K96+K22+K8+K44+K51+K15+K30+K37</f>
        <v>1108.6000000000001</v>
      </c>
      <c r="L7" s="90">
        <f t="shared" si="0"/>
        <v>1115.7</v>
      </c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</row>
    <row r="8" spans="1:43" s="118" customFormat="1" ht="33.75" customHeight="1">
      <c r="A8" s="75" t="s">
        <v>228</v>
      </c>
      <c r="B8" s="6" t="s">
        <v>229</v>
      </c>
      <c r="C8" s="6"/>
      <c r="D8" s="6"/>
      <c r="E8" s="6"/>
      <c r="F8" s="6"/>
      <c r="G8" s="85"/>
      <c r="H8" s="85"/>
      <c r="I8" s="85"/>
      <c r="J8" s="37">
        <f t="shared" ref="J8:J13" si="1">J9</f>
        <v>0.5</v>
      </c>
      <c r="K8" s="37">
        <f t="shared" ref="K8:L13" si="2">K9</f>
        <v>0</v>
      </c>
      <c r="L8" s="37">
        <f t="shared" si="2"/>
        <v>0</v>
      </c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</row>
    <row r="9" spans="1:43" s="118" customFormat="1" ht="19.899999999999999" customHeight="1">
      <c r="A9" s="75" t="s">
        <v>230</v>
      </c>
      <c r="B9" s="6" t="s">
        <v>229</v>
      </c>
      <c r="C9" s="6" t="s">
        <v>35</v>
      </c>
      <c r="D9" s="6" t="s">
        <v>37</v>
      </c>
      <c r="E9" s="6" t="s">
        <v>231</v>
      </c>
      <c r="F9" s="6"/>
      <c r="G9" s="85"/>
      <c r="H9" s="85"/>
      <c r="I9" s="85"/>
      <c r="J9" s="37">
        <f t="shared" si="1"/>
        <v>0.5</v>
      </c>
      <c r="K9" s="37">
        <f t="shared" si="2"/>
        <v>0</v>
      </c>
      <c r="L9" s="37">
        <f t="shared" si="2"/>
        <v>0</v>
      </c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  <c r="AM9" s="117"/>
      <c r="AN9" s="117"/>
      <c r="AO9" s="117"/>
      <c r="AP9" s="117"/>
      <c r="AQ9" s="117"/>
    </row>
    <row r="10" spans="1:43" s="118" customFormat="1" ht="19.899999999999999" customHeight="1">
      <c r="A10" s="75" t="s">
        <v>106</v>
      </c>
      <c r="B10" s="6" t="s">
        <v>229</v>
      </c>
      <c r="C10" s="6" t="s">
        <v>35</v>
      </c>
      <c r="D10" s="6" t="s">
        <v>37</v>
      </c>
      <c r="E10" s="6" t="s">
        <v>231</v>
      </c>
      <c r="F10" s="6" t="s">
        <v>108</v>
      </c>
      <c r="G10" s="85"/>
      <c r="H10" s="85"/>
      <c r="I10" s="85"/>
      <c r="J10" s="37">
        <f t="shared" si="1"/>
        <v>0.5</v>
      </c>
      <c r="K10" s="37">
        <f t="shared" si="2"/>
        <v>0</v>
      </c>
      <c r="L10" s="37">
        <f t="shared" si="2"/>
        <v>0</v>
      </c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</row>
    <row r="11" spans="1:43" s="118" customFormat="1" ht="39" customHeight="1">
      <c r="A11" s="75" t="s">
        <v>107</v>
      </c>
      <c r="B11" s="6" t="s">
        <v>229</v>
      </c>
      <c r="C11" s="6" t="s">
        <v>35</v>
      </c>
      <c r="D11" s="6" t="s">
        <v>37</v>
      </c>
      <c r="E11" s="6" t="s">
        <v>231</v>
      </c>
      <c r="F11" s="6" t="s">
        <v>109</v>
      </c>
      <c r="G11" s="85"/>
      <c r="H11" s="85"/>
      <c r="I11" s="85"/>
      <c r="J11" s="37">
        <f t="shared" si="1"/>
        <v>0.5</v>
      </c>
      <c r="K11" s="37">
        <f t="shared" si="2"/>
        <v>0</v>
      </c>
      <c r="L11" s="37">
        <f t="shared" si="2"/>
        <v>0</v>
      </c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</row>
    <row r="12" spans="1:43" s="118" customFormat="1" ht="19.899999999999999" customHeight="1">
      <c r="A12" s="120" t="s">
        <v>16</v>
      </c>
      <c r="B12" s="6" t="s">
        <v>229</v>
      </c>
      <c r="C12" s="6" t="s">
        <v>35</v>
      </c>
      <c r="D12" s="6" t="s">
        <v>37</v>
      </c>
      <c r="E12" s="6" t="s">
        <v>231</v>
      </c>
      <c r="F12" s="6" t="s">
        <v>109</v>
      </c>
      <c r="G12" s="7" t="s">
        <v>17</v>
      </c>
      <c r="H12" s="85"/>
      <c r="I12" s="85"/>
      <c r="J12" s="37">
        <f t="shared" si="1"/>
        <v>0.5</v>
      </c>
      <c r="K12" s="37">
        <f t="shared" si="2"/>
        <v>0</v>
      </c>
      <c r="L12" s="37">
        <f t="shared" si="2"/>
        <v>0</v>
      </c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</row>
    <row r="13" spans="1:43" s="118" customFormat="1" ht="19.899999999999999" customHeight="1">
      <c r="A13" s="120" t="s">
        <v>232</v>
      </c>
      <c r="B13" s="6" t="s">
        <v>229</v>
      </c>
      <c r="C13" s="6" t="s">
        <v>35</v>
      </c>
      <c r="D13" s="6" t="s">
        <v>37</v>
      </c>
      <c r="E13" s="6" t="s">
        <v>231</v>
      </c>
      <c r="F13" s="6" t="s">
        <v>109</v>
      </c>
      <c r="G13" s="7" t="s">
        <v>17</v>
      </c>
      <c r="H13" s="7" t="s">
        <v>32</v>
      </c>
      <c r="I13" s="7"/>
      <c r="J13" s="37">
        <f t="shared" si="1"/>
        <v>0.5</v>
      </c>
      <c r="K13" s="37">
        <f t="shared" si="2"/>
        <v>0</v>
      </c>
      <c r="L13" s="37">
        <f t="shared" si="2"/>
        <v>0</v>
      </c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</row>
    <row r="14" spans="1:43" s="118" customFormat="1" ht="41.25" customHeight="1">
      <c r="A14" s="122" t="s">
        <v>75</v>
      </c>
      <c r="B14" s="68" t="s">
        <v>229</v>
      </c>
      <c r="C14" s="68" t="s">
        <v>35</v>
      </c>
      <c r="D14" s="68" t="s">
        <v>37</v>
      </c>
      <c r="E14" s="68" t="s">
        <v>231</v>
      </c>
      <c r="F14" s="68" t="s">
        <v>109</v>
      </c>
      <c r="G14" s="85" t="s">
        <v>17</v>
      </c>
      <c r="H14" s="85" t="s">
        <v>32</v>
      </c>
      <c r="I14" s="85" t="s">
        <v>95</v>
      </c>
      <c r="J14" s="90">
        <f>'Прил 2'!J48</f>
        <v>0.5</v>
      </c>
      <c r="K14" s="90">
        <f>'Прил 2'!K48</f>
        <v>0</v>
      </c>
      <c r="L14" s="90">
        <f>'Прил 2'!L48</f>
        <v>0</v>
      </c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</row>
    <row r="15" spans="1:43" s="118" customFormat="1" ht="56.25" customHeight="1">
      <c r="A15" s="75" t="s">
        <v>241</v>
      </c>
      <c r="B15" s="219" t="s">
        <v>46</v>
      </c>
      <c r="C15" s="220"/>
      <c r="D15" s="220"/>
      <c r="E15" s="221"/>
      <c r="F15" s="7"/>
      <c r="G15" s="7"/>
      <c r="H15" s="7"/>
      <c r="I15" s="220"/>
      <c r="J15" s="37">
        <f>J16</f>
        <v>2</v>
      </c>
      <c r="K15" s="37">
        <f t="shared" ref="K15:L20" si="3">K16</f>
        <v>2</v>
      </c>
      <c r="L15" s="37">
        <f t="shared" si="3"/>
        <v>2</v>
      </c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</row>
    <row r="16" spans="1:43" s="118" customFormat="1" ht="21" customHeight="1">
      <c r="A16" s="75" t="s">
        <v>239</v>
      </c>
      <c r="B16" s="219" t="s">
        <v>46</v>
      </c>
      <c r="C16" s="220" t="s">
        <v>35</v>
      </c>
      <c r="D16" s="220" t="s">
        <v>37</v>
      </c>
      <c r="E16" s="221" t="s">
        <v>240</v>
      </c>
      <c r="F16" s="7"/>
      <c r="G16" s="7"/>
      <c r="H16" s="7"/>
      <c r="I16" s="220"/>
      <c r="J16" s="37">
        <f>J17</f>
        <v>2</v>
      </c>
      <c r="K16" s="37">
        <f t="shared" si="3"/>
        <v>2</v>
      </c>
      <c r="L16" s="37">
        <f t="shared" si="3"/>
        <v>2</v>
      </c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</row>
    <row r="17" spans="1:43" s="118" customFormat="1" ht="41.25" customHeight="1">
      <c r="A17" s="75" t="s">
        <v>106</v>
      </c>
      <c r="B17" s="219" t="s">
        <v>46</v>
      </c>
      <c r="C17" s="220" t="s">
        <v>35</v>
      </c>
      <c r="D17" s="220" t="s">
        <v>37</v>
      </c>
      <c r="E17" s="221" t="s">
        <v>240</v>
      </c>
      <c r="F17" s="7" t="s">
        <v>108</v>
      </c>
      <c r="G17" s="7"/>
      <c r="H17" s="7"/>
      <c r="I17" s="220"/>
      <c r="J17" s="37">
        <f>J18</f>
        <v>2</v>
      </c>
      <c r="K17" s="37">
        <f t="shared" si="3"/>
        <v>2</v>
      </c>
      <c r="L17" s="37">
        <f t="shared" si="3"/>
        <v>2</v>
      </c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</row>
    <row r="18" spans="1:43" s="118" customFormat="1" ht="41.25" customHeight="1">
      <c r="A18" s="75" t="s">
        <v>107</v>
      </c>
      <c r="B18" s="219" t="s">
        <v>46</v>
      </c>
      <c r="C18" s="220" t="s">
        <v>35</v>
      </c>
      <c r="D18" s="220" t="s">
        <v>37</v>
      </c>
      <c r="E18" s="221" t="s">
        <v>240</v>
      </c>
      <c r="F18" s="7" t="s">
        <v>109</v>
      </c>
      <c r="G18" s="7"/>
      <c r="H18" s="7"/>
      <c r="I18" s="220"/>
      <c r="J18" s="37">
        <f>J19</f>
        <v>2</v>
      </c>
      <c r="K18" s="37">
        <f t="shared" si="3"/>
        <v>2</v>
      </c>
      <c r="L18" s="37">
        <f t="shared" si="3"/>
        <v>2</v>
      </c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</row>
    <row r="19" spans="1:43" s="118" customFormat="1" ht="19.5" customHeight="1">
      <c r="A19" s="120" t="s">
        <v>16</v>
      </c>
      <c r="B19" s="219" t="s">
        <v>46</v>
      </c>
      <c r="C19" s="220" t="s">
        <v>35</v>
      </c>
      <c r="D19" s="220" t="s">
        <v>37</v>
      </c>
      <c r="E19" s="221" t="s">
        <v>240</v>
      </c>
      <c r="F19" s="7" t="s">
        <v>109</v>
      </c>
      <c r="G19" s="7" t="s">
        <v>17</v>
      </c>
      <c r="H19" s="7"/>
      <c r="I19" s="220"/>
      <c r="J19" s="37">
        <f>J20</f>
        <v>2</v>
      </c>
      <c r="K19" s="37">
        <f t="shared" si="3"/>
        <v>2</v>
      </c>
      <c r="L19" s="37">
        <f t="shared" si="3"/>
        <v>2</v>
      </c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</row>
    <row r="20" spans="1:43" s="118" customFormat="1" ht="21.75" customHeight="1">
      <c r="A20" s="120" t="s">
        <v>232</v>
      </c>
      <c r="B20" s="219" t="s">
        <v>46</v>
      </c>
      <c r="C20" s="220" t="s">
        <v>35</v>
      </c>
      <c r="D20" s="220" t="s">
        <v>37</v>
      </c>
      <c r="E20" s="221" t="s">
        <v>240</v>
      </c>
      <c r="F20" s="7" t="s">
        <v>109</v>
      </c>
      <c r="G20" s="7" t="s">
        <v>17</v>
      </c>
      <c r="H20" s="7" t="s">
        <v>32</v>
      </c>
      <c r="I20" s="220"/>
      <c r="J20" s="37">
        <f>J21</f>
        <v>2</v>
      </c>
      <c r="K20" s="37">
        <f t="shared" si="3"/>
        <v>2</v>
      </c>
      <c r="L20" s="37">
        <f t="shared" si="3"/>
        <v>2</v>
      </c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</row>
    <row r="21" spans="1:43" s="118" customFormat="1" ht="41.25" customHeight="1">
      <c r="A21" s="122" t="s">
        <v>75</v>
      </c>
      <c r="B21" s="222" t="s">
        <v>46</v>
      </c>
      <c r="C21" s="223" t="s">
        <v>35</v>
      </c>
      <c r="D21" s="223" t="s">
        <v>37</v>
      </c>
      <c r="E21" s="224" t="s">
        <v>240</v>
      </c>
      <c r="F21" s="85" t="s">
        <v>109</v>
      </c>
      <c r="G21" s="85" t="s">
        <v>17</v>
      </c>
      <c r="H21" s="85" t="s">
        <v>32</v>
      </c>
      <c r="I21" s="223" t="s">
        <v>95</v>
      </c>
      <c r="J21" s="90">
        <f>'Прил 2'!J49</f>
        <v>2</v>
      </c>
      <c r="K21" s="90">
        <f>'Прил 2'!K49</f>
        <v>2</v>
      </c>
      <c r="L21" s="90">
        <f>'Прил 2'!L49</f>
        <v>2</v>
      </c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</row>
    <row r="22" spans="1:43" s="118" customFormat="1" ht="61.5" customHeight="1">
      <c r="A22" s="183" t="s">
        <v>216</v>
      </c>
      <c r="B22" s="178" t="s">
        <v>150</v>
      </c>
      <c r="C22" s="178"/>
      <c r="D22" s="178"/>
      <c r="E22" s="178"/>
      <c r="F22" s="7"/>
      <c r="G22" s="178"/>
      <c r="H22" s="178"/>
      <c r="I22" s="178"/>
      <c r="J22" s="37">
        <f t="shared" ref="J22:J28" si="4">J23</f>
        <v>115</v>
      </c>
      <c r="K22" s="37">
        <f t="shared" ref="K22:L28" si="5">K23</f>
        <v>0</v>
      </c>
      <c r="L22" s="37">
        <f t="shared" si="5"/>
        <v>0</v>
      </c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</row>
    <row r="23" spans="1:43" s="118" customFormat="1" ht="36" customHeight="1">
      <c r="A23" s="106" t="s">
        <v>213</v>
      </c>
      <c r="B23" s="178" t="s">
        <v>150</v>
      </c>
      <c r="C23" s="178" t="s">
        <v>35</v>
      </c>
      <c r="D23" s="178" t="s">
        <v>17</v>
      </c>
      <c r="E23" s="178"/>
      <c r="F23" s="7"/>
      <c r="G23" s="178"/>
      <c r="H23" s="178"/>
      <c r="I23" s="178"/>
      <c r="J23" s="37">
        <f t="shared" si="4"/>
        <v>115</v>
      </c>
      <c r="K23" s="37">
        <f t="shared" si="5"/>
        <v>0</v>
      </c>
      <c r="L23" s="37">
        <f t="shared" si="5"/>
        <v>0</v>
      </c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</row>
    <row r="24" spans="1:43" s="118" customFormat="1" ht="35.25" customHeight="1">
      <c r="A24" s="10" t="s">
        <v>214</v>
      </c>
      <c r="B24" s="178" t="s">
        <v>150</v>
      </c>
      <c r="C24" s="178" t="s">
        <v>35</v>
      </c>
      <c r="D24" s="178" t="s">
        <v>17</v>
      </c>
      <c r="E24" s="6" t="s">
        <v>215</v>
      </c>
      <c r="F24" s="7"/>
      <c r="G24" s="178"/>
      <c r="H24" s="178"/>
      <c r="I24" s="178"/>
      <c r="J24" s="37">
        <f t="shared" si="4"/>
        <v>115</v>
      </c>
      <c r="K24" s="37">
        <f t="shared" si="5"/>
        <v>0</v>
      </c>
      <c r="L24" s="37">
        <f t="shared" si="5"/>
        <v>0</v>
      </c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</row>
    <row r="25" spans="1:43" s="118" customFormat="1" ht="32.25" customHeight="1">
      <c r="A25" s="184" t="s">
        <v>106</v>
      </c>
      <c r="B25" s="178" t="s">
        <v>150</v>
      </c>
      <c r="C25" s="178" t="s">
        <v>35</v>
      </c>
      <c r="D25" s="178" t="s">
        <v>17</v>
      </c>
      <c r="E25" s="6" t="s">
        <v>215</v>
      </c>
      <c r="F25" s="7" t="s">
        <v>108</v>
      </c>
      <c r="G25" s="178"/>
      <c r="H25" s="178"/>
      <c r="I25" s="178"/>
      <c r="J25" s="37">
        <f t="shared" si="4"/>
        <v>115</v>
      </c>
      <c r="K25" s="37">
        <f t="shared" si="5"/>
        <v>0</v>
      </c>
      <c r="L25" s="37">
        <f t="shared" si="5"/>
        <v>0</v>
      </c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7"/>
      <c r="AL25" s="117"/>
      <c r="AM25" s="117"/>
      <c r="AN25" s="117"/>
      <c r="AO25" s="117"/>
      <c r="AP25" s="117"/>
      <c r="AQ25" s="117"/>
    </row>
    <row r="26" spans="1:43" s="118" customFormat="1" ht="34.5" customHeight="1">
      <c r="A26" s="184" t="s">
        <v>107</v>
      </c>
      <c r="B26" s="178" t="s">
        <v>150</v>
      </c>
      <c r="C26" s="178" t="s">
        <v>35</v>
      </c>
      <c r="D26" s="178" t="s">
        <v>17</v>
      </c>
      <c r="E26" s="6" t="s">
        <v>215</v>
      </c>
      <c r="F26" s="7" t="s">
        <v>109</v>
      </c>
      <c r="G26" s="178"/>
      <c r="H26" s="178"/>
      <c r="I26" s="178"/>
      <c r="J26" s="37">
        <f t="shared" si="4"/>
        <v>115</v>
      </c>
      <c r="K26" s="37">
        <f t="shared" si="5"/>
        <v>0</v>
      </c>
      <c r="L26" s="37">
        <f t="shared" si="5"/>
        <v>0</v>
      </c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7"/>
      <c r="AP26" s="117"/>
      <c r="AQ26" s="117"/>
    </row>
    <row r="27" spans="1:43" s="118" customFormat="1" ht="19.899999999999999" customHeight="1">
      <c r="A27" s="10" t="s">
        <v>21</v>
      </c>
      <c r="B27" s="178" t="s">
        <v>150</v>
      </c>
      <c r="C27" s="178" t="s">
        <v>35</v>
      </c>
      <c r="D27" s="178" t="s">
        <v>17</v>
      </c>
      <c r="E27" s="6" t="s">
        <v>215</v>
      </c>
      <c r="F27" s="7" t="s">
        <v>109</v>
      </c>
      <c r="G27" s="178" t="s">
        <v>20</v>
      </c>
      <c r="H27" s="178"/>
      <c r="I27" s="178"/>
      <c r="J27" s="37">
        <f t="shared" si="4"/>
        <v>115</v>
      </c>
      <c r="K27" s="37">
        <f t="shared" si="5"/>
        <v>0</v>
      </c>
      <c r="L27" s="37">
        <f t="shared" si="5"/>
        <v>0</v>
      </c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</row>
    <row r="28" spans="1:43" s="118" customFormat="1" ht="19.899999999999999" customHeight="1">
      <c r="A28" s="10" t="s">
        <v>57</v>
      </c>
      <c r="B28" s="178" t="s">
        <v>150</v>
      </c>
      <c r="C28" s="178" t="s">
        <v>35</v>
      </c>
      <c r="D28" s="178" t="s">
        <v>17</v>
      </c>
      <c r="E28" s="6" t="s">
        <v>215</v>
      </c>
      <c r="F28" s="7" t="s">
        <v>109</v>
      </c>
      <c r="G28" s="178" t="s">
        <v>20</v>
      </c>
      <c r="H28" s="178" t="s">
        <v>28</v>
      </c>
      <c r="I28" s="178"/>
      <c r="J28" s="37">
        <f t="shared" si="4"/>
        <v>115</v>
      </c>
      <c r="K28" s="37">
        <f t="shared" si="5"/>
        <v>0</v>
      </c>
      <c r="L28" s="37">
        <f t="shared" si="5"/>
        <v>0</v>
      </c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</row>
    <row r="29" spans="1:43" s="118" customFormat="1" ht="40.5" customHeight="1">
      <c r="A29" s="122" t="s">
        <v>75</v>
      </c>
      <c r="B29" s="178" t="s">
        <v>150</v>
      </c>
      <c r="C29" s="178" t="s">
        <v>35</v>
      </c>
      <c r="D29" s="178" t="s">
        <v>17</v>
      </c>
      <c r="E29" s="6" t="s">
        <v>215</v>
      </c>
      <c r="F29" s="7" t="s">
        <v>109</v>
      </c>
      <c r="G29" s="178" t="s">
        <v>20</v>
      </c>
      <c r="H29" s="178" t="s">
        <v>28</v>
      </c>
      <c r="I29" s="178" t="s">
        <v>95</v>
      </c>
      <c r="J29" s="37">
        <f>'Прил 2'!J88</f>
        <v>115</v>
      </c>
      <c r="K29" s="37">
        <f>'Прил 2'!K88</f>
        <v>0</v>
      </c>
      <c r="L29" s="37">
        <f>'Прил 2'!L88</f>
        <v>0</v>
      </c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</row>
    <row r="30" spans="1:43" s="118" customFormat="1" ht="51" customHeight="1">
      <c r="A30" s="106" t="s">
        <v>242</v>
      </c>
      <c r="B30" s="178" t="s">
        <v>32</v>
      </c>
      <c r="C30" s="225"/>
      <c r="D30" s="225"/>
      <c r="E30" s="71"/>
      <c r="F30" s="85"/>
      <c r="G30" s="226"/>
      <c r="H30" s="225"/>
      <c r="I30" s="225"/>
      <c r="J30" s="37">
        <f>J31</f>
        <v>295.2</v>
      </c>
      <c r="K30" s="37">
        <f t="shared" ref="K30:L35" si="6">K31</f>
        <v>306.7</v>
      </c>
      <c r="L30" s="37">
        <f t="shared" si="6"/>
        <v>300.89999999999998</v>
      </c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7"/>
      <c r="AL30" s="117"/>
      <c r="AM30" s="117"/>
      <c r="AN30" s="117"/>
      <c r="AO30" s="117"/>
      <c r="AP30" s="117"/>
      <c r="AQ30" s="117"/>
    </row>
    <row r="31" spans="1:43" s="118" customFormat="1" ht="176.25" customHeight="1">
      <c r="A31" s="196" t="s">
        <v>187</v>
      </c>
      <c r="B31" s="7" t="s">
        <v>32</v>
      </c>
      <c r="C31" s="7" t="s">
        <v>35</v>
      </c>
      <c r="D31" s="7" t="s">
        <v>17</v>
      </c>
      <c r="E31" s="87" t="s">
        <v>56</v>
      </c>
      <c r="F31" s="7"/>
      <c r="G31" s="188"/>
      <c r="H31" s="7"/>
      <c r="I31" s="7"/>
      <c r="J31" s="37">
        <f>J32</f>
        <v>295.2</v>
      </c>
      <c r="K31" s="37">
        <f t="shared" si="6"/>
        <v>306.7</v>
      </c>
      <c r="L31" s="37">
        <f t="shared" si="6"/>
        <v>300.89999999999998</v>
      </c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</row>
    <row r="32" spans="1:43" s="118" customFormat="1" ht="40.5" customHeight="1">
      <c r="A32" s="75" t="s">
        <v>107</v>
      </c>
      <c r="B32" s="7" t="s">
        <v>32</v>
      </c>
      <c r="C32" s="7" t="s">
        <v>35</v>
      </c>
      <c r="D32" s="7" t="s">
        <v>17</v>
      </c>
      <c r="E32" s="87" t="s">
        <v>56</v>
      </c>
      <c r="F32" s="7" t="s">
        <v>108</v>
      </c>
      <c r="G32" s="188"/>
      <c r="H32" s="7"/>
      <c r="I32" s="7"/>
      <c r="J32" s="37">
        <f>J33</f>
        <v>295.2</v>
      </c>
      <c r="K32" s="37">
        <f t="shared" si="6"/>
        <v>306.7</v>
      </c>
      <c r="L32" s="37">
        <f t="shared" si="6"/>
        <v>300.89999999999998</v>
      </c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  <c r="AP32" s="117"/>
      <c r="AQ32" s="117"/>
    </row>
    <row r="33" spans="1:43" s="118" customFormat="1" ht="25.5" customHeight="1">
      <c r="A33" s="75" t="s">
        <v>43</v>
      </c>
      <c r="B33" s="7" t="s">
        <v>32</v>
      </c>
      <c r="C33" s="7" t="s">
        <v>35</v>
      </c>
      <c r="D33" s="7" t="s">
        <v>17</v>
      </c>
      <c r="E33" s="87" t="s">
        <v>56</v>
      </c>
      <c r="F33" s="7" t="s">
        <v>109</v>
      </c>
      <c r="G33" s="188"/>
      <c r="H33" s="7"/>
      <c r="I33" s="7"/>
      <c r="J33" s="37">
        <f>J34</f>
        <v>295.2</v>
      </c>
      <c r="K33" s="37">
        <f t="shared" si="6"/>
        <v>306.7</v>
      </c>
      <c r="L33" s="37">
        <f t="shared" si="6"/>
        <v>300.89999999999998</v>
      </c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  <c r="AN33" s="117"/>
      <c r="AO33" s="117"/>
      <c r="AP33" s="117"/>
      <c r="AQ33" s="117"/>
    </row>
    <row r="34" spans="1:43" s="118" customFormat="1" ht="19.5" customHeight="1">
      <c r="A34" s="75" t="s">
        <v>54</v>
      </c>
      <c r="B34" s="7" t="s">
        <v>32</v>
      </c>
      <c r="C34" s="7" t="s">
        <v>35</v>
      </c>
      <c r="D34" s="7" t="s">
        <v>17</v>
      </c>
      <c r="E34" s="87" t="s">
        <v>56</v>
      </c>
      <c r="F34" s="7" t="s">
        <v>109</v>
      </c>
      <c r="G34" s="188" t="s">
        <v>18</v>
      </c>
      <c r="H34" s="7"/>
      <c r="I34" s="7"/>
      <c r="J34" s="37">
        <f>J35</f>
        <v>295.2</v>
      </c>
      <c r="K34" s="37">
        <f t="shared" si="6"/>
        <v>306.7</v>
      </c>
      <c r="L34" s="37">
        <f t="shared" si="6"/>
        <v>300.89999999999998</v>
      </c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</row>
    <row r="35" spans="1:43" s="118" customFormat="1" ht="21" customHeight="1">
      <c r="A35" s="75" t="s">
        <v>55</v>
      </c>
      <c r="B35" s="7" t="s">
        <v>32</v>
      </c>
      <c r="C35" s="7" t="s">
        <v>35</v>
      </c>
      <c r="D35" s="7" t="s">
        <v>17</v>
      </c>
      <c r="E35" s="87" t="s">
        <v>56</v>
      </c>
      <c r="F35" s="7" t="s">
        <v>109</v>
      </c>
      <c r="G35" s="188" t="s">
        <v>18</v>
      </c>
      <c r="H35" s="7" t="s">
        <v>30</v>
      </c>
      <c r="I35" s="7"/>
      <c r="J35" s="37">
        <f>J36</f>
        <v>295.2</v>
      </c>
      <c r="K35" s="37">
        <f t="shared" si="6"/>
        <v>306.7</v>
      </c>
      <c r="L35" s="37">
        <f t="shared" si="6"/>
        <v>300.89999999999998</v>
      </c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</row>
    <row r="36" spans="1:43" s="118" customFormat="1" ht="40.5" customHeight="1">
      <c r="A36" s="122" t="s">
        <v>75</v>
      </c>
      <c r="B36" s="85" t="s">
        <v>32</v>
      </c>
      <c r="C36" s="85" t="s">
        <v>35</v>
      </c>
      <c r="D36" s="85" t="s">
        <v>17</v>
      </c>
      <c r="E36" s="86" t="s">
        <v>56</v>
      </c>
      <c r="F36" s="85" t="s">
        <v>109</v>
      </c>
      <c r="G36" s="190" t="s">
        <v>18</v>
      </c>
      <c r="H36" s="85" t="s">
        <v>30</v>
      </c>
      <c r="I36" s="85" t="s">
        <v>95</v>
      </c>
      <c r="J36" s="37">
        <f>'Прил 2'!J77</f>
        <v>295.2</v>
      </c>
      <c r="K36" s="37">
        <f>'Прил 2'!K77</f>
        <v>306.7</v>
      </c>
      <c r="L36" s="37">
        <f>'Прил 2'!L77</f>
        <v>300.89999999999998</v>
      </c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</row>
    <row r="37" spans="1:43" s="118" customFormat="1" ht="83.25" customHeight="1">
      <c r="A37" s="10" t="s">
        <v>243</v>
      </c>
      <c r="B37" s="219" t="s">
        <v>223</v>
      </c>
      <c r="C37" s="220"/>
      <c r="D37" s="220"/>
      <c r="E37" s="221"/>
      <c r="F37" s="7"/>
      <c r="G37" s="7"/>
      <c r="H37" s="7"/>
      <c r="I37" s="220"/>
      <c r="J37" s="37">
        <f>J38</f>
        <v>66.599999999999994</v>
      </c>
      <c r="K37" s="37">
        <f t="shared" ref="K37:L42" si="7">K38</f>
        <v>77</v>
      </c>
      <c r="L37" s="37">
        <f t="shared" si="7"/>
        <v>98.2</v>
      </c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117"/>
    </row>
    <row r="38" spans="1:43" s="118" customFormat="1" ht="174.75" customHeight="1">
      <c r="A38" s="196" t="s">
        <v>187</v>
      </c>
      <c r="B38" s="219" t="s">
        <v>223</v>
      </c>
      <c r="C38" s="220" t="s">
        <v>35</v>
      </c>
      <c r="D38" s="220" t="s">
        <v>17</v>
      </c>
      <c r="E38" s="221" t="s">
        <v>56</v>
      </c>
      <c r="F38" s="7"/>
      <c r="G38" s="7"/>
      <c r="H38" s="7"/>
      <c r="I38" s="220"/>
      <c r="J38" s="37">
        <f>J39</f>
        <v>66.599999999999994</v>
      </c>
      <c r="K38" s="37">
        <f t="shared" si="7"/>
        <v>77</v>
      </c>
      <c r="L38" s="37">
        <f t="shared" si="7"/>
        <v>98.2</v>
      </c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  <c r="AO38" s="117"/>
      <c r="AP38" s="117"/>
      <c r="AQ38" s="117"/>
    </row>
    <row r="39" spans="1:43" s="118" customFormat="1" ht="36" customHeight="1">
      <c r="A39" s="75" t="s">
        <v>106</v>
      </c>
      <c r="B39" s="219" t="s">
        <v>223</v>
      </c>
      <c r="C39" s="220" t="s">
        <v>35</v>
      </c>
      <c r="D39" s="220" t="s">
        <v>17</v>
      </c>
      <c r="E39" s="221" t="s">
        <v>56</v>
      </c>
      <c r="F39" s="7" t="s">
        <v>108</v>
      </c>
      <c r="G39" s="7"/>
      <c r="H39" s="7"/>
      <c r="I39" s="220"/>
      <c r="J39" s="37">
        <f>J40</f>
        <v>66.599999999999994</v>
      </c>
      <c r="K39" s="37">
        <f t="shared" si="7"/>
        <v>77</v>
      </c>
      <c r="L39" s="37">
        <f t="shared" si="7"/>
        <v>98.2</v>
      </c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7"/>
      <c r="AL39" s="117"/>
      <c r="AM39" s="117"/>
      <c r="AN39" s="117"/>
      <c r="AO39" s="117"/>
      <c r="AP39" s="117"/>
      <c r="AQ39" s="117"/>
    </row>
    <row r="40" spans="1:43" s="118" customFormat="1" ht="40.5" customHeight="1">
      <c r="A40" s="75" t="s">
        <v>107</v>
      </c>
      <c r="B40" s="219" t="s">
        <v>223</v>
      </c>
      <c r="C40" s="220" t="s">
        <v>35</v>
      </c>
      <c r="D40" s="220" t="s">
        <v>17</v>
      </c>
      <c r="E40" s="221" t="s">
        <v>56</v>
      </c>
      <c r="F40" s="7" t="s">
        <v>109</v>
      </c>
      <c r="G40" s="7"/>
      <c r="H40" s="7"/>
      <c r="I40" s="220"/>
      <c r="J40" s="37">
        <f>J41</f>
        <v>66.599999999999994</v>
      </c>
      <c r="K40" s="37">
        <f t="shared" si="7"/>
        <v>77</v>
      </c>
      <c r="L40" s="37">
        <f t="shared" si="7"/>
        <v>98.2</v>
      </c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117"/>
    </row>
    <row r="41" spans="1:43" s="118" customFormat="1" ht="24" customHeight="1">
      <c r="A41" s="10" t="s">
        <v>54</v>
      </c>
      <c r="B41" s="219" t="s">
        <v>223</v>
      </c>
      <c r="C41" s="220" t="s">
        <v>35</v>
      </c>
      <c r="D41" s="220" t="s">
        <v>17</v>
      </c>
      <c r="E41" s="221" t="s">
        <v>56</v>
      </c>
      <c r="F41" s="7" t="s">
        <v>109</v>
      </c>
      <c r="G41" s="7" t="s">
        <v>18</v>
      </c>
      <c r="H41" s="7"/>
      <c r="I41" s="220"/>
      <c r="J41" s="37">
        <f>J42</f>
        <v>66.599999999999994</v>
      </c>
      <c r="K41" s="37">
        <f t="shared" si="7"/>
        <v>77</v>
      </c>
      <c r="L41" s="37">
        <f t="shared" si="7"/>
        <v>98.2</v>
      </c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</row>
    <row r="42" spans="1:43" s="118" customFormat="1" ht="27.75" customHeight="1">
      <c r="A42" s="10" t="s">
        <v>55</v>
      </c>
      <c r="B42" s="219" t="s">
        <v>223</v>
      </c>
      <c r="C42" s="220" t="s">
        <v>35</v>
      </c>
      <c r="D42" s="220" t="s">
        <v>17</v>
      </c>
      <c r="E42" s="221" t="s">
        <v>56</v>
      </c>
      <c r="F42" s="7" t="s">
        <v>109</v>
      </c>
      <c r="G42" s="7" t="s">
        <v>18</v>
      </c>
      <c r="H42" s="7" t="s">
        <v>30</v>
      </c>
      <c r="I42" s="220"/>
      <c r="J42" s="37">
        <f>J43</f>
        <v>66.599999999999994</v>
      </c>
      <c r="K42" s="37">
        <f t="shared" si="7"/>
        <v>77</v>
      </c>
      <c r="L42" s="37">
        <f t="shared" si="7"/>
        <v>98.2</v>
      </c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</row>
    <row r="43" spans="1:43" s="118" customFormat="1" ht="40.5" customHeight="1">
      <c r="A43" s="122" t="s">
        <v>75</v>
      </c>
      <c r="B43" s="222" t="s">
        <v>223</v>
      </c>
      <c r="C43" s="223" t="s">
        <v>35</v>
      </c>
      <c r="D43" s="223" t="s">
        <v>17</v>
      </c>
      <c r="E43" s="224" t="s">
        <v>56</v>
      </c>
      <c r="F43" s="85" t="s">
        <v>109</v>
      </c>
      <c r="G43" s="85" t="s">
        <v>18</v>
      </c>
      <c r="H43" s="85" t="s">
        <v>30</v>
      </c>
      <c r="I43" s="223" t="s">
        <v>95</v>
      </c>
      <c r="J43" s="37">
        <f>'Прил 2'!J78</f>
        <v>66.599999999999994</v>
      </c>
      <c r="K43" s="37">
        <f>'Прил 2'!K78</f>
        <v>77</v>
      </c>
      <c r="L43" s="37">
        <f>'Прил 2'!L78</f>
        <v>98.2</v>
      </c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</row>
    <row r="44" spans="1:43" s="118" customFormat="1" ht="33" customHeight="1">
      <c r="A44" s="191" t="s">
        <v>224</v>
      </c>
      <c r="B44" s="6" t="s">
        <v>225</v>
      </c>
      <c r="C44" s="6"/>
      <c r="D44" s="6"/>
      <c r="E44" s="6"/>
      <c r="F44" s="92"/>
      <c r="G44" s="85"/>
      <c r="H44" s="85"/>
      <c r="I44" s="85"/>
      <c r="J44" s="37">
        <f t="shared" ref="J44:J49" si="8">J45</f>
        <v>0.5</v>
      </c>
      <c r="K44" s="37">
        <f t="shared" ref="K44:L49" si="9">K45</f>
        <v>0.5</v>
      </c>
      <c r="L44" s="37">
        <f t="shared" si="9"/>
        <v>0</v>
      </c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7"/>
      <c r="AG44" s="117"/>
      <c r="AH44" s="117"/>
      <c r="AI44" s="117"/>
      <c r="AJ44" s="117"/>
      <c r="AK44" s="117"/>
      <c r="AL44" s="117"/>
      <c r="AM44" s="117"/>
      <c r="AN44" s="117"/>
      <c r="AO44" s="117"/>
      <c r="AP44" s="117"/>
      <c r="AQ44" s="117"/>
    </row>
    <row r="45" spans="1:43" s="118" customFormat="1" ht="35.25" customHeight="1">
      <c r="A45" s="75" t="s">
        <v>226</v>
      </c>
      <c r="B45" s="6" t="s">
        <v>225</v>
      </c>
      <c r="C45" s="6" t="s">
        <v>35</v>
      </c>
      <c r="D45" s="6" t="s">
        <v>37</v>
      </c>
      <c r="E45" s="6" t="s">
        <v>227</v>
      </c>
      <c r="F45" s="92"/>
      <c r="G45" s="85"/>
      <c r="H45" s="85"/>
      <c r="I45" s="85"/>
      <c r="J45" s="37">
        <f t="shared" si="8"/>
        <v>0.5</v>
      </c>
      <c r="K45" s="37">
        <f t="shared" si="9"/>
        <v>0.5</v>
      </c>
      <c r="L45" s="37">
        <f t="shared" si="9"/>
        <v>0</v>
      </c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17"/>
      <c r="AF45" s="117"/>
      <c r="AG45" s="117"/>
      <c r="AH45" s="117"/>
      <c r="AI45" s="117"/>
      <c r="AJ45" s="117"/>
      <c r="AK45" s="117"/>
      <c r="AL45" s="117"/>
      <c r="AM45" s="117"/>
      <c r="AN45" s="117"/>
      <c r="AO45" s="117"/>
      <c r="AP45" s="117"/>
      <c r="AQ45" s="117"/>
    </row>
    <row r="46" spans="1:43" s="118" customFormat="1" ht="35.25" customHeight="1">
      <c r="A46" s="75" t="s">
        <v>106</v>
      </c>
      <c r="B46" s="6" t="s">
        <v>225</v>
      </c>
      <c r="C46" s="6" t="s">
        <v>35</v>
      </c>
      <c r="D46" s="6" t="s">
        <v>37</v>
      </c>
      <c r="E46" s="6" t="s">
        <v>227</v>
      </c>
      <c r="F46" s="92" t="s">
        <v>108</v>
      </c>
      <c r="G46" s="85"/>
      <c r="H46" s="85"/>
      <c r="I46" s="85"/>
      <c r="J46" s="37">
        <f t="shared" si="8"/>
        <v>0.5</v>
      </c>
      <c r="K46" s="37">
        <f t="shared" si="9"/>
        <v>0.5</v>
      </c>
      <c r="L46" s="37">
        <f t="shared" si="9"/>
        <v>0</v>
      </c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7"/>
      <c r="AH46" s="117"/>
      <c r="AI46" s="117"/>
      <c r="AJ46" s="117"/>
      <c r="AK46" s="117"/>
      <c r="AL46" s="117"/>
      <c r="AM46" s="117"/>
      <c r="AN46" s="117"/>
      <c r="AO46" s="117"/>
      <c r="AP46" s="117"/>
      <c r="AQ46" s="117"/>
    </row>
    <row r="47" spans="1:43" s="118" customFormat="1" ht="40.5" customHeight="1">
      <c r="A47" s="75" t="s">
        <v>107</v>
      </c>
      <c r="B47" s="6" t="s">
        <v>225</v>
      </c>
      <c r="C47" s="6" t="s">
        <v>35</v>
      </c>
      <c r="D47" s="6" t="s">
        <v>37</v>
      </c>
      <c r="E47" s="6" t="s">
        <v>227</v>
      </c>
      <c r="F47" s="92" t="s">
        <v>109</v>
      </c>
      <c r="G47" s="85"/>
      <c r="H47" s="85"/>
      <c r="I47" s="85"/>
      <c r="J47" s="37">
        <f t="shared" si="8"/>
        <v>0.5</v>
      </c>
      <c r="K47" s="37">
        <f t="shared" si="9"/>
        <v>0.5</v>
      </c>
      <c r="L47" s="37">
        <f t="shared" si="9"/>
        <v>0</v>
      </c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17"/>
      <c r="AF47" s="117"/>
      <c r="AG47" s="117"/>
      <c r="AH47" s="117"/>
      <c r="AI47" s="117"/>
      <c r="AJ47" s="117"/>
      <c r="AK47" s="117"/>
      <c r="AL47" s="117"/>
      <c r="AM47" s="117"/>
      <c r="AN47" s="117"/>
      <c r="AO47" s="117"/>
      <c r="AP47" s="117"/>
      <c r="AQ47" s="117"/>
    </row>
    <row r="48" spans="1:43" s="118" customFormat="1" ht="20.25" customHeight="1">
      <c r="A48" s="120" t="s">
        <v>221</v>
      </c>
      <c r="B48" s="6" t="s">
        <v>225</v>
      </c>
      <c r="C48" s="6" t="s">
        <v>35</v>
      </c>
      <c r="D48" s="6" t="s">
        <v>37</v>
      </c>
      <c r="E48" s="6" t="s">
        <v>227</v>
      </c>
      <c r="F48" s="92" t="s">
        <v>109</v>
      </c>
      <c r="G48" s="7" t="s">
        <v>29</v>
      </c>
      <c r="H48" s="7"/>
      <c r="I48" s="85"/>
      <c r="J48" s="37">
        <f t="shared" si="8"/>
        <v>0.5</v>
      </c>
      <c r="K48" s="37">
        <f t="shared" si="9"/>
        <v>0.5</v>
      </c>
      <c r="L48" s="37">
        <f t="shared" si="9"/>
        <v>0</v>
      </c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</row>
    <row r="49" spans="1:43" s="118" customFormat="1" ht="40.5" customHeight="1">
      <c r="A49" s="120" t="s">
        <v>222</v>
      </c>
      <c r="B49" s="6" t="s">
        <v>225</v>
      </c>
      <c r="C49" s="6" t="s">
        <v>35</v>
      </c>
      <c r="D49" s="6" t="s">
        <v>37</v>
      </c>
      <c r="E49" s="6" t="s">
        <v>227</v>
      </c>
      <c r="F49" s="92" t="s">
        <v>109</v>
      </c>
      <c r="G49" s="7" t="s">
        <v>29</v>
      </c>
      <c r="H49" s="7" t="s">
        <v>223</v>
      </c>
      <c r="I49" s="85"/>
      <c r="J49" s="37">
        <f t="shared" si="8"/>
        <v>0.5</v>
      </c>
      <c r="K49" s="37">
        <f t="shared" si="9"/>
        <v>0.5</v>
      </c>
      <c r="L49" s="37">
        <f t="shared" si="9"/>
        <v>0</v>
      </c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17"/>
      <c r="AF49" s="117"/>
      <c r="AG49" s="117"/>
      <c r="AH49" s="117"/>
      <c r="AI49" s="117"/>
      <c r="AJ49" s="117"/>
      <c r="AK49" s="117"/>
      <c r="AL49" s="117"/>
      <c r="AM49" s="117"/>
      <c r="AN49" s="117"/>
      <c r="AO49" s="117"/>
      <c r="AP49" s="117"/>
      <c r="AQ49" s="117"/>
    </row>
    <row r="50" spans="1:43" s="118" customFormat="1" ht="40.5" customHeight="1">
      <c r="A50" s="122" t="s">
        <v>75</v>
      </c>
      <c r="B50" s="68" t="s">
        <v>225</v>
      </c>
      <c r="C50" s="68" t="s">
        <v>35</v>
      </c>
      <c r="D50" s="68" t="s">
        <v>37</v>
      </c>
      <c r="E50" s="68" t="s">
        <v>227</v>
      </c>
      <c r="F50" s="91" t="s">
        <v>109</v>
      </c>
      <c r="G50" s="85" t="s">
        <v>29</v>
      </c>
      <c r="H50" s="85" t="s">
        <v>223</v>
      </c>
      <c r="I50" s="85" t="s">
        <v>95</v>
      </c>
      <c r="J50" s="90">
        <f>'Прил 2'!J71</f>
        <v>0.5</v>
      </c>
      <c r="K50" s="90">
        <f>'Прил 2'!K71</f>
        <v>0.5</v>
      </c>
      <c r="L50" s="90">
        <f>'Прил 2'!L71</f>
        <v>0</v>
      </c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117"/>
      <c r="AP50" s="117"/>
      <c r="AQ50" s="117"/>
    </row>
    <row r="51" spans="1:43" s="118" customFormat="1" ht="30.75" customHeight="1">
      <c r="A51" s="75" t="s">
        <v>233</v>
      </c>
      <c r="B51" s="87" t="s">
        <v>234</v>
      </c>
      <c r="C51" s="7"/>
      <c r="D51" s="7"/>
      <c r="E51" s="7"/>
      <c r="F51" s="100"/>
      <c r="G51" s="85"/>
      <c r="H51" s="85"/>
      <c r="I51" s="85"/>
      <c r="J51" s="37">
        <f t="shared" ref="J51:J56" si="10">J52</f>
        <v>0.5</v>
      </c>
      <c r="K51" s="37">
        <f t="shared" ref="K51:L56" si="11">K52</f>
        <v>0.5</v>
      </c>
      <c r="L51" s="37">
        <f t="shared" si="11"/>
        <v>0</v>
      </c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117"/>
      <c r="AJ51" s="117"/>
      <c r="AK51" s="117"/>
      <c r="AL51" s="117"/>
      <c r="AM51" s="117"/>
      <c r="AN51" s="117"/>
      <c r="AO51" s="117"/>
      <c r="AP51" s="117"/>
      <c r="AQ51" s="117"/>
    </row>
    <row r="52" spans="1:43" s="118" customFormat="1" ht="18.75" customHeight="1">
      <c r="A52" s="75" t="s">
        <v>235</v>
      </c>
      <c r="B52" s="87" t="s">
        <v>234</v>
      </c>
      <c r="C52" s="7" t="s">
        <v>35</v>
      </c>
      <c r="D52" s="7" t="s">
        <v>35</v>
      </c>
      <c r="E52" s="7" t="s">
        <v>236</v>
      </c>
      <c r="F52" s="100"/>
      <c r="G52" s="85"/>
      <c r="H52" s="85"/>
      <c r="I52" s="85"/>
      <c r="J52" s="37">
        <f t="shared" si="10"/>
        <v>0.5</v>
      </c>
      <c r="K52" s="37">
        <f t="shared" si="11"/>
        <v>0.5</v>
      </c>
      <c r="L52" s="37">
        <f t="shared" si="11"/>
        <v>0</v>
      </c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</row>
    <row r="53" spans="1:43" s="118" customFormat="1" ht="35.25" customHeight="1">
      <c r="A53" s="75" t="s">
        <v>106</v>
      </c>
      <c r="B53" s="6" t="s">
        <v>234</v>
      </c>
      <c r="C53" s="6" t="s">
        <v>35</v>
      </c>
      <c r="D53" s="6" t="s">
        <v>37</v>
      </c>
      <c r="E53" s="6" t="s">
        <v>236</v>
      </c>
      <c r="F53" s="6" t="s">
        <v>108</v>
      </c>
      <c r="G53" s="85"/>
      <c r="H53" s="85"/>
      <c r="I53" s="85"/>
      <c r="J53" s="37">
        <f t="shared" si="10"/>
        <v>0.5</v>
      </c>
      <c r="K53" s="37">
        <f t="shared" si="11"/>
        <v>0.5</v>
      </c>
      <c r="L53" s="37">
        <f t="shared" si="11"/>
        <v>0</v>
      </c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17"/>
      <c r="AF53" s="117"/>
      <c r="AG53" s="117"/>
      <c r="AH53" s="117"/>
      <c r="AI53" s="117"/>
      <c r="AJ53" s="117"/>
      <c r="AK53" s="117"/>
      <c r="AL53" s="117"/>
      <c r="AM53" s="117"/>
      <c r="AN53" s="117"/>
      <c r="AO53" s="117"/>
      <c r="AP53" s="117"/>
      <c r="AQ53" s="117"/>
    </row>
    <row r="54" spans="1:43" s="118" customFormat="1" ht="40.5" customHeight="1">
      <c r="A54" s="75" t="s">
        <v>107</v>
      </c>
      <c r="B54" s="6" t="s">
        <v>234</v>
      </c>
      <c r="C54" s="6" t="s">
        <v>35</v>
      </c>
      <c r="D54" s="6" t="s">
        <v>37</v>
      </c>
      <c r="E54" s="6" t="s">
        <v>236</v>
      </c>
      <c r="F54" s="6" t="s">
        <v>109</v>
      </c>
      <c r="G54" s="85"/>
      <c r="H54" s="85"/>
      <c r="I54" s="85"/>
      <c r="J54" s="37">
        <f t="shared" si="10"/>
        <v>0.5</v>
      </c>
      <c r="K54" s="37">
        <f t="shared" si="11"/>
        <v>0.5</v>
      </c>
      <c r="L54" s="37">
        <f t="shared" si="11"/>
        <v>0</v>
      </c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17"/>
      <c r="AF54" s="117"/>
      <c r="AG54" s="117"/>
      <c r="AH54" s="117"/>
      <c r="AI54" s="117"/>
      <c r="AJ54" s="117"/>
      <c r="AK54" s="117"/>
      <c r="AL54" s="117"/>
      <c r="AM54" s="117"/>
      <c r="AN54" s="117"/>
      <c r="AO54" s="117"/>
      <c r="AP54" s="117"/>
      <c r="AQ54" s="117"/>
    </row>
    <row r="55" spans="1:43" s="118" customFormat="1" ht="18.75" customHeight="1">
      <c r="A55" s="120" t="s">
        <v>16</v>
      </c>
      <c r="B55" s="6" t="s">
        <v>234</v>
      </c>
      <c r="C55" s="6" t="s">
        <v>35</v>
      </c>
      <c r="D55" s="6" t="s">
        <v>37</v>
      </c>
      <c r="E55" s="6" t="s">
        <v>236</v>
      </c>
      <c r="F55" s="6" t="s">
        <v>109</v>
      </c>
      <c r="G55" s="7" t="s">
        <v>17</v>
      </c>
      <c r="H55" s="85"/>
      <c r="I55" s="85"/>
      <c r="J55" s="37">
        <f t="shared" si="10"/>
        <v>0.5</v>
      </c>
      <c r="K55" s="37">
        <f t="shared" si="11"/>
        <v>0.5</v>
      </c>
      <c r="L55" s="37">
        <f t="shared" si="11"/>
        <v>0</v>
      </c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7"/>
      <c r="AH55" s="117"/>
      <c r="AI55" s="117"/>
      <c r="AJ55" s="117"/>
      <c r="AK55" s="117"/>
      <c r="AL55" s="117"/>
      <c r="AM55" s="117"/>
      <c r="AN55" s="117"/>
      <c r="AO55" s="117"/>
      <c r="AP55" s="117"/>
      <c r="AQ55" s="117"/>
    </row>
    <row r="56" spans="1:43" s="118" customFormat="1" ht="21" customHeight="1">
      <c r="A56" s="120" t="s">
        <v>232</v>
      </c>
      <c r="B56" s="6" t="s">
        <v>234</v>
      </c>
      <c r="C56" s="6" t="s">
        <v>35</v>
      </c>
      <c r="D56" s="6" t="s">
        <v>37</v>
      </c>
      <c r="E56" s="6" t="s">
        <v>236</v>
      </c>
      <c r="F56" s="6" t="s">
        <v>109</v>
      </c>
      <c r="G56" s="7" t="s">
        <v>17</v>
      </c>
      <c r="H56" s="7" t="s">
        <v>32</v>
      </c>
      <c r="I56" s="7"/>
      <c r="J56" s="37">
        <f t="shared" si="10"/>
        <v>0.5</v>
      </c>
      <c r="K56" s="37">
        <f t="shared" si="11"/>
        <v>0.5</v>
      </c>
      <c r="L56" s="37">
        <f t="shared" si="11"/>
        <v>0</v>
      </c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7"/>
      <c r="AG56" s="117"/>
      <c r="AH56" s="117"/>
      <c r="AI56" s="117"/>
      <c r="AJ56" s="117"/>
      <c r="AK56" s="117"/>
      <c r="AL56" s="117"/>
      <c r="AM56" s="117"/>
      <c r="AN56" s="117"/>
      <c r="AO56" s="117"/>
      <c r="AP56" s="117"/>
      <c r="AQ56" s="117"/>
    </row>
    <row r="57" spans="1:43" s="118" customFormat="1" ht="40.5" customHeight="1">
      <c r="A57" s="122" t="s">
        <v>75</v>
      </c>
      <c r="B57" s="6" t="s">
        <v>234</v>
      </c>
      <c r="C57" s="6" t="s">
        <v>35</v>
      </c>
      <c r="D57" s="6" t="s">
        <v>37</v>
      </c>
      <c r="E57" s="6" t="s">
        <v>236</v>
      </c>
      <c r="F57" s="6" t="s">
        <v>109</v>
      </c>
      <c r="G57" s="85" t="s">
        <v>17</v>
      </c>
      <c r="H57" s="85" t="s">
        <v>32</v>
      </c>
      <c r="I57" s="85" t="s">
        <v>95</v>
      </c>
      <c r="J57" s="90">
        <f>'Прил 2'!J56</f>
        <v>0.5</v>
      </c>
      <c r="K57" s="90">
        <f>'Прил 2'!K56</f>
        <v>0.5</v>
      </c>
      <c r="L57" s="90">
        <f>'Прил 2'!L56</f>
        <v>0</v>
      </c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17"/>
      <c r="AF57" s="117"/>
      <c r="AG57" s="117"/>
      <c r="AH57" s="117"/>
      <c r="AI57" s="117"/>
      <c r="AJ57" s="117"/>
      <c r="AK57" s="117"/>
      <c r="AL57" s="117"/>
      <c r="AM57" s="117"/>
      <c r="AN57" s="117"/>
      <c r="AO57" s="117"/>
      <c r="AP57" s="117"/>
      <c r="AQ57" s="117"/>
    </row>
    <row r="58" spans="1:43" ht="20.25" customHeight="1">
      <c r="A58" s="72" t="s">
        <v>149</v>
      </c>
      <c r="B58" s="6" t="s">
        <v>34</v>
      </c>
      <c r="C58" s="6"/>
      <c r="D58" s="7"/>
      <c r="E58" s="7"/>
      <c r="F58" s="7"/>
      <c r="G58" s="6"/>
      <c r="H58" s="6"/>
      <c r="I58" s="119"/>
      <c r="J58" s="37">
        <f>J59+J72</f>
        <v>1124.1399999999999</v>
      </c>
      <c r="K58" s="37">
        <f>K59+K72</f>
        <v>441</v>
      </c>
      <c r="L58" s="37">
        <f>L59+L72</f>
        <v>378.9</v>
      </c>
    </row>
    <row r="59" spans="1:43" ht="15.75">
      <c r="A59" s="120" t="s">
        <v>141</v>
      </c>
      <c r="B59" s="6">
        <v>65</v>
      </c>
      <c r="C59" s="6">
        <v>1</v>
      </c>
      <c r="D59" s="68"/>
      <c r="E59" s="68"/>
      <c r="F59" s="68"/>
      <c r="G59" s="6"/>
      <c r="H59" s="6"/>
      <c r="I59" s="119"/>
      <c r="J59" s="37">
        <f>J60+J66</f>
        <v>404</v>
      </c>
      <c r="K59" s="37">
        <f t="shared" ref="K59:L59" si="12">K60</f>
        <v>157.5</v>
      </c>
      <c r="L59" s="37">
        <f t="shared" si="12"/>
        <v>134.30000000000001</v>
      </c>
    </row>
    <row r="60" spans="1:43" ht="31.5">
      <c r="A60" s="120" t="s">
        <v>36</v>
      </c>
      <c r="B60" s="7" t="s">
        <v>34</v>
      </c>
      <c r="C60" s="7" t="s">
        <v>24</v>
      </c>
      <c r="D60" s="7" t="s">
        <v>37</v>
      </c>
      <c r="E60" s="7" t="s">
        <v>38</v>
      </c>
      <c r="F60" s="7"/>
      <c r="G60" s="7"/>
      <c r="H60" s="7"/>
      <c r="I60" s="7"/>
      <c r="J60" s="37">
        <f>J63</f>
        <v>254</v>
      </c>
      <c r="K60" s="37">
        <f>K63</f>
        <v>157.5</v>
      </c>
      <c r="L60" s="37">
        <f>L63</f>
        <v>134.30000000000001</v>
      </c>
    </row>
    <row r="61" spans="1:43" ht="63">
      <c r="A61" s="76" t="s">
        <v>110</v>
      </c>
      <c r="B61" s="6">
        <v>65</v>
      </c>
      <c r="C61" s="6">
        <v>1</v>
      </c>
      <c r="D61" s="7" t="s">
        <v>37</v>
      </c>
      <c r="E61" s="6">
        <v>41150</v>
      </c>
      <c r="F61" s="7" t="s">
        <v>112</v>
      </c>
      <c r="G61" s="7"/>
      <c r="H61" s="7"/>
      <c r="I61" s="7"/>
      <c r="J61" s="37">
        <f>J62</f>
        <v>254</v>
      </c>
      <c r="K61" s="37">
        <f t="shared" ref="K61:L61" si="13">K62</f>
        <v>157.5</v>
      </c>
      <c r="L61" s="37">
        <f t="shared" si="13"/>
        <v>134.30000000000001</v>
      </c>
    </row>
    <row r="62" spans="1:43" ht="31.5">
      <c r="A62" s="76" t="s">
        <v>111</v>
      </c>
      <c r="B62" s="6">
        <v>65</v>
      </c>
      <c r="C62" s="6">
        <v>1</v>
      </c>
      <c r="D62" s="7" t="s">
        <v>37</v>
      </c>
      <c r="E62" s="6">
        <v>41150</v>
      </c>
      <c r="F62" s="7" t="s">
        <v>113</v>
      </c>
      <c r="G62" s="7"/>
      <c r="H62" s="7"/>
      <c r="I62" s="7"/>
      <c r="J62" s="37">
        <f>J63</f>
        <v>254</v>
      </c>
      <c r="K62" s="37">
        <f t="shared" ref="K62:L62" si="14">K63</f>
        <v>157.5</v>
      </c>
      <c r="L62" s="37">
        <f t="shared" si="14"/>
        <v>134.30000000000001</v>
      </c>
    </row>
    <row r="63" spans="1:43" ht="15.75">
      <c r="A63" s="120" t="s">
        <v>16</v>
      </c>
      <c r="B63" s="6">
        <v>65</v>
      </c>
      <c r="C63" s="6">
        <v>1</v>
      </c>
      <c r="D63" s="7" t="s">
        <v>37</v>
      </c>
      <c r="E63" s="6">
        <v>41150</v>
      </c>
      <c r="F63" s="6" t="s">
        <v>113</v>
      </c>
      <c r="G63" s="6" t="s">
        <v>17</v>
      </c>
      <c r="H63" s="6"/>
      <c r="I63" s="7"/>
      <c r="J63" s="37">
        <f>J64</f>
        <v>254</v>
      </c>
      <c r="K63" s="37">
        <f t="shared" ref="K63:L64" si="15">K64</f>
        <v>157.5</v>
      </c>
      <c r="L63" s="37">
        <f t="shared" si="15"/>
        <v>134.30000000000001</v>
      </c>
    </row>
    <row r="64" spans="1:43" ht="31.5">
      <c r="A64" s="120" t="s">
        <v>33</v>
      </c>
      <c r="B64" s="6">
        <v>65</v>
      </c>
      <c r="C64" s="6">
        <v>1</v>
      </c>
      <c r="D64" s="7" t="s">
        <v>37</v>
      </c>
      <c r="E64" s="6">
        <v>41150</v>
      </c>
      <c r="F64" s="6" t="s">
        <v>113</v>
      </c>
      <c r="G64" s="6" t="s">
        <v>17</v>
      </c>
      <c r="H64" s="6" t="s">
        <v>28</v>
      </c>
      <c r="I64" s="7"/>
      <c r="J64" s="37">
        <f>J65</f>
        <v>254</v>
      </c>
      <c r="K64" s="37">
        <f t="shared" si="15"/>
        <v>157.5</v>
      </c>
      <c r="L64" s="37">
        <f t="shared" si="15"/>
        <v>134.30000000000001</v>
      </c>
    </row>
    <row r="65" spans="1:12" ht="31.5">
      <c r="A65" s="122" t="s">
        <v>75</v>
      </c>
      <c r="B65" s="68">
        <v>65</v>
      </c>
      <c r="C65" s="68">
        <v>1</v>
      </c>
      <c r="D65" s="85" t="s">
        <v>37</v>
      </c>
      <c r="E65" s="68" t="s">
        <v>38</v>
      </c>
      <c r="F65" s="68" t="s">
        <v>113</v>
      </c>
      <c r="G65" s="68" t="s">
        <v>17</v>
      </c>
      <c r="H65" s="68" t="s">
        <v>28</v>
      </c>
      <c r="I65" s="85" t="s">
        <v>95</v>
      </c>
      <c r="J65" s="90">
        <f>'Прил 2'!J15</f>
        <v>254</v>
      </c>
      <c r="K65" s="90">
        <f>'Прил 2'!K15</f>
        <v>157.5</v>
      </c>
      <c r="L65" s="90">
        <f>'Прил 2'!L15</f>
        <v>134.30000000000001</v>
      </c>
    </row>
    <row r="66" spans="1:12" ht="47.25">
      <c r="A66" s="8" t="s">
        <v>211</v>
      </c>
      <c r="B66" s="92" t="s">
        <v>34</v>
      </c>
      <c r="C66" s="6" t="s">
        <v>24</v>
      </c>
      <c r="D66" s="7" t="s">
        <v>37</v>
      </c>
      <c r="E66" s="73" t="s">
        <v>212</v>
      </c>
      <c r="F66" s="6"/>
      <c r="G66" s="6"/>
      <c r="H66" s="6"/>
      <c r="I66" s="7"/>
      <c r="J66" s="37">
        <f>J67</f>
        <v>150</v>
      </c>
      <c r="K66" s="37">
        <f t="shared" ref="K66:L70" si="16">K67</f>
        <v>0</v>
      </c>
      <c r="L66" s="37">
        <f t="shared" si="16"/>
        <v>0</v>
      </c>
    </row>
    <row r="67" spans="1:12" ht="63">
      <c r="A67" s="180" t="s">
        <v>110</v>
      </c>
      <c r="B67" s="92" t="s">
        <v>34</v>
      </c>
      <c r="C67" s="6" t="s">
        <v>24</v>
      </c>
      <c r="D67" s="7" t="s">
        <v>37</v>
      </c>
      <c r="E67" s="73" t="s">
        <v>212</v>
      </c>
      <c r="F67" s="6" t="s">
        <v>112</v>
      </c>
      <c r="G67" s="6"/>
      <c r="H67" s="6"/>
      <c r="I67" s="7"/>
      <c r="J67" s="37">
        <f>J68</f>
        <v>150</v>
      </c>
      <c r="K67" s="37">
        <f t="shared" si="16"/>
        <v>0</v>
      </c>
      <c r="L67" s="37">
        <f t="shared" si="16"/>
        <v>0</v>
      </c>
    </row>
    <row r="68" spans="1:12" ht="31.5">
      <c r="A68" s="180" t="s">
        <v>111</v>
      </c>
      <c r="B68" s="92" t="s">
        <v>34</v>
      </c>
      <c r="C68" s="6" t="s">
        <v>24</v>
      </c>
      <c r="D68" s="7" t="s">
        <v>37</v>
      </c>
      <c r="E68" s="73" t="s">
        <v>212</v>
      </c>
      <c r="F68" s="6" t="s">
        <v>113</v>
      </c>
      <c r="G68" s="6"/>
      <c r="H68" s="6"/>
      <c r="I68" s="7"/>
      <c r="J68" s="37">
        <f>J69</f>
        <v>150</v>
      </c>
      <c r="K68" s="37">
        <f t="shared" si="16"/>
        <v>0</v>
      </c>
      <c r="L68" s="37">
        <f t="shared" si="16"/>
        <v>0</v>
      </c>
    </row>
    <row r="69" spans="1:12" ht="15.75">
      <c r="A69" s="185" t="s">
        <v>16</v>
      </c>
      <c r="B69" s="92" t="s">
        <v>34</v>
      </c>
      <c r="C69" s="6" t="s">
        <v>24</v>
      </c>
      <c r="D69" s="7" t="s">
        <v>37</v>
      </c>
      <c r="E69" s="73" t="s">
        <v>212</v>
      </c>
      <c r="F69" s="6" t="s">
        <v>113</v>
      </c>
      <c r="G69" s="6" t="s">
        <v>17</v>
      </c>
      <c r="H69" s="6"/>
      <c r="I69" s="7"/>
      <c r="J69" s="37">
        <f>J70</f>
        <v>150</v>
      </c>
      <c r="K69" s="37">
        <f t="shared" si="16"/>
        <v>0</v>
      </c>
      <c r="L69" s="37">
        <f t="shared" si="16"/>
        <v>0</v>
      </c>
    </row>
    <row r="70" spans="1:12" ht="31.5">
      <c r="A70" s="185" t="s">
        <v>33</v>
      </c>
      <c r="B70" s="92" t="s">
        <v>34</v>
      </c>
      <c r="C70" s="6" t="s">
        <v>24</v>
      </c>
      <c r="D70" s="7" t="s">
        <v>37</v>
      </c>
      <c r="E70" s="73" t="s">
        <v>212</v>
      </c>
      <c r="F70" s="6" t="s">
        <v>113</v>
      </c>
      <c r="G70" s="6" t="s">
        <v>17</v>
      </c>
      <c r="H70" s="6" t="s">
        <v>28</v>
      </c>
      <c r="I70" s="7"/>
      <c r="J70" s="37">
        <f>J71</f>
        <v>150</v>
      </c>
      <c r="K70" s="37">
        <f t="shared" si="16"/>
        <v>0</v>
      </c>
      <c r="L70" s="37">
        <f t="shared" si="16"/>
        <v>0</v>
      </c>
    </row>
    <row r="71" spans="1:12" ht="31.5">
      <c r="A71" s="122" t="s">
        <v>75</v>
      </c>
      <c r="B71" s="91" t="s">
        <v>34</v>
      </c>
      <c r="C71" s="68" t="s">
        <v>24</v>
      </c>
      <c r="D71" s="85" t="s">
        <v>37</v>
      </c>
      <c r="E71" s="71" t="s">
        <v>212</v>
      </c>
      <c r="F71" s="68" t="s">
        <v>113</v>
      </c>
      <c r="G71" s="68" t="s">
        <v>17</v>
      </c>
      <c r="H71" s="68" t="s">
        <v>28</v>
      </c>
      <c r="I71" s="85" t="s">
        <v>95</v>
      </c>
      <c r="J71" s="90">
        <f>'Прил 2'!J18</f>
        <v>150</v>
      </c>
      <c r="K71" s="90">
        <f>'Прил 2'!K18</f>
        <v>0</v>
      </c>
      <c r="L71" s="90">
        <f>'Прил 2'!L18</f>
        <v>0</v>
      </c>
    </row>
    <row r="72" spans="1:12" ht="31.5">
      <c r="A72" s="120" t="s">
        <v>146</v>
      </c>
      <c r="B72" s="6" t="s">
        <v>34</v>
      </c>
      <c r="C72" s="6" t="s">
        <v>25</v>
      </c>
      <c r="D72" s="7"/>
      <c r="E72" s="6"/>
      <c r="F72" s="6"/>
      <c r="G72" s="6"/>
      <c r="H72" s="6"/>
      <c r="I72" s="7"/>
      <c r="J72" s="37">
        <f>J73+J79+J90</f>
        <v>720.14</v>
      </c>
      <c r="K72" s="37">
        <f t="shared" ref="K72:L72" si="17">K73+K79</f>
        <v>283.5</v>
      </c>
      <c r="L72" s="37">
        <f t="shared" si="17"/>
        <v>244.6</v>
      </c>
    </row>
    <row r="73" spans="1:12" ht="30.75" customHeight="1">
      <c r="A73" s="120" t="s">
        <v>39</v>
      </c>
      <c r="B73" s="6" t="s">
        <v>34</v>
      </c>
      <c r="C73" s="6" t="s">
        <v>25</v>
      </c>
      <c r="D73" s="7" t="s">
        <v>37</v>
      </c>
      <c r="E73" s="6" t="s">
        <v>40</v>
      </c>
      <c r="F73" s="6"/>
      <c r="G73" s="6"/>
      <c r="H73" s="6"/>
      <c r="I73" s="7"/>
      <c r="J73" s="37">
        <f>J74</f>
        <v>291.60000000000002</v>
      </c>
      <c r="K73" s="37">
        <f>K76</f>
        <v>220.4</v>
      </c>
      <c r="L73" s="37">
        <f>L76</f>
        <v>190.2</v>
      </c>
    </row>
    <row r="74" spans="1:12" ht="67.900000000000006" customHeight="1">
      <c r="A74" s="76" t="s">
        <v>110</v>
      </c>
      <c r="B74" s="6" t="s">
        <v>34</v>
      </c>
      <c r="C74" s="6" t="s">
        <v>25</v>
      </c>
      <c r="D74" s="7" t="s">
        <v>37</v>
      </c>
      <c r="E74" s="6" t="s">
        <v>40</v>
      </c>
      <c r="F74" s="6" t="s">
        <v>112</v>
      </c>
      <c r="G74" s="6"/>
      <c r="H74" s="6"/>
      <c r="I74" s="7"/>
      <c r="J74" s="37">
        <f>J75</f>
        <v>291.60000000000002</v>
      </c>
      <c r="K74" s="37">
        <f t="shared" ref="K74:L74" si="18">K75</f>
        <v>220.4</v>
      </c>
      <c r="L74" s="37">
        <f t="shared" si="18"/>
        <v>190.2</v>
      </c>
    </row>
    <row r="75" spans="1:12" ht="30.75" customHeight="1">
      <c r="A75" s="76" t="s">
        <v>111</v>
      </c>
      <c r="B75" s="6" t="s">
        <v>34</v>
      </c>
      <c r="C75" s="6" t="s">
        <v>25</v>
      </c>
      <c r="D75" s="7" t="s">
        <v>37</v>
      </c>
      <c r="E75" s="6" t="s">
        <v>40</v>
      </c>
      <c r="F75" s="6" t="s">
        <v>113</v>
      </c>
      <c r="G75" s="6"/>
      <c r="H75" s="6"/>
      <c r="I75" s="7"/>
      <c r="J75" s="37">
        <f>J76</f>
        <v>291.60000000000002</v>
      </c>
      <c r="K75" s="37">
        <f t="shared" ref="K75:L75" si="19">K76</f>
        <v>220.4</v>
      </c>
      <c r="L75" s="37">
        <f t="shared" si="19"/>
        <v>190.2</v>
      </c>
    </row>
    <row r="76" spans="1:12" ht="15.75">
      <c r="A76" s="120" t="s">
        <v>16</v>
      </c>
      <c r="B76" s="6" t="s">
        <v>34</v>
      </c>
      <c r="C76" s="6" t="s">
        <v>25</v>
      </c>
      <c r="D76" s="7" t="s">
        <v>37</v>
      </c>
      <c r="E76" s="6" t="s">
        <v>40</v>
      </c>
      <c r="F76" s="6" t="s">
        <v>113</v>
      </c>
      <c r="G76" s="6" t="s">
        <v>17</v>
      </c>
      <c r="H76" s="6"/>
      <c r="I76" s="7"/>
      <c r="J76" s="37">
        <f>J77</f>
        <v>291.60000000000002</v>
      </c>
      <c r="K76" s="37">
        <f t="shared" ref="K76:L77" si="20">K77</f>
        <v>220.4</v>
      </c>
      <c r="L76" s="37">
        <f t="shared" si="20"/>
        <v>190.2</v>
      </c>
    </row>
    <row r="77" spans="1:12" ht="54.6" customHeight="1">
      <c r="A77" s="120" t="s">
        <v>67</v>
      </c>
      <c r="B77" s="6" t="s">
        <v>34</v>
      </c>
      <c r="C77" s="7" t="s">
        <v>25</v>
      </c>
      <c r="D77" s="7" t="s">
        <v>37</v>
      </c>
      <c r="E77" s="7">
        <v>41110</v>
      </c>
      <c r="F77" s="7" t="s">
        <v>113</v>
      </c>
      <c r="G77" s="7" t="s">
        <v>17</v>
      </c>
      <c r="H77" s="7" t="s">
        <v>18</v>
      </c>
      <c r="I77" s="7"/>
      <c r="J77" s="37">
        <f>J78</f>
        <v>291.60000000000002</v>
      </c>
      <c r="K77" s="37">
        <f t="shared" si="20"/>
        <v>220.4</v>
      </c>
      <c r="L77" s="37">
        <f t="shared" si="20"/>
        <v>190.2</v>
      </c>
    </row>
    <row r="78" spans="1:12" ht="31.5">
      <c r="A78" s="122" t="s">
        <v>75</v>
      </c>
      <c r="B78" s="68" t="s">
        <v>34</v>
      </c>
      <c r="C78" s="85" t="s">
        <v>25</v>
      </c>
      <c r="D78" s="85" t="s">
        <v>37</v>
      </c>
      <c r="E78" s="85" t="s">
        <v>40</v>
      </c>
      <c r="F78" s="85" t="s">
        <v>113</v>
      </c>
      <c r="G78" s="68" t="s">
        <v>17</v>
      </c>
      <c r="H78" s="68" t="s">
        <v>18</v>
      </c>
      <c r="I78" s="85" t="s">
        <v>95</v>
      </c>
      <c r="J78" s="90">
        <f>'Прил 2'!J24</f>
        <v>291.60000000000002</v>
      </c>
      <c r="K78" s="90">
        <f>'Прил 2'!K24</f>
        <v>220.4</v>
      </c>
      <c r="L78" s="90">
        <f>'Прил 2'!L24</f>
        <v>190.2</v>
      </c>
    </row>
    <row r="79" spans="1:12" ht="15.75">
      <c r="A79" s="120" t="s">
        <v>41</v>
      </c>
      <c r="B79" s="7" t="s">
        <v>34</v>
      </c>
      <c r="C79" s="7" t="s">
        <v>25</v>
      </c>
      <c r="D79" s="7" t="s">
        <v>37</v>
      </c>
      <c r="E79" s="7" t="s">
        <v>42</v>
      </c>
      <c r="F79" s="7"/>
      <c r="G79" s="6"/>
      <c r="H79" s="6"/>
      <c r="I79" s="7"/>
      <c r="J79" s="37">
        <f>J82+J85</f>
        <v>174.5</v>
      </c>
      <c r="K79" s="37">
        <f t="shared" ref="K79:L79" si="21">K82+K85</f>
        <v>63.099999999999994</v>
      </c>
      <c r="L79" s="37">
        <f t="shared" si="21"/>
        <v>54.400000000000006</v>
      </c>
    </row>
    <row r="80" spans="1:12" ht="31.5">
      <c r="A80" s="75" t="s">
        <v>106</v>
      </c>
      <c r="B80" s="6" t="s">
        <v>34</v>
      </c>
      <c r="C80" s="7" t="s">
        <v>25</v>
      </c>
      <c r="D80" s="7" t="s">
        <v>37</v>
      </c>
      <c r="E80" s="7" t="s">
        <v>42</v>
      </c>
      <c r="F80" s="7" t="s">
        <v>108</v>
      </c>
      <c r="G80" s="6"/>
      <c r="H80" s="6"/>
      <c r="I80" s="7"/>
      <c r="J80" s="37">
        <f>J81</f>
        <v>144.5</v>
      </c>
      <c r="K80" s="37">
        <f t="shared" ref="K80:L80" si="22">K81</f>
        <v>37.299999999999997</v>
      </c>
      <c r="L80" s="37">
        <f t="shared" si="22"/>
        <v>28.6</v>
      </c>
    </row>
    <row r="81" spans="1:12" ht="31.5">
      <c r="A81" s="75" t="s">
        <v>107</v>
      </c>
      <c r="B81" s="6" t="s">
        <v>34</v>
      </c>
      <c r="C81" s="7" t="s">
        <v>25</v>
      </c>
      <c r="D81" s="7" t="s">
        <v>37</v>
      </c>
      <c r="E81" s="7" t="s">
        <v>42</v>
      </c>
      <c r="F81" s="7" t="s">
        <v>109</v>
      </c>
      <c r="G81" s="6"/>
      <c r="H81" s="6"/>
      <c r="I81" s="7"/>
      <c r="J81" s="37">
        <f>J82</f>
        <v>144.5</v>
      </c>
      <c r="K81" s="37">
        <f t="shared" ref="K81:L81" si="23">K82</f>
        <v>37.299999999999997</v>
      </c>
      <c r="L81" s="37">
        <f t="shared" si="23"/>
        <v>28.6</v>
      </c>
    </row>
    <row r="82" spans="1:12" ht="15.75">
      <c r="A82" s="120" t="s">
        <v>16</v>
      </c>
      <c r="B82" s="6" t="s">
        <v>34</v>
      </c>
      <c r="C82" s="7" t="s">
        <v>25</v>
      </c>
      <c r="D82" s="7" t="s">
        <v>37</v>
      </c>
      <c r="E82" s="7" t="s">
        <v>42</v>
      </c>
      <c r="F82" s="7" t="s">
        <v>109</v>
      </c>
      <c r="G82" s="6" t="s">
        <v>17</v>
      </c>
      <c r="H82" s="6"/>
      <c r="I82" s="7"/>
      <c r="J82" s="37">
        <f>J83</f>
        <v>144.5</v>
      </c>
      <c r="K82" s="37">
        <f t="shared" ref="K82:L83" si="24">K83</f>
        <v>37.299999999999997</v>
      </c>
      <c r="L82" s="37">
        <f t="shared" si="24"/>
        <v>28.6</v>
      </c>
    </row>
    <row r="83" spans="1:12" ht="52.15" customHeight="1">
      <c r="A83" s="120" t="s">
        <v>67</v>
      </c>
      <c r="B83" s="6" t="s">
        <v>34</v>
      </c>
      <c r="C83" s="7" t="s">
        <v>25</v>
      </c>
      <c r="D83" s="7" t="s">
        <v>37</v>
      </c>
      <c r="E83" s="7" t="s">
        <v>42</v>
      </c>
      <c r="F83" s="7" t="s">
        <v>109</v>
      </c>
      <c r="G83" s="6" t="s">
        <v>17</v>
      </c>
      <c r="H83" s="6" t="s">
        <v>18</v>
      </c>
      <c r="I83" s="7"/>
      <c r="J83" s="37">
        <f>J84</f>
        <v>144.5</v>
      </c>
      <c r="K83" s="37">
        <f t="shared" si="24"/>
        <v>37.299999999999997</v>
      </c>
      <c r="L83" s="37">
        <f t="shared" si="24"/>
        <v>28.6</v>
      </c>
    </row>
    <row r="84" spans="1:12" ht="41.45" customHeight="1">
      <c r="A84" s="122" t="s">
        <v>75</v>
      </c>
      <c r="B84" s="68" t="s">
        <v>34</v>
      </c>
      <c r="C84" s="85" t="s">
        <v>25</v>
      </c>
      <c r="D84" s="85" t="s">
        <v>37</v>
      </c>
      <c r="E84" s="85" t="s">
        <v>42</v>
      </c>
      <c r="F84" s="85" t="s">
        <v>109</v>
      </c>
      <c r="G84" s="68" t="s">
        <v>17</v>
      </c>
      <c r="H84" s="68" t="s">
        <v>18</v>
      </c>
      <c r="I84" s="85" t="s">
        <v>95</v>
      </c>
      <c r="J84" s="90">
        <f>'Прил 2'!J26</f>
        <v>144.5</v>
      </c>
      <c r="K84" s="90">
        <f>'Прил 2'!K26</f>
        <v>37.299999999999997</v>
      </c>
      <c r="L84" s="90">
        <f>'Прил 2'!L26</f>
        <v>28.6</v>
      </c>
    </row>
    <row r="85" spans="1:12" ht="31.5">
      <c r="A85" s="75" t="s">
        <v>106</v>
      </c>
      <c r="B85" s="6" t="s">
        <v>34</v>
      </c>
      <c r="C85" s="7" t="s">
        <v>25</v>
      </c>
      <c r="D85" s="7" t="s">
        <v>37</v>
      </c>
      <c r="E85" s="7" t="s">
        <v>42</v>
      </c>
      <c r="F85" s="7" t="s">
        <v>115</v>
      </c>
      <c r="G85" s="6"/>
      <c r="H85" s="6"/>
      <c r="I85" s="7"/>
      <c r="J85" s="37">
        <f>J86</f>
        <v>30</v>
      </c>
      <c r="K85" s="37">
        <f t="shared" ref="K85:L88" si="25">K86</f>
        <v>25.8</v>
      </c>
      <c r="L85" s="37">
        <f t="shared" ref="L85:L86" si="26">L86</f>
        <v>25.8</v>
      </c>
    </row>
    <row r="86" spans="1:12" ht="31.5">
      <c r="A86" s="75" t="s">
        <v>107</v>
      </c>
      <c r="B86" s="6" t="s">
        <v>34</v>
      </c>
      <c r="C86" s="7" t="s">
        <v>25</v>
      </c>
      <c r="D86" s="7" t="s">
        <v>37</v>
      </c>
      <c r="E86" s="7" t="s">
        <v>42</v>
      </c>
      <c r="F86" s="7" t="s">
        <v>119</v>
      </c>
      <c r="G86" s="6"/>
      <c r="H86" s="6"/>
      <c r="I86" s="7"/>
      <c r="J86" s="37">
        <f>J87</f>
        <v>30</v>
      </c>
      <c r="K86" s="37">
        <f t="shared" si="25"/>
        <v>25.8</v>
      </c>
      <c r="L86" s="37">
        <f t="shared" si="26"/>
        <v>25.8</v>
      </c>
    </row>
    <row r="87" spans="1:12" ht="15.75">
      <c r="A87" s="120" t="s">
        <v>16</v>
      </c>
      <c r="B87" s="6" t="s">
        <v>34</v>
      </c>
      <c r="C87" s="7" t="s">
        <v>25</v>
      </c>
      <c r="D87" s="7" t="s">
        <v>37</v>
      </c>
      <c r="E87" s="7" t="s">
        <v>42</v>
      </c>
      <c r="F87" s="7" t="s">
        <v>119</v>
      </c>
      <c r="G87" s="6" t="s">
        <v>17</v>
      </c>
      <c r="H87" s="6"/>
      <c r="I87" s="7"/>
      <c r="J87" s="37">
        <f>J88</f>
        <v>30</v>
      </c>
      <c r="K87" s="37">
        <f t="shared" si="25"/>
        <v>25.8</v>
      </c>
      <c r="L87" s="37">
        <f t="shared" si="25"/>
        <v>25.8</v>
      </c>
    </row>
    <row r="88" spans="1:12" ht="54.6" customHeight="1">
      <c r="A88" s="120" t="s">
        <v>67</v>
      </c>
      <c r="B88" s="6" t="s">
        <v>34</v>
      </c>
      <c r="C88" s="7" t="s">
        <v>25</v>
      </c>
      <c r="D88" s="7" t="s">
        <v>37</v>
      </c>
      <c r="E88" s="7" t="s">
        <v>42</v>
      </c>
      <c r="F88" s="7" t="s">
        <v>119</v>
      </c>
      <c r="G88" s="6" t="s">
        <v>17</v>
      </c>
      <c r="H88" s="6" t="s">
        <v>18</v>
      </c>
      <c r="I88" s="7"/>
      <c r="J88" s="37">
        <f>J89</f>
        <v>30</v>
      </c>
      <c r="K88" s="37">
        <f t="shared" si="25"/>
        <v>25.8</v>
      </c>
      <c r="L88" s="37">
        <f t="shared" si="25"/>
        <v>25.8</v>
      </c>
    </row>
    <row r="89" spans="1:12" ht="36.6" customHeight="1">
      <c r="A89" s="122" t="s">
        <v>75</v>
      </c>
      <c r="B89" s="68" t="s">
        <v>34</v>
      </c>
      <c r="C89" s="85" t="s">
        <v>25</v>
      </c>
      <c r="D89" s="85" t="s">
        <v>37</v>
      </c>
      <c r="E89" s="85" t="s">
        <v>42</v>
      </c>
      <c r="F89" s="85" t="s">
        <v>119</v>
      </c>
      <c r="G89" s="68" t="s">
        <v>17</v>
      </c>
      <c r="H89" s="68" t="s">
        <v>18</v>
      </c>
      <c r="I89" s="85" t="s">
        <v>95</v>
      </c>
      <c r="J89" s="90">
        <f>'Прил 2'!J28</f>
        <v>30</v>
      </c>
      <c r="K89" s="90">
        <f>'Прил 2'!K28</f>
        <v>25.8</v>
      </c>
      <c r="L89" s="90">
        <f>'Прил 2'!L28</f>
        <v>25.8</v>
      </c>
    </row>
    <row r="90" spans="1:12" ht="36.6" customHeight="1">
      <c r="A90" s="8" t="s">
        <v>211</v>
      </c>
      <c r="B90" s="186" t="s">
        <v>34</v>
      </c>
      <c r="C90" s="178" t="s">
        <v>25</v>
      </c>
      <c r="D90" s="7" t="s">
        <v>37</v>
      </c>
      <c r="E90" s="87" t="s">
        <v>212</v>
      </c>
      <c r="F90" s="7"/>
      <c r="G90" s="187"/>
      <c r="H90" s="6"/>
      <c r="I90" s="188"/>
      <c r="J90" s="37">
        <f>J91</f>
        <v>254.04</v>
      </c>
      <c r="K90" s="37">
        <f t="shared" ref="K90:L94" si="27">K91</f>
        <v>0</v>
      </c>
      <c r="L90" s="37">
        <f t="shared" si="27"/>
        <v>0</v>
      </c>
    </row>
    <row r="91" spans="1:12" ht="36.6" customHeight="1">
      <c r="A91" s="180" t="s">
        <v>110</v>
      </c>
      <c r="B91" s="186" t="s">
        <v>34</v>
      </c>
      <c r="C91" s="178" t="s">
        <v>25</v>
      </c>
      <c r="D91" s="7" t="s">
        <v>37</v>
      </c>
      <c r="E91" s="87" t="s">
        <v>212</v>
      </c>
      <c r="F91" s="7" t="s">
        <v>112</v>
      </c>
      <c r="G91" s="187"/>
      <c r="H91" s="6"/>
      <c r="I91" s="188"/>
      <c r="J91" s="37">
        <f>J92</f>
        <v>254.04</v>
      </c>
      <c r="K91" s="37">
        <f t="shared" si="27"/>
        <v>0</v>
      </c>
      <c r="L91" s="37">
        <f t="shared" si="27"/>
        <v>0</v>
      </c>
    </row>
    <row r="92" spans="1:12" ht="36.6" customHeight="1">
      <c r="A92" s="180" t="s">
        <v>111</v>
      </c>
      <c r="B92" s="186" t="s">
        <v>34</v>
      </c>
      <c r="C92" s="178" t="s">
        <v>25</v>
      </c>
      <c r="D92" s="7" t="s">
        <v>37</v>
      </c>
      <c r="E92" s="87" t="s">
        <v>212</v>
      </c>
      <c r="F92" s="7" t="s">
        <v>113</v>
      </c>
      <c r="G92" s="187"/>
      <c r="H92" s="6"/>
      <c r="I92" s="188"/>
      <c r="J92" s="37">
        <f>J93</f>
        <v>254.04</v>
      </c>
      <c r="K92" s="37">
        <f t="shared" si="27"/>
        <v>0</v>
      </c>
      <c r="L92" s="37">
        <f t="shared" si="27"/>
        <v>0</v>
      </c>
    </row>
    <row r="93" spans="1:12" ht="23.25" customHeight="1">
      <c r="A93" s="185" t="s">
        <v>16</v>
      </c>
      <c r="B93" s="186" t="s">
        <v>34</v>
      </c>
      <c r="C93" s="178" t="s">
        <v>25</v>
      </c>
      <c r="D93" s="7" t="s">
        <v>37</v>
      </c>
      <c r="E93" s="87" t="s">
        <v>212</v>
      </c>
      <c r="F93" s="7" t="s">
        <v>113</v>
      </c>
      <c r="G93" s="187" t="s">
        <v>17</v>
      </c>
      <c r="H93" s="6"/>
      <c r="I93" s="188"/>
      <c r="J93" s="37">
        <f>J94</f>
        <v>254.04</v>
      </c>
      <c r="K93" s="37">
        <f t="shared" si="27"/>
        <v>0</v>
      </c>
      <c r="L93" s="37">
        <f t="shared" si="27"/>
        <v>0</v>
      </c>
    </row>
    <row r="94" spans="1:12" ht="36.6" customHeight="1">
      <c r="A94" s="185" t="s">
        <v>67</v>
      </c>
      <c r="B94" s="186" t="s">
        <v>34</v>
      </c>
      <c r="C94" s="178" t="s">
        <v>25</v>
      </c>
      <c r="D94" s="7" t="s">
        <v>37</v>
      </c>
      <c r="E94" s="87" t="s">
        <v>212</v>
      </c>
      <c r="F94" s="7" t="s">
        <v>113</v>
      </c>
      <c r="G94" s="187" t="s">
        <v>17</v>
      </c>
      <c r="H94" s="6" t="s">
        <v>18</v>
      </c>
      <c r="I94" s="188"/>
      <c r="J94" s="37">
        <f>J95</f>
        <v>254.04</v>
      </c>
      <c r="K94" s="37">
        <f t="shared" si="27"/>
        <v>0</v>
      </c>
      <c r="L94" s="37">
        <f t="shared" si="27"/>
        <v>0</v>
      </c>
    </row>
    <row r="95" spans="1:12" ht="36.6" customHeight="1">
      <c r="A95" s="122" t="s">
        <v>75</v>
      </c>
      <c r="B95" s="91" t="s">
        <v>34</v>
      </c>
      <c r="C95" s="85" t="s">
        <v>25</v>
      </c>
      <c r="D95" s="85" t="s">
        <v>37</v>
      </c>
      <c r="E95" s="86" t="s">
        <v>212</v>
      </c>
      <c r="F95" s="85" t="s">
        <v>113</v>
      </c>
      <c r="G95" s="189" t="s">
        <v>17</v>
      </c>
      <c r="H95" s="68" t="s">
        <v>18</v>
      </c>
      <c r="I95" s="190" t="s">
        <v>95</v>
      </c>
      <c r="J95" s="90">
        <f>'Прил 2'!J32</f>
        <v>254.04</v>
      </c>
      <c r="K95" s="90">
        <f>'Прил 2'!K32</f>
        <v>0</v>
      </c>
      <c r="L95" s="90">
        <f>'Прил 2'!L32</f>
        <v>0</v>
      </c>
    </row>
    <row r="96" spans="1:12" ht="53.45" customHeight="1">
      <c r="A96" s="72" t="s">
        <v>142</v>
      </c>
      <c r="B96" s="123">
        <v>89</v>
      </c>
      <c r="C96" s="119"/>
      <c r="D96" s="7"/>
      <c r="E96" s="7"/>
      <c r="F96" s="7"/>
      <c r="G96" s="7"/>
      <c r="H96" s="7"/>
      <c r="I96" s="7"/>
      <c r="J96" s="37">
        <f>J97</f>
        <v>342</v>
      </c>
      <c r="K96" s="37">
        <f t="shared" ref="K96:L96" si="28">K97</f>
        <v>280.90000000000003</v>
      </c>
      <c r="L96" s="37">
        <f t="shared" si="28"/>
        <v>335.70000000000005</v>
      </c>
    </row>
    <row r="97" spans="1:12" ht="56.45" customHeight="1">
      <c r="A97" s="72" t="s">
        <v>143</v>
      </c>
      <c r="B97" s="123">
        <v>89</v>
      </c>
      <c r="C97" s="119" t="s">
        <v>24</v>
      </c>
      <c r="D97" s="7"/>
      <c r="E97" s="7"/>
      <c r="F97" s="7"/>
      <c r="G97" s="7"/>
      <c r="H97" s="7"/>
      <c r="I97" s="7"/>
      <c r="J97" s="37">
        <f>J98+J104+J110+J116+J122+J128+J140+J151+J134</f>
        <v>342</v>
      </c>
      <c r="K97" s="37">
        <f t="shared" ref="K97:L97" si="29">K98+K104+K110+K116+K122+K128+K140+K151+K134</f>
        <v>280.90000000000003</v>
      </c>
      <c r="L97" s="37">
        <f t="shared" si="29"/>
        <v>335.70000000000005</v>
      </c>
    </row>
    <row r="98" spans="1:12" ht="15.75">
      <c r="A98" s="120" t="s">
        <v>61</v>
      </c>
      <c r="B98" s="7">
        <v>89</v>
      </c>
      <c r="C98" s="7">
        <v>1</v>
      </c>
      <c r="D98" s="7" t="s">
        <v>37</v>
      </c>
      <c r="E98" s="7" t="s">
        <v>62</v>
      </c>
      <c r="F98" s="7"/>
      <c r="G98" s="7"/>
      <c r="H98" s="7"/>
      <c r="I98" s="7"/>
      <c r="J98" s="37">
        <f>J101</f>
        <v>124.6</v>
      </c>
      <c r="K98" s="37">
        <f>K101</f>
        <v>108.3</v>
      </c>
      <c r="L98" s="37">
        <f>L101</f>
        <v>91.5</v>
      </c>
    </row>
    <row r="99" spans="1:12" ht="15.75">
      <c r="A99" s="72" t="s">
        <v>102</v>
      </c>
      <c r="B99" s="7">
        <v>89</v>
      </c>
      <c r="C99" s="7">
        <v>1</v>
      </c>
      <c r="D99" s="7" t="s">
        <v>37</v>
      </c>
      <c r="E99" s="7" t="s">
        <v>62</v>
      </c>
      <c r="F99" s="7" t="s">
        <v>104</v>
      </c>
      <c r="G99" s="7"/>
      <c r="H99" s="7"/>
      <c r="I99" s="7"/>
      <c r="J99" s="37">
        <f>J100</f>
        <v>124.6</v>
      </c>
      <c r="K99" s="37">
        <f t="shared" ref="K99:L99" si="30">K100</f>
        <v>108.3</v>
      </c>
      <c r="L99" s="37">
        <f t="shared" si="30"/>
        <v>91.5</v>
      </c>
    </row>
    <row r="100" spans="1:12" ht="15.75">
      <c r="A100" s="72" t="s">
        <v>103</v>
      </c>
      <c r="B100" s="7">
        <v>89</v>
      </c>
      <c r="C100" s="7">
        <v>1</v>
      </c>
      <c r="D100" s="7" t="s">
        <v>37</v>
      </c>
      <c r="E100" s="7" t="s">
        <v>62</v>
      </c>
      <c r="F100" s="7" t="s">
        <v>105</v>
      </c>
      <c r="G100" s="7"/>
      <c r="H100" s="7"/>
      <c r="I100" s="7"/>
      <c r="J100" s="37">
        <f>J101</f>
        <v>124.6</v>
      </c>
      <c r="K100" s="37">
        <f t="shared" ref="K100:L100" si="31">K101</f>
        <v>108.3</v>
      </c>
      <c r="L100" s="37">
        <f t="shared" si="31"/>
        <v>91.5</v>
      </c>
    </row>
    <row r="101" spans="1:12" ht="15.75">
      <c r="A101" s="120" t="s">
        <v>60</v>
      </c>
      <c r="B101" s="7">
        <v>89</v>
      </c>
      <c r="C101" s="7">
        <v>1</v>
      </c>
      <c r="D101" s="7" t="s">
        <v>37</v>
      </c>
      <c r="E101" s="7" t="s">
        <v>62</v>
      </c>
      <c r="F101" s="7" t="s">
        <v>105</v>
      </c>
      <c r="G101" s="7" t="s">
        <v>31</v>
      </c>
      <c r="H101" s="7"/>
      <c r="I101" s="7"/>
      <c r="J101" s="37">
        <f>J102</f>
        <v>124.6</v>
      </c>
      <c r="K101" s="37">
        <f t="shared" ref="K101:L102" si="32">K102</f>
        <v>108.3</v>
      </c>
      <c r="L101" s="37">
        <f t="shared" si="32"/>
        <v>91.5</v>
      </c>
    </row>
    <row r="102" spans="1:12" ht="15.75">
      <c r="A102" s="120" t="s">
        <v>27</v>
      </c>
      <c r="B102" s="7">
        <v>89</v>
      </c>
      <c r="C102" s="7">
        <v>1</v>
      </c>
      <c r="D102" s="7" t="s">
        <v>37</v>
      </c>
      <c r="E102" s="7" t="s">
        <v>62</v>
      </c>
      <c r="F102" s="7" t="s">
        <v>105</v>
      </c>
      <c r="G102" s="7" t="s">
        <v>31</v>
      </c>
      <c r="H102" s="7" t="s">
        <v>17</v>
      </c>
      <c r="I102" s="7"/>
      <c r="J102" s="37">
        <f>J103</f>
        <v>124.6</v>
      </c>
      <c r="K102" s="37">
        <f t="shared" si="32"/>
        <v>108.3</v>
      </c>
      <c r="L102" s="37">
        <f t="shared" si="32"/>
        <v>91.5</v>
      </c>
    </row>
    <row r="103" spans="1:12" ht="37.9" customHeight="1">
      <c r="A103" s="122" t="s">
        <v>75</v>
      </c>
      <c r="B103" s="85">
        <v>89</v>
      </c>
      <c r="C103" s="85">
        <v>1</v>
      </c>
      <c r="D103" s="85" t="s">
        <v>37</v>
      </c>
      <c r="E103" s="85" t="s">
        <v>62</v>
      </c>
      <c r="F103" s="85" t="s">
        <v>105</v>
      </c>
      <c r="G103" s="85" t="s">
        <v>31</v>
      </c>
      <c r="H103" s="85" t="s">
        <v>17</v>
      </c>
      <c r="I103" s="85" t="s">
        <v>95</v>
      </c>
      <c r="J103" s="90">
        <f>'Прил 2'!J109</f>
        <v>124.6</v>
      </c>
      <c r="K103" s="90">
        <f>'Прил 2'!K109</f>
        <v>108.3</v>
      </c>
      <c r="L103" s="90">
        <f>'Прил 2'!L109</f>
        <v>91.5</v>
      </c>
    </row>
    <row r="104" spans="1:12" ht="52.9" customHeight="1">
      <c r="A104" s="75" t="s">
        <v>116</v>
      </c>
      <c r="B104" s="6">
        <v>89</v>
      </c>
      <c r="C104" s="7" t="s">
        <v>24</v>
      </c>
      <c r="D104" s="7" t="s">
        <v>37</v>
      </c>
      <c r="E104" s="7" t="s">
        <v>47</v>
      </c>
      <c r="F104" s="7"/>
      <c r="G104" s="7"/>
      <c r="H104" s="7"/>
      <c r="I104" s="7"/>
      <c r="J104" s="37">
        <f>J107</f>
        <v>5</v>
      </c>
      <c r="K104" s="37">
        <f>K107</f>
        <v>5</v>
      </c>
      <c r="L104" s="37">
        <f>L107</f>
        <v>5</v>
      </c>
    </row>
    <row r="105" spans="1:12" ht="21.6" customHeight="1">
      <c r="A105" s="80" t="s">
        <v>114</v>
      </c>
      <c r="B105" s="6" t="s">
        <v>49</v>
      </c>
      <c r="C105" s="7" t="s">
        <v>24</v>
      </c>
      <c r="D105" s="7" t="s">
        <v>37</v>
      </c>
      <c r="E105" s="7" t="s">
        <v>47</v>
      </c>
      <c r="F105" s="7" t="s">
        <v>115</v>
      </c>
      <c r="G105" s="7"/>
      <c r="H105" s="7"/>
      <c r="I105" s="7"/>
      <c r="J105" s="37">
        <f>J106</f>
        <v>5</v>
      </c>
      <c r="K105" s="37">
        <f t="shared" ref="K105:L105" si="33">K106</f>
        <v>5</v>
      </c>
      <c r="L105" s="37">
        <f t="shared" si="33"/>
        <v>5</v>
      </c>
    </row>
    <row r="106" spans="1:12" ht="22.15" customHeight="1">
      <c r="A106" s="75" t="s">
        <v>48</v>
      </c>
      <c r="B106" s="6" t="s">
        <v>49</v>
      </c>
      <c r="C106" s="7" t="s">
        <v>24</v>
      </c>
      <c r="D106" s="7" t="s">
        <v>37</v>
      </c>
      <c r="E106" s="7" t="s">
        <v>47</v>
      </c>
      <c r="F106" s="7" t="s">
        <v>50</v>
      </c>
      <c r="G106" s="7"/>
      <c r="H106" s="7"/>
      <c r="I106" s="7"/>
      <c r="J106" s="37">
        <f>J107</f>
        <v>5</v>
      </c>
      <c r="K106" s="37">
        <f t="shared" ref="K106:L106" si="34">K107</f>
        <v>5</v>
      </c>
      <c r="L106" s="37">
        <f t="shared" si="34"/>
        <v>5</v>
      </c>
    </row>
    <row r="107" spans="1:12" ht="15.75">
      <c r="A107" s="120" t="s">
        <v>16</v>
      </c>
      <c r="B107" s="6" t="s">
        <v>49</v>
      </c>
      <c r="C107" s="7" t="s">
        <v>24</v>
      </c>
      <c r="D107" s="7" t="s">
        <v>37</v>
      </c>
      <c r="E107" s="7" t="s">
        <v>47</v>
      </c>
      <c r="F107" s="7" t="s">
        <v>50</v>
      </c>
      <c r="G107" s="7" t="s">
        <v>17</v>
      </c>
      <c r="H107" s="7"/>
      <c r="I107" s="7"/>
      <c r="J107" s="37">
        <f>J108</f>
        <v>5</v>
      </c>
      <c r="K107" s="37">
        <f t="shared" ref="K107:L108" si="35">K108</f>
        <v>5</v>
      </c>
      <c r="L107" s="37">
        <f t="shared" si="35"/>
        <v>5</v>
      </c>
    </row>
    <row r="108" spans="1:12" ht="15.75">
      <c r="A108" s="120" t="s">
        <v>68</v>
      </c>
      <c r="B108" s="6" t="s">
        <v>49</v>
      </c>
      <c r="C108" s="7" t="s">
        <v>24</v>
      </c>
      <c r="D108" s="7" t="s">
        <v>37</v>
      </c>
      <c r="E108" s="7" t="s">
        <v>47</v>
      </c>
      <c r="F108" s="7" t="s">
        <v>50</v>
      </c>
      <c r="G108" s="7" t="s">
        <v>17</v>
      </c>
      <c r="H108" s="7" t="s">
        <v>46</v>
      </c>
      <c r="I108" s="7"/>
      <c r="J108" s="37">
        <f>J109</f>
        <v>5</v>
      </c>
      <c r="K108" s="37">
        <f t="shared" si="35"/>
        <v>5</v>
      </c>
      <c r="L108" s="37">
        <f t="shared" si="35"/>
        <v>5</v>
      </c>
    </row>
    <row r="109" spans="1:12" ht="31.5">
      <c r="A109" s="122" t="s">
        <v>75</v>
      </c>
      <c r="B109" s="89">
        <v>89</v>
      </c>
      <c r="C109" s="147" t="s">
        <v>24</v>
      </c>
      <c r="D109" s="85" t="s">
        <v>37</v>
      </c>
      <c r="E109" s="85" t="s">
        <v>47</v>
      </c>
      <c r="F109" s="85" t="s">
        <v>50</v>
      </c>
      <c r="G109" s="85" t="s">
        <v>17</v>
      </c>
      <c r="H109" s="85" t="s">
        <v>46</v>
      </c>
      <c r="I109" s="148">
        <v>918</v>
      </c>
      <c r="J109" s="90">
        <f>'Прил 2'!J43</f>
        <v>5</v>
      </c>
      <c r="K109" s="90">
        <f>'Прил 2'!K43</f>
        <v>5</v>
      </c>
      <c r="L109" s="90">
        <f>'Прил 2'!L43</f>
        <v>5</v>
      </c>
    </row>
    <row r="110" spans="1:12" ht="15.75">
      <c r="A110" s="120" t="s">
        <v>64</v>
      </c>
      <c r="B110" s="7">
        <v>89</v>
      </c>
      <c r="C110" s="7">
        <v>1</v>
      </c>
      <c r="D110" s="7" t="s">
        <v>37</v>
      </c>
      <c r="E110" s="7">
        <v>41240</v>
      </c>
      <c r="F110" s="7"/>
      <c r="G110" s="7"/>
      <c r="H110" s="7"/>
      <c r="I110" s="7"/>
      <c r="J110" s="37">
        <f>J113</f>
        <v>2.2999999999999998</v>
      </c>
      <c r="K110" s="37">
        <f>K113</f>
        <v>2.2999999999999998</v>
      </c>
      <c r="L110" s="37">
        <f>L113</f>
        <v>2.2999999999999998</v>
      </c>
    </row>
    <row r="111" spans="1:12" ht="15.75">
      <c r="A111" s="75" t="s">
        <v>99</v>
      </c>
      <c r="B111" s="7">
        <v>89</v>
      </c>
      <c r="C111" s="7">
        <v>1</v>
      </c>
      <c r="D111" s="7" t="s">
        <v>37</v>
      </c>
      <c r="E111" s="7" t="s">
        <v>69</v>
      </c>
      <c r="F111" s="7" t="s">
        <v>100</v>
      </c>
      <c r="G111" s="7"/>
      <c r="H111" s="7"/>
      <c r="I111" s="7"/>
      <c r="J111" s="37">
        <f>J112</f>
        <v>2.2999999999999998</v>
      </c>
      <c r="K111" s="37">
        <f t="shared" ref="K111:L111" si="36">K112</f>
        <v>2.2999999999999998</v>
      </c>
      <c r="L111" s="37">
        <f t="shared" si="36"/>
        <v>2.2999999999999998</v>
      </c>
    </row>
    <row r="112" spans="1:12" ht="15.75">
      <c r="A112" s="80" t="s">
        <v>65</v>
      </c>
      <c r="B112" s="7">
        <v>89</v>
      </c>
      <c r="C112" s="7">
        <v>1</v>
      </c>
      <c r="D112" s="7" t="s">
        <v>37</v>
      </c>
      <c r="E112" s="7" t="s">
        <v>69</v>
      </c>
      <c r="F112" s="7" t="s">
        <v>165</v>
      </c>
      <c r="G112" s="7"/>
      <c r="H112" s="7"/>
      <c r="I112" s="7"/>
      <c r="J112" s="37">
        <f>J113</f>
        <v>2.2999999999999998</v>
      </c>
      <c r="K112" s="37">
        <f t="shared" ref="K112:L112" si="37">K113</f>
        <v>2.2999999999999998</v>
      </c>
      <c r="L112" s="37">
        <f t="shared" si="37"/>
        <v>2.2999999999999998</v>
      </c>
    </row>
    <row r="113" spans="1:12" ht="15.75">
      <c r="A113" s="120" t="s">
        <v>19</v>
      </c>
      <c r="B113" s="7">
        <v>89</v>
      </c>
      <c r="C113" s="7">
        <v>1</v>
      </c>
      <c r="D113" s="7" t="s">
        <v>37</v>
      </c>
      <c r="E113" s="7" t="s">
        <v>69</v>
      </c>
      <c r="F113" s="7" t="s">
        <v>165</v>
      </c>
      <c r="G113" s="7" t="s">
        <v>32</v>
      </c>
      <c r="H113" s="7"/>
      <c r="I113" s="7"/>
      <c r="J113" s="37">
        <f>J114</f>
        <v>2.2999999999999998</v>
      </c>
      <c r="K113" s="37">
        <f t="shared" ref="K113:L114" si="38">K114</f>
        <v>2.2999999999999998</v>
      </c>
      <c r="L113" s="37">
        <f t="shared" si="38"/>
        <v>2.2999999999999998</v>
      </c>
    </row>
    <row r="114" spans="1:12" ht="31.5">
      <c r="A114" s="120" t="s">
        <v>63</v>
      </c>
      <c r="B114" s="7">
        <v>89</v>
      </c>
      <c r="C114" s="7">
        <v>1</v>
      </c>
      <c r="D114" s="7" t="s">
        <v>37</v>
      </c>
      <c r="E114" s="7" t="s">
        <v>69</v>
      </c>
      <c r="F114" s="7" t="s">
        <v>165</v>
      </c>
      <c r="G114" s="7" t="s">
        <v>32</v>
      </c>
      <c r="H114" s="7" t="s">
        <v>17</v>
      </c>
      <c r="I114" s="7"/>
      <c r="J114" s="37">
        <f>J115</f>
        <v>2.2999999999999998</v>
      </c>
      <c r="K114" s="37">
        <f t="shared" si="38"/>
        <v>2.2999999999999998</v>
      </c>
      <c r="L114" s="37">
        <f t="shared" si="38"/>
        <v>2.2999999999999998</v>
      </c>
    </row>
    <row r="115" spans="1:12" ht="31.5">
      <c r="A115" s="122" t="s">
        <v>75</v>
      </c>
      <c r="B115" s="85">
        <v>89</v>
      </c>
      <c r="C115" s="85">
        <v>1</v>
      </c>
      <c r="D115" s="85" t="s">
        <v>37</v>
      </c>
      <c r="E115" s="85" t="s">
        <v>69</v>
      </c>
      <c r="F115" s="85" t="s">
        <v>165</v>
      </c>
      <c r="G115" s="85" t="s">
        <v>32</v>
      </c>
      <c r="H115" s="85" t="s">
        <v>17</v>
      </c>
      <c r="I115" s="85" t="s">
        <v>95</v>
      </c>
      <c r="J115" s="90">
        <f>'Прил 2'!J116</f>
        <v>2.2999999999999998</v>
      </c>
      <c r="K115" s="90">
        <f>'Прил 2'!K116</f>
        <v>2.2999999999999998</v>
      </c>
      <c r="L115" s="90">
        <f>'Прил 2'!L116</f>
        <v>2.2999999999999998</v>
      </c>
    </row>
    <row r="116" spans="1:12" ht="15.75">
      <c r="A116" s="80" t="s">
        <v>166</v>
      </c>
      <c r="B116" s="6">
        <v>89</v>
      </c>
      <c r="C116" s="7" t="s">
        <v>24</v>
      </c>
      <c r="D116" s="7" t="s">
        <v>37</v>
      </c>
      <c r="E116" s="7" t="s">
        <v>168</v>
      </c>
      <c r="F116" s="7"/>
      <c r="G116" s="7"/>
      <c r="H116" s="7"/>
      <c r="I116" s="7"/>
      <c r="J116" s="37"/>
      <c r="K116" s="37">
        <f>K117</f>
        <v>16.3</v>
      </c>
      <c r="L116" s="37">
        <f>L117</f>
        <v>33.1</v>
      </c>
    </row>
    <row r="117" spans="1:12" ht="15.75">
      <c r="A117" s="80" t="s">
        <v>114</v>
      </c>
      <c r="B117" s="123">
        <v>89</v>
      </c>
      <c r="C117" s="7" t="s">
        <v>24</v>
      </c>
      <c r="D117" s="7" t="s">
        <v>37</v>
      </c>
      <c r="E117" s="7" t="s">
        <v>168</v>
      </c>
      <c r="F117" s="7" t="s">
        <v>115</v>
      </c>
      <c r="G117" s="7"/>
      <c r="H117" s="7"/>
      <c r="I117" s="7"/>
      <c r="J117" s="37"/>
      <c r="K117" s="37">
        <f>K118</f>
        <v>16.3</v>
      </c>
      <c r="L117" s="37">
        <f>L118</f>
        <v>33.1</v>
      </c>
    </row>
    <row r="118" spans="1:12" ht="15.75">
      <c r="A118" s="80" t="s">
        <v>48</v>
      </c>
      <c r="B118" s="123">
        <v>89</v>
      </c>
      <c r="C118" s="7" t="s">
        <v>24</v>
      </c>
      <c r="D118" s="7" t="s">
        <v>37</v>
      </c>
      <c r="E118" s="7" t="s">
        <v>168</v>
      </c>
      <c r="F118" s="7" t="s">
        <v>50</v>
      </c>
      <c r="G118" s="7"/>
      <c r="H118" s="7"/>
      <c r="I118" s="7"/>
      <c r="J118" s="37"/>
      <c r="K118" s="37">
        <f>'Прил 2'!K119</f>
        <v>16.3</v>
      </c>
      <c r="L118" s="37">
        <f>'Прил 2'!L119</f>
        <v>33.1</v>
      </c>
    </row>
    <row r="119" spans="1:12" ht="15.75">
      <c r="A119" s="80" t="s">
        <v>166</v>
      </c>
      <c r="B119" s="123">
        <v>89</v>
      </c>
      <c r="C119" s="7" t="s">
        <v>24</v>
      </c>
      <c r="D119" s="7" t="s">
        <v>37</v>
      </c>
      <c r="E119" s="7" t="s">
        <v>168</v>
      </c>
      <c r="F119" s="7" t="s">
        <v>50</v>
      </c>
      <c r="G119" s="7" t="s">
        <v>167</v>
      </c>
      <c r="H119" s="7"/>
      <c r="I119" s="7"/>
      <c r="J119" s="37"/>
      <c r="K119" s="37">
        <v>24.6</v>
      </c>
      <c r="L119" s="37">
        <v>52.6</v>
      </c>
    </row>
    <row r="120" spans="1:12" ht="15.75">
      <c r="A120" s="80" t="s">
        <v>166</v>
      </c>
      <c r="B120" s="123">
        <v>89</v>
      </c>
      <c r="C120" s="7" t="s">
        <v>24</v>
      </c>
      <c r="D120" s="7" t="s">
        <v>37</v>
      </c>
      <c r="E120" s="7" t="s">
        <v>168</v>
      </c>
      <c r="F120" s="7" t="s">
        <v>50</v>
      </c>
      <c r="G120" s="7" t="s">
        <v>167</v>
      </c>
      <c r="H120" s="7" t="s">
        <v>167</v>
      </c>
      <c r="I120" s="7"/>
      <c r="J120" s="37"/>
      <c r="K120" s="37">
        <v>24.6</v>
      </c>
      <c r="L120" s="37">
        <v>52.6</v>
      </c>
    </row>
    <row r="121" spans="1:12" ht="31.5">
      <c r="A121" s="122" t="s">
        <v>75</v>
      </c>
      <c r="B121" s="89">
        <v>89</v>
      </c>
      <c r="C121" s="85" t="s">
        <v>24</v>
      </c>
      <c r="D121" s="85" t="s">
        <v>37</v>
      </c>
      <c r="E121" s="85" t="s">
        <v>168</v>
      </c>
      <c r="F121" s="85" t="s">
        <v>50</v>
      </c>
      <c r="G121" s="85" t="s">
        <v>167</v>
      </c>
      <c r="H121" s="85" t="s">
        <v>167</v>
      </c>
      <c r="I121" s="85" t="s">
        <v>95</v>
      </c>
      <c r="J121" s="90"/>
      <c r="K121" s="90">
        <v>24.6</v>
      </c>
      <c r="L121" s="90">
        <v>52.6</v>
      </c>
    </row>
    <row r="122" spans="1:12" ht="15.75">
      <c r="A122" s="75" t="s">
        <v>59</v>
      </c>
      <c r="B122" s="6" t="s">
        <v>49</v>
      </c>
      <c r="C122" s="7">
        <v>1</v>
      </c>
      <c r="D122" s="7" t="s">
        <v>37</v>
      </c>
      <c r="E122" s="11">
        <v>43010</v>
      </c>
      <c r="F122" s="11"/>
      <c r="G122" s="119"/>
      <c r="H122" s="119"/>
      <c r="I122" s="119"/>
      <c r="J122" s="37">
        <f>J125</f>
        <v>60.3</v>
      </c>
      <c r="K122" s="37">
        <f>K125</f>
        <v>2.2999999999999998</v>
      </c>
      <c r="L122" s="37">
        <f>L125</f>
        <v>22.8</v>
      </c>
    </row>
    <row r="123" spans="1:12" ht="31.5">
      <c r="A123" s="75" t="s">
        <v>107</v>
      </c>
      <c r="B123" s="6" t="s">
        <v>49</v>
      </c>
      <c r="C123" s="7">
        <v>1</v>
      </c>
      <c r="D123" s="7" t="s">
        <v>37</v>
      </c>
      <c r="E123" s="11">
        <v>43010</v>
      </c>
      <c r="F123" s="11">
        <v>200</v>
      </c>
      <c r="G123" s="119"/>
      <c r="H123" s="119"/>
      <c r="I123" s="119"/>
      <c r="J123" s="37">
        <f>J124</f>
        <v>60.3</v>
      </c>
      <c r="K123" s="37">
        <f t="shared" ref="K123:L123" si="39">K124</f>
        <v>2.2999999999999998</v>
      </c>
      <c r="L123" s="37">
        <f t="shared" si="39"/>
        <v>22.8</v>
      </c>
    </row>
    <row r="124" spans="1:12" ht="15.75">
      <c r="A124" s="75" t="s">
        <v>43</v>
      </c>
      <c r="B124" s="6" t="s">
        <v>49</v>
      </c>
      <c r="C124" s="7">
        <v>1</v>
      </c>
      <c r="D124" s="7" t="s">
        <v>37</v>
      </c>
      <c r="E124" s="11">
        <v>43010</v>
      </c>
      <c r="F124" s="11">
        <v>240</v>
      </c>
      <c r="G124" s="119"/>
      <c r="H124" s="119"/>
      <c r="I124" s="119"/>
      <c r="J124" s="37">
        <f>J125</f>
        <v>60.3</v>
      </c>
      <c r="K124" s="37">
        <f t="shared" ref="K124:L124" si="40">K125</f>
        <v>2.2999999999999998</v>
      </c>
      <c r="L124" s="37">
        <f t="shared" si="40"/>
        <v>22.8</v>
      </c>
    </row>
    <row r="125" spans="1:12" ht="15.75">
      <c r="A125" s="120" t="s">
        <v>57</v>
      </c>
      <c r="B125" s="6" t="s">
        <v>49</v>
      </c>
      <c r="C125" s="7">
        <v>1</v>
      </c>
      <c r="D125" s="7" t="s">
        <v>37</v>
      </c>
      <c r="E125" s="11">
        <v>43010</v>
      </c>
      <c r="F125" s="11">
        <v>240</v>
      </c>
      <c r="G125" s="119" t="s">
        <v>20</v>
      </c>
      <c r="H125" s="119"/>
      <c r="I125" s="119"/>
      <c r="J125" s="37">
        <f>J126</f>
        <v>60.3</v>
      </c>
      <c r="K125" s="37">
        <f t="shared" ref="K125:L126" si="41">K126</f>
        <v>2.2999999999999998</v>
      </c>
      <c r="L125" s="37">
        <f t="shared" si="41"/>
        <v>22.8</v>
      </c>
    </row>
    <row r="126" spans="1:12" ht="15.75">
      <c r="A126" s="10" t="s">
        <v>58</v>
      </c>
      <c r="B126" s="6" t="s">
        <v>49</v>
      </c>
      <c r="C126" s="7">
        <v>1</v>
      </c>
      <c r="D126" s="7" t="s">
        <v>37</v>
      </c>
      <c r="E126" s="11">
        <v>43010</v>
      </c>
      <c r="F126" s="11">
        <v>240</v>
      </c>
      <c r="G126" s="119" t="s">
        <v>20</v>
      </c>
      <c r="H126" s="119" t="s">
        <v>29</v>
      </c>
      <c r="I126" s="119"/>
      <c r="J126" s="37">
        <f>J127</f>
        <v>60.3</v>
      </c>
      <c r="K126" s="37">
        <f t="shared" si="41"/>
        <v>2.2999999999999998</v>
      </c>
      <c r="L126" s="37">
        <f t="shared" si="41"/>
        <v>22.8</v>
      </c>
    </row>
    <row r="127" spans="1:12" ht="31.5">
      <c r="A127" s="122" t="s">
        <v>75</v>
      </c>
      <c r="B127" s="68" t="s">
        <v>49</v>
      </c>
      <c r="C127" s="85">
        <v>1</v>
      </c>
      <c r="D127" s="85" t="s">
        <v>37</v>
      </c>
      <c r="E127" s="148">
        <v>43010</v>
      </c>
      <c r="F127" s="148">
        <v>240</v>
      </c>
      <c r="G127" s="147" t="s">
        <v>20</v>
      </c>
      <c r="H127" s="147" t="s">
        <v>29</v>
      </c>
      <c r="I127" s="147" t="s">
        <v>95</v>
      </c>
      <c r="J127" s="90">
        <f>'Прил 2'!J99</f>
        <v>60.3</v>
      </c>
      <c r="K127" s="90">
        <f>'Прил 2'!K99</f>
        <v>2.2999999999999998</v>
      </c>
      <c r="L127" s="90">
        <f>'Прил 2'!L99</f>
        <v>22.8</v>
      </c>
    </row>
    <row r="128" spans="1:12" ht="15.75">
      <c r="A128" s="75" t="s">
        <v>151</v>
      </c>
      <c r="B128" s="6" t="s">
        <v>49</v>
      </c>
      <c r="C128" s="7">
        <v>1</v>
      </c>
      <c r="D128" s="7" t="s">
        <v>37</v>
      </c>
      <c r="E128" s="11">
        <v>43040</v>
      </c>
      <c r="F128" s="11"/>
      <c r="G128" s="11"/>
      <c r="H128" s="119"/>
      <c r="I128" s="119"/>
      <c r="J128" s="37">
        <f>J131</f>
        <v>10.199999999999999</v>
      </c>
      <c r="K128" s="37">
        <f>K131</f>
        <v>2</v>
      </c>
      <c r="L128" s="37">
        <f>L131</f>
        <v>32</v>
      </c>
    </row>
    <row r="129" spans="1:12" ht="31.5">
      <c r="A129" s="75" t="s">
        <v>107</v>
      </c>
      <c r="B129" s="6" t="s">
        <v>49</v>
      </c>
      <c r="C129" s="7">
        <v>1</v>
      </c>
      <c r="D129" s="7" t="s">
        <v>37</v>
      </c>
      <c r="E129" s="11">
        <v>43040</v>
      </c>
      <c r="F129" s="11">
        <v>200</v>
      </c>
      <c r="G129" s="11"/>
      <c r="H129" s="119"/>
      <c r="I129" s="119"/>
      <c r="J129" s="37">
        <f>J130</f>
        <v>10.199999999999999</v>
      </c>
      <c r="K129" s="37">
        <f t="shared" ref="K129:L129" si="42">K130</f>
        <v>2</v>
      </c>
      <c r="L129" s="37">
        <f t="shared" si="42"/>
        <v>32</v>
      </c>
    </row>
    <row r="130" spans="1:12" ht="15.75">
      <c r="A130" s="75" t="s">
        <v>43</v>
      </c>
      <c r="B130" s="6" t="s">
        <v>49</v>
      </c>
      <c r="C130" s="7">
        <v>1</v>
      </c>
      <c r="D130" s="7" t="s">
        <v>37</v>
      </c>
      <c r="E130" s="11">
        <v>43040</v>
      </c>
      <c r="F130" s="11">
        <v>240</v>
      </c>
      <c r="G130" s="11"/>
      <c r="H130" s="119"/>
      <c r="I130" s="119"/>
      <c r="J130" s="37">
        <f>J131</f>
        <v>10.199999999999999</v>
      </c>
      <c r="K130" s="37">
        <f t="shared" ref="K130:L130" si="43">K131</f>
        <v>2</v>
      </c>
      <c r="L130" s="37">
        <f t="shared" si="43"/>
        <v>32</v>
      </c>
    </row>
    <row r="131" spans="1:12" ht="15.75">
      <c r="A131" s="120" t="s">
        <v>57</v>
      </c>
      <c r="B131" s="6" t="s">
        <v>49</v>
      </c>
      <c r="C131" s="7">
        <v>1</v>
      </c>
      <c r="D131" s="7" t="s">
        <v>37</v>
      </c>
      <c r="E131" s="11">
        <v>43040</v>
      </c>
      <c r="F131" s="11">
        <v>240</v>
      </c>
      <c r="G131" s="7" t="s">
        <v>20</v>
      </c>
      <c r="H131" s="119"/>
      <c r="I131" s="119"/>
      <c r="J131" s="37">
        <f>J132</f>
        <v>10.199999999999999</v>
      </c>
      <c r="K131" s="37">
        <f t="shared" ref="K131:L132" si="44">K132</f>
        <v>2</v>
      </c>
      <c r="L131" s="37">
        <f t="shared" si="44"/>
        <v>32</v>
      </c>
    </row>
    <row r="132" spans="1:12" ht="15.75">
      <c r="A132" s="10" t="s">
        <v>58</v>
      </c>
      <c r="B132" s="6" t="s">
        <v>49</v>
      </c>
      <c r="C132" s="7">
        <v>1</v>
      </c>
      <c r="D132" s="7" t="s">
        <v>37</v>
      </c>
      <c r="E132" s="11">
        <v>43040</v>
      </c>
      <c r="F132" s="11">
        <v>240</v>
      </c>
      <c r="G132" s="7" t="s">
        <v>20</v>
      </c>
      <c r="H132" s="119" t="s">
        <v>29</v>
      </c>
      <c r="I132" s="119"/>
      <c r="J132" s="37">
        <f>J133</f>
        <v>10.199999999999999</v>
      </c>
      <c r="K132" s="37">
        <f t="shared" si="44"/>
        <v>2</v>
      </c>
      <c r="L132" s="37">
        <f t="shared" si="44"/>
        <v>32</v>
      </c>
    </row>
    <row r="133" spans="1:12" ht="36.6" customHeight="1">
      <c r="A133" s="122" t="s">
        <v>75</v>
      </c>
      <c r="B133" s="68" t="s">
        <v>49</v>
      </c>
      <c r="C133" s="85">
        <v>1</v>
      </c>
      <c r="D133" s="85" t="s">
        <v>37</v>
      </c>
      <c r="E133" s="148">
        <v>43040</v>
      </c>
      <c r="F133" s="148">
        <v>240</v>
      </c>
      <c r="G133" s="85" t="s">
        <v>20</v>
      </c>
      <c r="H133" s="147" t="s">
        <v>29</v>
      </c>
      <c r="I133" s="147" t="s">
        <v>95</v>
      </c>
      <c r="J133" s="90">
        <f>'Прил 2'!J102</f>
        <v>10.199999999999999</v>
      </c>
      <c r="K133" s="90">
        <f>'Прил 2'!K102</f>
        <v>2</v>
      </c>
      <c r="L133" s="90">
        <f>'Прил 2'!L102</f>
        <v>32</v>
      </c>
    </row>
    <row r="134" spans="1:12" ht="36.6" customHeight="1">
      <c r="A134" s="10" t="s">
        <v>237</v>
      </c>
      <c r="B134" s="6">
        <v>89</v>
      </c>
      <c r="C134" s="6">
        <v>1</v>
      </c>
      <c r="D134" s="6" t="s">
        <v>37</v>
      </c>
      <c r="E134" s="6" t="s">
        <v>238</v>
      </c>
      <c r="F134" s="6"/>
      <c r="G134" s="7"/>
      <c r="H134" s="7"/>
      <c r="I134" s="7"/>
      <c r="J134" s="37">
        <f>J135</f>
        <v>30</v>
      </c>
      <c r="K134" s="37">
        <f t="shared" ref="K134:L138" si="45">K135</f>
        <v>30</v>
      </c>
      <c r="L134" s="37">
        <f t="shared" si="45"/>
        <v>30</v>
      </c>
    </row>
    <row r="135" spans="1:12" ht="36.6" customHeight="1">
      <c r="A135" s="75" t="s">
        <v>107</v>
      </c>
      <c r="B135" s="6">
        <v>89</v>
      </c>
      <c r="C135" s="6">
        <v>1</v>
      </c>
      <c r="D135" s="6" t="s">
        <v>37</v>
      </c>
      <c r="E135" s="6" t="s">
        <v>238</v>
      </c>
      <c r="F135" s="6" t="s">
        <v>108</v>
      </c>
      <c r="G135" s="7"/>
      <c r="H135" s="7"/>
      <c r="I135" s="7"/>
      <c r="J135" s="37">
        <f>J136</f>
        <v>30</v>
      </c>
      <c r="K135" s="37">
        <f t="shared" si="45"/>
        <v>30</v>
      </c>
      <c r="L135" s="37">
        <f t="shared" si="45"/>
        <v>30</v>
      </c>
    </row>
    <row r="136" spans="1:12" ht="23.25" customHeight="1">
      <c r="A136" s="75" t="s">
        <v>43</v>
      </c>
      <c r="B136" s="6">
        <v>89</v>
      </c>
      <c r="C136" s="6">
        <v>1</v>
      </c>
      <c r="D136" s="6" t="s">
        <v>37</v>
      </c>
      <c r="E136" s="6" t="s">
        <v>238</v>
      </c>
      <c r="F136" s="6" t="s">
        <v>109</v>
      </c>
      <c r="G136" s="7"/>
      <c r="H136" s="7"/>
      <c r="I136" s="7"/>
      <c r="J136" s="37">
        <f>J137</f>
        <v>30</v>
      </c>
      <c r="K136" s="37">
        <f t="shared" si="45"/>
        <v>30</v>
      </c>
      <c r="L136" s="37">
        <f t="shared" si="45"/>
        <v>30</v>
      </c>
    </row>
    <row r="137" spans="1:12" ht="18.75" customHeight="1">
      <c r="A137" s="120" t="s">
        <v>21</v>
      </c>
      <c r="B137" s="6">
        <v>89</v>
      </c>
      <c r="C137" s="6">
        <v>1</v>
      </c>
      <c r="D137" s="6" t="s">
        <v>37</v>
      </c>
      <c r="E137" s="6" t="s">
        <v>238</v>
      </c>
      <c r="F137" s="6" t="s">
        <v>109</v>
      </c>
      <c r="G137" s="7" t="s">
        <v>20</v>
      </c>
      <c r="H137" s="7"/>
      <c r="I137" s="7"/>
      <c r="J137" s="37">
        <f>J138</f>
        <v>30</v>
      </c>
      <c r="K137" s="37">
        <f t="shared" si="45"/>
        <v>30</v>
      </c>
      <c r="L137" s="37">
        <f t="shared" si="45"/>
        <v>30</v>
      </c>
    </row>
    <row r="138" spans="1:12" ht="19.5" customHeight="1">
      <c r="A138" s="120" t="s">
        <v>57</v>
      </c>
      <c r="B138" s="6">
        <v>89</v>
      </c>
      <c r="C138" s="6">
        <v>1</v>
      </c>
      <c r="D138" s="6" t="s">
        <v>37</v>
      </c>
      <c r="E138" s="6" t="s">
        <v>238</v>
      </c>
      <c r="F138" s="6" t="s">
        <v>109</v>
      </c>
      <c r="G138" s="7" t="s">
        <v>20</v>
      </c>
      <c r="H138" s="7" t="s">
        <v>28</v>
      </c>
      <c r="I138" s="7"/>
      <c r="J138" s="37">
        <f>J139</f>
        <v>30</v>
      </c>
      <c r="K138" s="37">
        <f t="shared" si="45"/>
        <v>30</v>
      </c>
      <c r="L138" s="37">
        <f t="shared" si="45"/>
        <v>30</v>
      </c>
    </row>
    <row r="139" spans="1:12" ht="36.6" customHeight="1">
      <c r="A139" s="122" t="s">
        <v>75</v>
      </c>
      <c r="B139" s="68">
        <v>89</v>
      </c>
      <c r="C139" s="68">
        <v>1</v>
      </c>
      <c r="D139" s="68" t="s">
        <v>37</v>
      </c>
      <c r="E139" s="68" t="s">
        <v>238</v>
      </c>
      <c r="F139" s="68" t="s">
        <v>109</v>
      </c>
      <c r="G139" s="85" t="s">
        <v>20</v>
      </c>
      <c r="H139" s="85" t="s">
        <v>28</v>
      </c>
      <c r="I139" s="85" t="s">
        <v>95</v>
      </c>
      <c r="J139" s="90">
        <f>'Прил 2'!J93</f>
        <v>30</v>
      </c>
      <c r="K139" s="90">
        <f>'Прил 2'!K93</f>
        <v>30</v>
      </c>
      <c r="L139" s="90">
        <f>'Прил 2'!L93</f>
        <v>30</v>
      </c>
    </row>
    <row r="140" spans="1:12" ht="52.15" customHeight="1">
      <c r="A140" s="93" t="s">
        <v>176</v>
      </c>
      <c r="B140" s="123">
        <v>89</v>
      </c>
      <c r="C140" s="119" t="s">
        <v>24</v>
      </c>
      <c r="D140" s="7" t="s">
        <v>37</v>
      </c>
      <c r="E140" s="7" t="s">
        <v>53</v>
      </c>
      <c r="F140" s="7"/>
      <c r="G140" s="7"/>
      <c r="H140" s="7"/>
      <c r="I140" s="11"/>
      <c r="J140" s="37">
        <f>J143+J146</f>
        <v>109.3</v>
      </c>
      <c r="K140" s="37">
        <f t="shared" ref="K140:L140" si="46">K143+K146</f>
        <v>114.4</v>
      </c>
      <c r="L140" s="37">
        <f t="shared" si="46"/>
        <v>118.7</v>
      </c>
    </row>
    <row r="141" spans="1:12" ht="73.150000000000006" customHeight="1">
      <c r="A141" s="76" t="s">
        <v>110</v>
      </c>
      <c r="B141" s="123">
        <v>89</v>
      </c>
      <c r="C141" s="119" t="s">
        <v>24</v>
      </c>
      <c r="D141" s="7" t="s">
        <v>37</v>
      </c>
      <c r="E141" s="7" t="s">
        <v>53</v>
      </c>
      <c r="F141" s="7" t="s">
        <v>112</v>
      </c>
      <c r="G141" s="7"/>
      <c r="H141" s="7"/>
      <c r="I141" s="11"/>
      <c r="J141" s="37">
        <f>J142</f>
        <v>105.3</v>
      </c>
      <c r="K141" s="37">
        <f t="shared" ref="K141:L141" si="47">K142</f>
        <v>110.4</v>
      </c>
      <c r="L141" s="37">
        <f t="shared" si="47"/>
        <v>114.7</v>
      </c>
    </row>
    <row r="142" spans="1:12" ht="31.5">
      <c r="A142" s="76" t="s">
        <v>111</v>
      </c>
      <c r="B142" s="123">
        <v>89</v>
      </c>
      <c r="C142" s="119" t="s">
        <v>24</v>
      </c>
      <c r="D142" s="7" t="s">
        <v>37</v>
      </c>
      <c r="E142" s="7" t="s">
        <v>53</v>
      </c>
      <c r="F142" s="7" t="s">
        <v>113</v>
      </c>
      <c r="G142" s="7"/>
      <c r="H142" s="7"/>
      <c r="I142" s="11"/>
      <c r="J142" s="37">
        <f>J143</f>
        <v>105.3</v>
      </c>
      <c r="K142" s="37">
        <f t="shared" ref="K142:L142" si="48">K143</f>
        <v>110.4</v>
      </c>
      <c r="L142" s="37">
        <f t="shared" si="48"/>
        <v>114.7</v>
      </c>
    </row>
    <row r="143" spans="1:12" ht="15.75">
      <c r="A143" s="120" t="s">
        <v>51</v>
      </c>
      <c r="B143" s="123">
        <v>89</v>
      </c>
      <c r="C143" s="119" t="s">
        <v>24</v>
      </c>
      <c r="D143" s="7" t="s">
        <v>37</v>
      </c>
      <c r="E143" s="7" t="s">
        <v>53</v>
      </c>
      <c r="F143" s="7" t="s">
        <v>113</v>
      </c>
      <c r="G143" s="7" t="s">
        <v>28</v>
      </c>
      <c r="H143" s="7"/>
      <c r="I143" s="11"/>
      <c r="J143" s="37">
        <f>J144</f>
        <v>105.3</v>
      </c>
      <c r="K143" s="37">
        <f t="shared" ref="K143:L144" si="49">K144</f>
        <v>110.4</v>
      </c>
      <c r="L143" s="37">
        <f t="shared" si="49"/>
        <v>114.7</v>
      </c>
    </row>
    <row r="144" spans="1:12" ht="21.75" customHeight="1">
      <c r="A144" s="120" t="s">
        <v>52</v>
      </c>
      <c r="B144" s="123">
        <v>89</v>
      </c>
      <c r="C144" s="119" t="s">
        <v>24</v>
      </c>
      <c r="D144" s="7" t="s">
        <v>37</v>
      </c>
      <c r="E144" s="7" t="s">
        <v>53</v>
      </c>
      <c r="F144" s="7" t="s">
        <v>113</v>
      </c>
      <c r="G144" s="7" t="s">
        <v>28</v>
      </c>
      <c r="H144" s="7" t="s">
        <v>29</v>
      </c>
      <c r="I144" s="11"/>
      <c r="J144" s="37">
        <f>J145</f>
        <v>105.3</v>
      </c>
      <c r="K144" s="37">
        <f t="shared" si="49"/>
        <v>110.4</v>
      </c>
      <c r="L144" s="37">
        <f t="shared" si="49"/>
        <v>114.7</v>
      </c>
    </row>
    <row r="145" spans="1:12" ht="31.5">
      <c r="A145" s="122" t="s">
        <v>75</v>
      </c>
      <c r="B145" s="85">
        <v>89</v>
      </c>
      <c r="C145" s="85">
        <v>1</v>
      </c>
      <c r="D145" s="85" t="s">
        <v>37</v>
      </c>
      <c r="E145" s="85" t="s">
        <v>53</v>
      </c>
      <c r="F145" s="85" t="s">
        <v>113</v>
      </c>
      <c r="G145" s="85" t="s">
        <v>28</v>
      </c>
      <c r="H145" s="85" t="s">
        <v>29</v>
      </c>
      <c r="I145" s="85" t="s">
        <v>95</v>
      </c>
      <c r="J145" s="90">
        <f>'Прил 2'!J63</f>
        <v>105.3</v>
      </c>
      <c r="K145" s="90">
        <f>'Прил 2'!K63</f>
        <v>110.4</v>
      </c>
      <c r="L145" s="90">
        <f>'Прил 2'!L63</f>
        <v>114.7</v>
      </c>
    </row>
    <row r="146" spans="1:12" ht="70.900000000000006" customHeight="1">
      <c r="A146" s="76" t="s">
        <v>110</v>
      </c>
      <c r="B146" s="123">
        <v>89</v>
      </c>
      <c r="C146" s="119" t="s">
        <v>24</v>
      </c>
      <c r="D146" s="7" t="s">
        <v>37</v>
      </c>
      <c r="E146" s="7" t="s">
        <v>53</v>
      </c>
      <c r="F146" s="7" t="s">
        <v>108</v>
      </c>
      <c r="G146" s="7"/>
      <c r="H146" s="7"/>
      <c r="I146" s="11"/>
      <c r="J146" s="37">
        <f>J147</f>
        <v>4</v>
      </c>
      <c r="K146" s="37">
        <f t="shared" ref="K146:L149" si="50">K147</f>
        <v>4</v>
      </c>
      <c r="L146" s="37">
        <f t="shared" ref="L146:L147" si="51">L147</f>
        <v>4</v>
      </c>
    </row>
    <row r="147" spans="1:12" ht="31.5">
      <c r="A147" s="76" t="s">
        <v>111</v>
      </c>
      <c r="B147" s="123">
        <v>89</v>
      </c>
      <c r="C147" s="119" t="s">
        <v>24</v>
      </c>
      <c r="D147" s="7" t="s">
        <v>37</v>
      </c>
      <c r="E147" s="7" t="s">
        <v>53</v>
      </c>
      <c r="F147" s="7" t="s">
        <v>109</v>
      </c>
      <c r="G147" s="7"/>
      <c r="H147" s="7"/>
      <c r="I147" s="11"/>
      <c r="J147" s="37">
        <f>J148</f>
        <v>4</v>
      </c>
      <c r="K147" s="37">
        <f t="shared" si="50"/>
        <v>4</v>
      </c>
      <c r="L147" s="37">
        <f t="shared" si="51"/>
        <v>4</v>
      </c>
    </row>
    <row r="148" spans="1:12" ht="15.75">
      <c r="A148" s="120" t="s">
        <v>51</v>
      </c>
      <c r="B148" s="123">
        <v>89</v>
      </c>
      <c r="C148" s="119" t="s">
        <v>24</v>
      </c>
      <c r="D148" s="7" t="s">
        <v>37</v>
      </c>
      <c r="E148" s="7" t="s">
        <v>53</v>
      </c>
      <c r="F148" s="7" t="s">
        <v>109</v>
      </c>
      <c r="G148" s="7" t="s">
        <v>28</v>
      </c>
      <c r="H148" s="7"/>
      <c r="I148" s="11"/>
      <c r="J148" s="37">
        <f>J149</f>
        <v>4</v>
      </c>
      <c r="K148" s="37">
        <f t="shared" si="50"/>
        <v>4</v>
      </c>
      <c r="L148" s="37">
        <f t="shared" si="50"/>
        <v>4</v>
      </c>
    </row>
    <row r="149" spans="1:12" ht="21.75" customHeight="1">
      <c r="A149" s="120" t="s">
        <v>52</v>
      </c>
      <c r="B149" s="123">
        <v>89</v>
      </c>
      <c r="C149" s="119" t="s">
        <v>24</v>
      </c>
      <c r="D149" s="7" t="s">
        <v>37</v>
      </c>
      <c r="E149" s="7" t="s">
        <v>53</v>
      </c>
      <c r="F149" s="7" t="s">
        <v>109</v>
      </c>
      <c r="G149" s="7" t="s">
        <v>28</v>
      </c>
      <c r="H149" s="7" t="s">
        <v>29</v>
      </c>
      <c r="I149" s="11"/>
      <c r="J149" s="37">
        <f>J150</f>
        <v>4</v>
      </c>
      <c r="K149" s="37">
        <f t="shared" si="50"/>
        <v>4</v>
      </c>
      <c r="L149" s="37">
        <f t="shared" si="50"/>
        <v>4</v>
      </c>
    </row>
    <row r="150" spans="1:12" ht="31.5">
      <c r="A150" s="122" t="s">
        <v>75</v>
      </c>
      <c r="B150" s="85">
        <v>89</v>
      </c>
      <c r="C150" s="85">
        <v>1</v>
      </c>
      <c r="D150" s="85" t="s">
        <v>37</v>
      </c>
      <c r="E150" s="85" t="s">
        <v>53</v>
      </c>
      <c r="F150" s="85" t="s">
        <v>109</v>
      </c>
      <c r="G150" s="85" t="s">
        <v>28</v>
      </c>
      <c r="H150" s="85" t="s">
        <v>29</v>
      </c>
      <c r="I150" s="85" t="s">
        <v>95</v>
      </c>
      <c r="J150" s="90">
        <f>'Прил 2'!J65</f>
        <v>4</v>
      </c>
      <c r="K150" s="90">
        <f>'Прил 2'!K65</f>
        <v>4</v>
      </c>
      <c r="L150" s="90">
        <f>'Прил 2'!L65</f>
        <v>4</v>
      </c>
    </row>
    <row r="151" spans="1:12" ht="85.15" customHeight="1">
      <c r="A151" s="120" t="s">
        <v>144</v>
      </c>
      <c r="B151" s="6">
        <v>89</v>
      </c>
      <c r="C151" s="7" t="s">
        <v>24</v>
      </c>
      <c r="D151" s="7" t="s">
        <v>37</v>
      </c>
      <c r="E151" s="7" t="s">
        <v>44</v>
      </c>
      <c r="F151" s="7"/>
      <c r="G151" s="7"/>
      <c r="H151" s="7"/>
      <c r="I151" s="7"/>
      <c r="J151" s="37">
        <f>J154</f>
        <v>0.3</v>
      </c>
      <c r="K151" s="37">
        <f>K154</f>
        <v>0.3</v>
      </c>
      <c r="L151" s="37">
        <f>L154</f>
        <v>0.3</v>
      </c>
    </row>
    <row r="152" spans="1:12" ht="35.450000000000003" customHeight="1">
      <c r="A152" s="75" t="s">
        <v>107</v>
      </c>
      <c r="B152" s="123">
        <v>89</v>
      </c>
      <c r="C152" s="7" t="s">
        <v>24</v>
      </c>
      <c r="D152" s="7" t="s">
        <v>37</v>
      </c>
      <c r="E152" s="7" t="s">
        <v>44</v>
      </c>
      <c r="F152" s="7" t="s">
        <v>108</v>
      </c>
      <c r="G152" s="7"/>
      <c r="H152" s="7"/>
      <c r="I152" s="7"/>
      <c r="J152" s="37">
        <f>J153</f>
        <v>0.3</v>
      </c>
      <c r="K152" s="37">
        <f t="shared" ref="K152:L152" si="52">K153</f>
        <v>0.3</v>
      </c>
      <c r="L152" s="37">
        <f t="shared" si="52"/>
        <v>0.3</v>
      </c>
    </row>
    <row r="153" spans="1:12" ht="22.15" customHeight="1">
      <c r="A153" s="75" t="s">
        <v>43</v>
      </c>
      <c r="B153" s="123">
        <v>89</v>
      </c>
      <c r="C153" s="7" t="s">
        <v>24</v>
      </c>
      <c r="D153" s="7" t="s">
        <v>37</v>
      </c>
      <c r="E153" s="7" t="s">
        <v>44</v>
      </c>
      <c r="F153" s="7" t="s">
        <v>109</v>
      </c>
      <c r="G153" s="7"/>
      <c r="H153" s="7"/>
      <c r="I153" s="7"/>
      <c r="J153" s="37">
        <f>J154</f>
        <v>0.3</v>
      </c>
      <c r="K153" s="37">
        <f t="shared" ref="K153:L153" si="53">K154</f>
        <v>0.3</v>
      </c>
      <c r="L153" s="37">
        <f t="shared" si="53"/>
        <v>0.3</v>
      </c>
    </row>
    <row r="154" spans="1:12" ht="15.75">
      <c r="A154" s="120" t="s">
        <v>16</v>
      </c>
      <c r="B154" s="123">
        <v>89</v>
      </c>
      <c r="C154" s="7" t="s">
        <v>24</v>
      </c>
      <c r="D154" s="7" t="s">
        <v>37</v>
      </c>
      <c r="E154" s="7" t="s">
        <v>44</v>
      </c>
      <c r="F154" s="7" t="s">
        <v>109</v>
      </c>
      <c r="G154" s="7" t="s">
        <v>17</v>
      </c>
      <c r="H154" s="7"/>
      <c r="I154" s="7"/>
      <c r="J154" s="37">
        <f>J155</f>
        <v>0.3</v>
      </c>
      <c r="K154" s="37">
        <f t="shared" ref="K154:L155" si="54">K155</f>
        <v>0.3</v>
      </c>
      <c r="L154" s="37">
        <f t="shared" si="54"/>
        <v>0.3</v>
      </c>
    </row>
    <row r="155" spans="1:12" ht="53.45" customHeight="1">
      <c r="A155" s="120" t="s">
        <v>67</v>
      </c>
      <c r="B155" s="123">
        <v>89</v>
      </c>
      <c r="C155" s="7" t="s">
        <v>24</v>
      </c>
      <c r="D155" s="7" t="s">
        <v>37</v>
      </c>
      <c r="E155" s="7" t="s">
        <v>44</v>
      </c>
      <c r="F155" s="7" t="s">
        <v>109</v>
      </c>
      <c r="G155" s="7" t="s">
        <v>17</v>
      </c>
      <c r="H155" s="7" t="s">
        <v>18</v>
      </c>
      <c r="I155" s="7"/>
      <c r="J155" s="37">
        <f>J156</f>
        <v>0.3</v>
      </c>
      <c r="K155" s="37">
        <f t="shared" si="54"/>
        <v>0.3</v>
      </c>
      <c r="L155" s="37">
        <f t="shared" si="54"/>
        <v>0.3</v>
      </c>
    </row>
    <row r="156" spans="1:12" ht="31.5">
      <c r="A156" s="122" t="s">
        <v>75</v>
      </c>
      <c r="B156" s="89">
        <v>89</v>
      </c>
      <c r="C156" s="85" t="s">
        <v>24</v>
      </c>
      <c r="D156" s="85" t="s">
        <v>37</v>
      </c>
      <c r="E156" s="85" t="s">
        <v>44</v>
      </c>
      <c r="F156" s="85" t="s">
        <v>109</v>
      </c>
      <c r="G156" s="85" t="s">
        <v>17</v>
      </c>
      <c r="H156" s="85" t="s">
        <v>18</v>
      </c>
      <c r="I156" s="85" t="s">
        <v>95</v>
      </c>
      <c r="J156" s="90">
        <f>'Прил 2'!J35</f>
        <v>0.3</v>
      </c>
      <c r="K156" s="90">
        <f>'Прил 2'!K35</f>
        <v>0.3</v>
      </c>
      <c r="L156" s="90">
        <f>'Прил 2'!L35</f>
        <v>0.3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6:D97">
    <cfRule type="expression" dxfId="1" priority="52" stopIfTrue="1">
      <formula>$D96=""</formula>
    </cfRule>
    <cfRule type="expression" dxfId="0" priority="53" stopIfTrue="1">
      <formula>$E96&lt;&gt;""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7" zoomScaleNormal="55" zoomScaleSheetLayoutView="100" workbookViewId="0">
      <selection activeCell="E17" sqref="E17"/>
    </sheetView>
  </sheetViews>
  <sheetFormatPr defaultColWidth="9.140625" defaultRowHeight="15.75"/>
  <cols>
    <col min="1" max="1" width="29.140625" style="18" customWidth="1"/>
    <col min="2" max="2" width="71" style="45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4"/>
      <c r="B1" s="125"/>
      <c r="C1" s="197" t="s">
        <v>205</v>
      </c>
      <c r="D1" s="197"/>
      <c r="E1" s="197"/>
      <c r="F1" s="17"/>
      <c r="G1" s="17"/>
    </row>
    <row r="2" spans="1:7" ht="51" customHeight="1">
      <c r="A2" s="210" t="s">
        <v>206</v>
      </c>
      <c r="B2" s="210"/>
      <c r="C2" s="210"/>
      <c r="D2" s="210"/>
      <c r="E2" s="210"/>
    </row>
    <row r="3" spans="1:7">
      <c r="A3" s="54"/>
      <c r="B3" s="126"/>
      <c r="C3" s="127"/>
      <c r="D3" s="55"/>
      <c r="E3" s="128" t="s">
        <v>137</v>
      </c>
    </row>
    <row r="4" spans="1:7" ht="39" customHeight="1">
      <c r="A4" s="211" t="s">
        <v>128</v>
      </c>
      <c r="B4" s="212" t="s">
        <v>195</v>
      </c>
      <c r="C4" s="211" t="s">
        <v>196</v>
      </c>
      <c r="D4" s="211"/>
      <c r="E4" s="211"/>
    </row>
    <row r="5" spans="1:7" ht="36" customHeight="1">
      <c r="A5" s="211"/>
      <c r="B5" s="212"/>
      <c r="C5" s="173" t="s">
        <v>171</v>
      </c>
      <c r="D5" s="173" t="s">
        <v>188</v>
      </c>
      <c r="E5" s="173" t="s">
        <v>200</v>
      </c>
    </row>
    <row r="6" spans="1:7" ht="31.5">
      <c r="A6" s="129" t="s">
        <v>129</v>
      </c>
      <c r="B6" s="130" t="s">
        <v>130</v>
      </c>
      <c r="C6" s="39">
        <f>C7+C10+C14</f>
        <v>-70.359999999999815</v>
      </c>
      <c r="D6" s="39">
        <f t="shared" ref="D6:E6" si="0">D7+D10+D14</f>
        <v>-70.380000000000024</v>
      </c>
      <c r="E6" s="39">
        <f t="shared" si="0"/>
        <v>-93.780000000000243</v>
      </c>
    </row>
    <row r="7" spans="1:7">
      <c r="A7" s="129" t="s">
        <v>131</v>
      </c>
      <c r="B7" s="131" t="s">
        <v>123</v>
      </c>
      <c r="C7" s="41">
        <f t="shared" ref="C7:E8" si="1">SUM(C8)</f>
        <v>0</v>
      </c>
      <c r="D7" s="41">
        <f t="shared" si="1"/>
        <v>0</v>
      </c>
      <c r="E7" s="41">
        <f t="shared" si="1"/>
        <v>0</v>
      </c>
    </row>
    <row r="8" spans="1:7" ht="31.5">
      <c r="A8" s="129" t="s">
        <v>132</v>
      </c>
      <c r="B8" s="131" t="s">
        <v>181</v>
      </c>
      <c r="C8" s="41">
        <f t="shared" si="1"/>
        <v>0</v>
      </c>
      <c r="D8" s="41">
        <f t="shared" si="1"/>
        <v>0</v>
      </c>
      <c r="E8" s="41">
        <f t="shared" si="1"/>
        <v>0</v>
      </c>
    </row>
    <row r="9" spans="1:7" ht="31.5">
      <c r="A9" s="129" t="s">
        <v>138</v>
      </c>
      <c r="B9" s="131" t="s">
        <v>182</v>
      </c>
      <c r="C9" s="41">
        <v>0</v>
      </c>
      <c r="D9" s="41">
        <v>0</v>
      </c>
      <c r="E9" s="41">
        <v>0</v>
      </c>
    </row>
    <row r="10" spans="1:7" ht="31.5">
      <c r="A10" s="42" t="s">
        <v>152</v>
      </c>
      <c r="B10" s="132" t="s">
        <v>178</v>
      </c>
      <c r="C10" s="41">
        <f t="shared" ref="C10:E11" si="2">C11</f>
        <v>-70.400000000000006</v>
      </c>
      <c r="D10" s="41">
        <f t="shared" si="2"/>
        <v>-70.400000000000006</v>
      </c>
      <c r="E10" s="41">
        <f t="shared" si="2"/>
        <v>-93.8</v>
      </c>
    </row>
    <row r="11" spans="1:7" ht="47.25">
      <c r="A11" s="42" t="s">
        <v>183</v>
      </c>
      <c r="B11" s="132" t="s">
        <v>179</v>
      </c>
      <c r="C11" s="41">
        <f t="shared" si="2"/>
        <v>-70.400000000000006</v>
      </c>
      <c r="D11" s="41">
        <f t="shared" si="2"/>
        <v>-70.400000000000006</v>
      </c>
      <c r="E11" s="41">
        <f t="shared" si="2"/>
        <v>-93.8</v>
      </c>
    </row>
    <row r="12" spans="1:7" ht="47.25">
      <c r="A12" s="42" t="s">
        <v>153</v>
      </c>
      <c r="B12" s="132" t="s">
        <v>179</v>
      </c>
      <c r="C12" s="41">
        <f>SUM(C13)</f>
        <v>-70.400000000000006</v>
      </c>
      <c r="D12" s="41">
        <f>SUM(D13)</f>
        <v>-70.400000000000006</v>
      </c>
      <c r="E12" s="41">
        <f>SUM(E13)</f>
        <v>-93.8</v>
      </c>
    </row>
    <row r="13" spans="1:7" ht="47.25">
      <c r="A13" s="42" t="s">
        <v>154</v>
      </c>
      <c r="B13" s="132" t="s">
        <v>180</v>
      </c>
      <c r="C13" s="41">
        <f>'Прил 6'!C15</f>
        <v>-70.400000000000006</v>
      </c>
      <c r="D13" s="41">
        <f>'Прил 6'!D15</f>
        <v>-70.400000000000006</v>
      </c>
      <c r="E13" s="41">
        <f>'Прил 6'!E15</f>
        <v>-93.8</v>
      </c>
    </row>
    <row r="14" spans="1:7" ht="31.5">
      <c r="A14" s="42" t="s">
        <v>155</v>
      </c>
      <c r="B14" s="44" t="s">
        <v>184</v>
      </c>
      <c r="C14" s="39">
        <f>C15+C18</f>
        <v>4.0000000000190994E-2</v>
      </c>
      <c r="D14" s="39">
        <f t="shared" ref="D14:E14" si="3">D15+D18</f>
        <v>1.999999999998181E-2</v>
      </c>
      <c r="E14" s="39">
        <f t="shared" si="3"/>
        <v>1.9999999999754436E-2</v>
      </c>
    </row>
    <row r="15" spans="1:7" s="40" customFormat="1">
      <c r="A15" s="133" t="s">
        <v>156</v>
      </c>
      <c r="B15" s="134" t="s">
        <v>133</v>
      </c>
      <c r="C15" s="39">
        <f t="shared" ref="C15:E16" si="4">SUM(C16)</f>
        <v>-2016.7999999999997</v>
      </c>
      <c r="D15" s="39">
        <f t="shared" si="4"/>
        <v>-1178.98</v>
      </c>
      <c r="E15" s="39">
        <f t="shared" si="4"/>
        <v>-1209.48</v>
      </c>
    </row>
    <row r="16" spans="1:7">
      <c r="A16" s="42" t="s">
        <v>157</v>
      </c>
      <c r="B16" s="131" t="s">
        <v>134</v>
      </c>
      <c r="C16" s="41">
        <f t="shared" si="4"/>
        <v>-2016.7999999999997</v>
      </c>
      <c r="D16" s="41">
        <f t="shared" si="4"/>
        <v>-1178.98</v>
      </c>
      <c r="E16" s="41">
        <f t="shared" si="4"/>
        <v>-1209.48</v>
      </c>
    </row>
    <row r="17" spans="1:9" ht="31.5">
      <c r="A17" s="42" t="s">
        <v>158</v>
      </c>
      <c r="B17" s="131" t="s">
        <v>185</v>
      </c>
      <c r="C17" s="41">
        <f>-('Прил 1'!C7+C9)</f>
        <v>-2016.7999999999997</v>
      </c>
      <c r="D17" s="41">
        <f>-('Прил 1'!D7+D9)</f>
        <v>-1178.98</v>
      </c>
      <c r="E17" s="41">
        <f>-('Прил 1'!E7+E9)</f>
        <v>-1209.48</v>
      </c>
    </row>
    <row r="18" spans="1:9" s="40" customFormat="1">
      <c r="A18" s="133" t="s">
        <v>159</v>
      </c>
      <c r="B18" s="134" t="s">
        <v>135</v>
      </c>
      <c r="C18" s="39">
        <f>C19</f>
        <v>2016.84</v>
      </c>
      <c r="D18" s="39">
        <f t="shared" ref="D18:E19" si="5">D19</f>
        <v>1179</v>
      </c>
      <c r="E18" s="39">
        <f t="shared" si="5"/>
        <v>1209.4999999999998</v>
      </c>
    </row>
    <row r="19" spans="1:9">
      <c r="A19" s="42" t="s">
        <v>160</v>
      </c>
      <c r="B19" s="131" t="s">
        <v>136</v>
      </c>
      <c r="C19" s="41">
        <f>C20</f>
        <v>2016.84</v>
      </c>
      <c r="D19" s="41">
        <f t="shared" si="5"/>
        <v>1179</v>
      </c>
      <c r="E19" s="41">
        <f t="shared" si="5"/>
        <v>1209.4999999999998</v>
      </c>
    </row>
    <row r="20" spans="1:9" ht="31.5">
      <c r="A20" s="42" t="s">
        <v>161</v>
      </c>
      <c r="B20" s="131" t="s">
        <v>186</v>
      </c>
      <c r="C20" s="41">
        <f>'Прил 2'!J7-C13</f>
        <v>2016.84</v>
      </c>
      <c r="D20" s="41">
        <f>'Прил 2'!K7-D13</f>
        <v>1179</v>
      </c>
      <c r="E20" s="41">
        <f>'Прил 2'!L7-E13</f>
        <v>1209.4999999999998</v>
      </c>
      <c r="G20" s="43"/>
      <c r="H20" s="43"/>
      <c r="I20" s="43"/>
    </row>
    <row r="23" spans="1:9" ht="28.15" customHeight="1"/>
    <row r="26" spans="1:9">
      <c r="C26" s="43"/>
      <c r="D26" s="43"/>
      <c r="E26" s="43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6" sqref="E16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6"/>
      <c r="B1" s="137"/>
      <c r="C1" s="197" t="s">
        <v>207</v>
      </c>
      <c r="D1" s="197"/>
      <c r="E1" s="197"/>
    </row>
    <row r="2" spans="1:5">
      <c r="A2" s="213" t="s">
        <v>208</v>
      </c>
      <c r="B2" s="213"/>
      <c r="C2" s="213"/>
      <c r="D2" s="213"/>
      <c r="E2" s="213"/>
    </row>
    <row r="3" spans="1:5">
      <c r="A3" s="213"/>
      <c r="B3" s="213"/>
      <c r="C3" s="213"/>
      <c r="D3" s="213"/>
      <c r="E3" s="213"/>
    </row>
    <row r="4" spans="1:5" ht="36.75" customHeight="1">
      <c r="A4" s="213"/>
      <c r="B4" s="213"/>
      <c r="C4" s="213"/>
      <c r="D4" s="213"/>
      <c r="E4" s="213"/>
    </row>
    <row r="5" spans="1:5">
      <c r="A5" s="214" t="s">
        <v>121</v>
      </c>
      <c r="B5" s="214" t="s">
        <v>197</v>
      </c>
      <c r="C5" s="216" t="s">
        <v>198</v>
      </c>
      <c r="D5" s="217"/>
      <c r="E5" s="218"/>
    </row>
    <row r="6" spans="1:5">
      <c r="A6" s="215"/>
      <c r="B6" s="215"/>
      <c r="C6" s="175" t="s">
        <v>171</v>
      </c>
      <c r="D6" s="174" t="s">
        <v>188</v>
      </c>
      <c r="E6" s="174" t="s">
        <v>200</v>
      </c>
    </row>
    <row r="7" spans="1:5">
      <c r="A7" s="138">
        <v>1</v>
      </c>
      <c r="B7" s="53">
        <v>2</v>
      </c>
      <c r="C7" s="50">
        <v>3</v>
      </c>
      <c r="D7" s="53">
        <v>4</v>
      </c>
      <c r="E7" s="53">
        <v>5</v>
      </c>
    </row>
    <row r="8" spans="1:5" ht="31.5">
      <c r="A8" s="139" t="s">
        <v>122</v>
      </c>
      <c r="B8" s="140" t="s">
        <v>123</v>
      </c>
      <c r="C8" s="46">
        <f>C10</f>
        <v>0</v>
      </c>
      <c r="D8" s="46">
        <f>D10</f>
        <v>0</v>
      </c>
      <c r="E8" s="46">
        <f>E10</f>
        <v>0</v>
      </c>
    </row>
    <row r="9" spans="1:5">
      <c r="A9" s="138"/>
      <c r="B9" s="141" t="s">
        <v>163</v>
      </c>
      <c r="C9" s="48"/>
      <c r="D9" s="47"/>
      <c r="E9" s="47"/>
    </row>
    <row r="10" spans="1:5">
      <c r="A10" s="138">
        <v>1</v>
      </c>
      <c r="B10" s="141" t="s">
        <v>125</v>
      </c>
      <c r="C10" s="135"/>
      <c r="D10" s="41"/>
      <c r="E10" s="41"/>
    </row>
    <row r="11" spans="1:5" ht="31.5">
      <c r="A11" s="138">
        <v>2</v>
      </c>
      <c r="B11" s="142" t="s">
        <v>126</v>
      </c>
      <c r="C11" s="49"/>
      <c r="D11" s="49"/>
      <c r="E11" s="49"/>
    </row>
    <row r="12" spans="1:5" ht="31.5">
      <c r="A12" s="143" t="s">
        <v>162</v>
      </c>
      <c r="B12" s="144" t="s">
        <v>127</v>
      </c>
      <c r="C12" s="46">
        <f>C15</f>
        <v>-70.400000000000006</v>
      </c>
      <c r="D12" s="46">
        <f>D15</f>
        <v>-70.400000000000006</v>
      </c>
      <c r="E12" s="46">
        <f>E15</f>
        <v>-93.8</v>
      </c>
    </row>
    <row r="13" spans="1:5">
      <c r="A13" s="139"/>
      <c r="B13" s="141" t="s">
        <v>124</v>
      </c>
      <c r="C13" s="46"/>
      <c r="D13" s="46"/>
      <c r="E13" s="46"/>
    </row>
    <row r="14" spans="1:5">
      <c r="A14" s="138">
        <v>1</v>
      </c>
      <c r="B14" s="141" t="s">
        <v>125</v>
      </c>
      <c r="C14" s="46"/>
      <c r="D14" s="46"/>
      <c r="E14" s="46"/>
    </row>
    <row r="15" spans="1:5" ht="31.5">
      <c r="A15" s="138">
        <v>2</v>
      </c>
      <c r="B15" s="142" t="s">
        <v>126</v>
      </c>
      <c r="C15" s="177">
        <v>-70.400000000000006</v>
      </c>
      <c r="D15" s="177">
        <v>-70.400000000000006</v>
      </c>
      <c r="E15" s="177">
        <v>-93.8</v>
      </c>
    </row>
    <row r="16" spans="1:5">
      <c r="A16" s="138"/>
      <c r="B16" s="52" t="s">
        <v>23</v>
      </c>
      <c r="C16" s="49">
        <f>C10+C15</f>
        <v>-70.400000000000006</v>
      </c>
      <c r="D16" s="49">
        <f>D10+D15</f>
        <v>-70.400000000000006</v>
      </c>
      <c r="E16" s="49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2022-12-27T10:24:12Z</dcterms:modified>
</cp:coreProperties>
</file>