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0" windowWidth="15450" windowHeight="8190" tabRatio="865" activeTab="1"/>
  </bookViews>
  <sheets>
    <sheet name="Прил 1" sheetId="1" r:id="rId1"/>
    <sheet name="Прил 2" sheetId="6" r:id="rId2"/>
    <sheet name="Прил 3 " sheetId="18" r:id="rId3"/>
    <sheet name="Прил 4" sheetId="9" r:id="rId4"/>
    <sheet name="Прил 5" sheetId="13" r:id="rId5"/>
    <sheet name="Прил 6" sheetId="12" r:id="rId6"/>
  </sheets>
  <externalReferences>
    <externalReference r:id="rId7"/>
    <externalReference r:id="rId8"/>
  </externalReferences>
  <definedNames>
    <definedName name="_1Excel_BuiltIn_Print_Area_1_1_1">'Прил 1'!$A$1:$C$31</definedName>
    <definedName name="_2Excel_BuiltIn_Print_Area_7_1_1" localSheetId="2">#REF!</definedName>
    <definedName name="_2Excel_BuiltIn_Print_Area_7_1_1">#REF!</definedName>
    <definedName name="_Toc105952698" localSheetId="2">'Прил 3 '!$A$2</definedName>
    <definedName name="_Toc105952698">#REF!</definedName>
    <definedName name="_xlnm._FilterDatabase" localSheetId="1" hidden="1">'Прил 2'!$A$6:$L$129</definedName>
    <definedName name="_xlnm._FilterDatabase" localSheetId="2" hidden="1">'Прил 3 '!$A$6:$K$128</definedName>
    <definedName name="_xlnm._FilterDatabase" localSheetId="3" hidden="1">'Прил 4'!$B$1:$B$166</definedName>
    <definedName name="Excel_BuiltIn_Print_Area_1">'Прил 1'!$A$1:$C$31</definedName>
    <definedName name="Excel_BuiltIn_Print_Area_1_1">'Прил 1'!$A$1:$C$31</definedName>
    <definedName name="Excel_BuiltIn_Print_Area_2" localSheetId="2">#REF!</definedName>
    <definedName name="Excel_BuiltIn_Print_Area_2">#REF!</definedName>
    <definedName name="Excel_BuiltIn_Print_Area_3">#REF!</definedName>
    <definedName name="Excel_BuiltIn_Print_Area_3_1" localSheetId="2">#REF!</definedName>
    <definedName name="Excel_BuiltIn_Print_Area_3_1">#REF!</definedName>
    <definedName name="Excel_BuiltIn_Print_Area_4" localSheetId="2">#REF!</definedName>
    <definedName name="Excel_BuiltIn_Print_Area_4">#REF!</definedName>
    <definedName name="Excel_BuiltIn_Print_Area_5" localSheetId="2">'Прил 3 '!$A$1:$I$43</definedName>
    <definedName name="Excel_BuiltIn_Print_Area_5">#REF!</definedName>
    <definedName name="Excel_BuiltIn_Print_Area_5_1" localSheetId="2">'Прил 3 '!$A$1:$I$43</definedName>
    <definedName name="Excel_BuiltIn_Print_Area_5_1">#REF!</definedName>
    <definedName name="Excel_BuiltIn_Print_Area_6">'Прил 2'!$A$1:$G$44</definedName>
    <definedName name="Excel_BuiltIn_Print_Area_6_1">'Прил 2'!$A$1:$G$44</definedName>
    <definedName name="Excel_BuiltIn_Print_Area_7" localSheetId="2">#REF!</definedName>
    <definedName name="Excel_BuiltIn_Print_Area_7">#REF!</definedName>
    <definedName name="Excel_BuiltIn_Print_Area_7_1" localSheetId="2">#REF!</definedName>
    <definedName name="Excel_BuiltIn_Print_Area_7_1">#REF!</definedName>
    <definedName name="_xlnm.Print_Titles" localSheetId="1">'Прил 2'!$4:$4</definedName>
    <definedName name="_xlnm.Print_Area" localSheetId="1">'Прил 2'!$A$1:$L$129</definedName>
    <definedName name="_xlnm.Print_Area" localSheetId="2">'Прил 3 '!$A$1:$K$128</definedName>
    <definedName name="_xlnm.Print_Area" localSheetId="3">'Прил 4'!$A$1:$L$166</definedName>
  </definedNames>
  <calcPr calcId="125725"/>
  <fileRecoveryPr autoRecover="0"/>
</workbook>
</file>

<file path=xl/calcChain.xml><?xml version="1.0" encoding="utf-8"?>
<calcChain xmlns="http://schemas.openxmlformats.org/spreadsheetml/2006/main">
  <c r="J101" i="9"/>
  <c r="L130"/>
  <c r="L129" s="1"/>
  <c r="L128" s="1"/>
  <c r="L127" s="1"/>
  <c r="L126" s="1"/>
  <c r="K131"/>
  <c r="K130" s="1"/>
  <c r="K129" s="1"/>
  <c r="K128" s="1"/>
  <c r="K127" s="1"/>
  <c r="K126" s="1"/>
  <c r="L131"/>
  <c r="J126"/>
  <c r="J127"/>
  <c r="J128"/>
  <c r="J129"/>
  <c r="J130"/>
  <c r="J131"/>
  <c r="I73" i="18"/>
  <c r="K85"/>
  <c r="K84" s="1"/>
  <c r="K83" s="1"/>
  <c r="K82" s="1"/>
  <c r="J86"/>
  <c r="J85" s="1"/>
  <c r="J84" s="1"/>
  <c r="J83" s="1"/>
  <c r="J82" s="1"/>
  <c r="K86"/>
  <c r="I82"/>
  <c r="I83"/>
  <c r="I84"/>
  <c r="I85"/>
  <c r="I86"/>
  <c r="J74" i="6"/>
  <c r="L85"/>
  <c r="L84" s="1"/>
  <c r="L83" s="1"/>
  <c r="K86"/>
  <c r="K85" s="1"/>
  <c r="K84" s="1"/>
  <c r="K83" s="1"/>
  <c r="L86"/>
  <c r="J83"/>
  <c r="J84"/>
  <c r="J85"/>
  <c r="J86"/>
  <c r="J93" i="9" l="1"/>
  <c r="K89"/>
  <c r="K88" s="1"/>
  <c r="K87" s="1"/>
  <c r="K86" s="1"/>
  <c r="L89"/>
  <c r="L88" s="1"/>
  <c r="L87" s="1"/>
  <c r="L86" s="1"/>
  <c r="J89"/>
  <c r="J88" s="1"/>
  <c r="J87" s="1"/>
  <c r="J86" s="1"/>
  <c r="J28" i="18"/>
  <c r="K28"/>
  <c r="I28"/>
  <c r="J28" i="6"/>
  <c r="J30"/>
  <c r="K36" i="9" l="1"/>
  <c r="K35" s="1"/>
  <c r="K34" s="1"/>
  <c r="K33" s="1"/>
  <c r="K32" s="1"/>
  <c r="K31" s="1"/>
  <c r="K30" s="1"/>
  <c r="L36"/>
  <c r="L35" s="1"/>
  <c r="L34" s="1"/>
  <c r="L33" s="1"/>
  <c r="L32" s="1"/>
  <c r="L31" s="1"/>
  <c r="L30" s="1"/>
  <c r="K43"/>
  <c r="K42" s="1"/>
  <c r="K41" s="1"/>
  <c r="K40" s="1"/>
  <c r="K39" s="1"/>
  <c r="K38" s="1"/>
  <c r="K37" s="1"/>
  <c r="L43"/>
  <c r="L42" s="1"/>
  <c r="L41" s="1"/>
  <c r="L40" s="1"/>
  <c r="L39" s="1"/>
  <c r="L38" s="1"/>
  <c r="L37" s="1"/>
  <c r="J36"/>
  <c r="J35" s="1"/>
  <c r="J34" s="1"/>
  <c r="J33" s="1"/>
  <c r="J32" s="1"/>
  <c r="J31" s="1"/>
  <c r="J30" s="1"/>
  <c r="J43"/>
  <c r="J42" s="1"/>
  <c r="J41" s="1"/>
  <c r="J40" s="1"/>
  <c r="J39" s="1"/>
  <c r="J38" s="1"/>
  <c r="J37" s="1"/>
  <c r="K21"/>
  <c r="K20" s="1"/>
  <c r="K19" s="1"/>
  <c r="K18" s="1"/>
  <c r="K17" s="1"/>
  <c r="K16" s="1"/>
  <c r="K15" s="1"/>
  <c r="L21"/>
  <c r="L20" s="1"/>
  <c r="L19" s="1"/>
  <c r="L18" s="1"/>
  <c r="L17" s="1"/>
  <c r="L16" s="1"/>
  <c r="L15" s="1"/>
  <c r="J21"/>
  <c r="J20" s="1"/>
  <c r="J19" s="1"/>
  <c r="J18" s="1"/>
  <c r="J17" s="1"/>
  <c r="J16" s="1"/>
  <c r="J15" s="1"/>
  <c r="J77" i="18" l="1"/>
  <c r="K77"/>
  <c r="J81"/>
  <c r="J80" s="1"/>
  <c r="J79" s="1"/>
  <c r="J78" s="1"/>
  <c r="K81"/>
  <c r="K80" s="1"/>
  <c r="K79" s="1"/>
  <c r="K78" s="1"/>
  <c r="I77"/>
  <c r="I81"/>
  <c r="I80" s="1"/>
  <c r="I79" s="1"/>
  <c r="I78" s="1"/>
  <c r="J52"/>
  <c r="J51" s="1"/>
  <c r="J50" s="1"/>
  <c r="J49" s="1"/>
  <c r="K52"/>
  <c r="K51" s="1"/>
  <c r="K50" s="1"/>
  <c r="K49" s="1"/>
  <c r="I52"/>
  <c r="I51" s="1"/>
  <c r="I50" s="1"/>
  <c r="I49" s="1"/>
  <c r="L80" i="6" l="1"/>
  <c r="L79" s="1"/>
  <c r="L81"/>
  <c r="K79"/>
  <c r="K80"/>
  <c r="K81"/>
  <c r="J79"/>
  <c r="J80"/>
  <c r="J81"/>
  <c r="K45"/>
  <c r="L45"/>
  <c r="J45"/>
  <c r="K52"/>
  <c r="K51" s="1"/>
  <c r="K50" s="1"/>
  <c r="L52"/>
  <c r="L51" s="1"/>
  <c r="L50" s="1"/>
  <c r="J52"/>
  <c r="J51" s="1"/>
  <c r="J50" s="1"/>
  <c r="K149" i="9" l="1"/>
  <c r="K148" s="1"/>
  <c r="K147" s="1"/>
  <c r="K146" s="1"/>
  <c r="K145" s="1"/>
  <c r="K144" s="1"/>
  <c r="L149"/>
  <c r="L148" s="1"/>
  <c r="L147" s="1"/>
  <c r="L146" s="1"/>
  <c r="L145" s="1"/>
  <c r="L144" s="1"/>
  <c r="J149"/>
  <c r="J148" s="1"/>
  <c r="J147" s="1"/>
  <c r="J146" s="1"/>
  <c r="J145" s="1"/>
  <c r="J144" s="1"/>
  <c r="J98" i="18"/>
  <c r="J97" s="1"/>
  <c r="J96" s="1"/>
  <c r="J95" s="1"/>
  <c r="J94" s="1"/>
  <c r="K98"/>
  <c r="K97" s="1"/>
  <c r="K96" s="1"/>
  <c r="K95" s="1"/>
  <c r="K94" s="1"/>
  <c r="I98"/>
  <c r="I97" s="1"/>
  <c r="I96" s="1"/>
  <c r="I95" s="1"/>
  <c r="I94" s="1"/>
  <c r="K98" i="6"/>
  <c r="K97" s="1"/>
  <c r="K96" s="1"/>
  <c r="K95" s="1"/>
  <c r="L98"/>
  <c r="L97" s="1"/>
  <c r="L96" s="1"/>
  <c r="L95" s="1"/>
  <c r="J98"/>
  <c r="J97" s="1"/>
  <c r="J96" s="1"/>
  <c r="J95" s="1"/>
  <c r="E31" i="1" l="1"/>
  <c r="D31"/>
  <c r="C31"/>
  <c r="C26"/>
  <c r="K14" i="9"/>
  <c r="K13" s="1"/>
  <c r="K12" s="1"/>
  <c r="K11" s="1"/>
  <c r="K10" s="1"/>
  <c r="K9" s="1"/>
  <c r="K8" s="1"/>
  <c r="L14"/>
  <c r="L13" s="1"/>
  <c r="L12" s="1"/>
  <c r="L11" s="1"/>
  <c r="L10" s="1"/>
  <c r="L9" s="1"/>
  <c r="L8" s="1"/>
  <c r="J14"/>
  <c r="J13" s="1"/>
  <c r="J12" s="1"/>
  <c r="J11" s="1"/>
  <c r="J10" s="1"/>
  <c r="J9" s="1"/>
  <c r="J8" s="1"/>
  <c r="K50"/>
  <c r="K49" s="1"/>
  <c r="K48" s="1"/>
  <c r="K47" s="1"/>
  <c r="K46" s="1"/>
  <c r="K45" s="1"/>
  <c r="K44" s="1"/>
  <c r="L50"/>
  <c r="L49" s="1"/>
  <c r="L48" s="1"/>
  <c r="L47" s="1"/>
  <c r="L46" s="1"/>
  <c r="L45" s="1"/>
  <c r="L44" s="1"/>
  <c r="J50"/>
  <c r="J49" s="1"/>
  <c r="J48" s="1"/>
  <c r="J47" s="1"/>
  <c r="J46" s="1"/>
  <c r="J45" s="1"/>
  <c r="J44" s="1"/>
  <c r="K57"/>
  <c r="K56" s="1"/>
  <c r="K55" s="1"/>
  <c r="K54" s="1"/>
  <c r="K53" s="1"/>
  <c r="K52" s="1"/>
  <c r="K51" s="1"/>
  <c r="L57"/>
  <c r="L56" s="1"/>
  <c r="L55" s="1"/>
  <c r="L54" s="1"/>
  <c r="L53" s="1"/>
  <c r="L52" s="1"/>
  <c r="L51" s="1"/>
  <c r="J57"/>
  <c r="J56" s="1"/>
  <c r="J55" s="1"/>
  <c r="J54" s="1"/>
  <c r="J53" s="1"/>
  <c r="J52" s="1"/>
  <c r="J51" s="1"/>
  <c r="J48" i="18"/>
  <c r="J47" s="1"/>
  <c r="J46" s="1"/>
  <c r="J45" s="1"/>
  <c r="K48"/>
  <c r="K47" s="1"/>
  <c r="K46" s="1"/>
  <c r="K45" s="1"/>
  <c r="J56"/>
  <c r="J55" s="1"/>
  <c r="J54" s="1"/>
  <c r="J53" s="1"/>
  <c r="K56"/>
  <c r="K55" s="1"/>
  <c r="K54" s="1"/>
  <c r="K53" s="1"/>
  <c r="I48"/>
  <c r="I47" s="1"/>
  <c r="I46" s="1"/>
  <c r="I45" s="1"/>
  <c r="I56"/>
  <c r="I55" s="1"/>
  <c r="I54" s="1"/>
  <c r="I53" s="1"/>
  <c r="K48" i="6"/>
  <c r="K47" s="1"/>
  <c r="K46" s="1"/>
  <c r="L48"/>
  <c r="L47" s="1"/>
  <c r="L46" s="1"/>
  <c r="J48"/>
  <c r="J47" s="1"/>
  <c r="J46" s="1"/>
  <c r="K56"/>
  <c r="K55" s="1"/>
  <c r="K54" s="1"/>
  <c r="L56"/>
  <c r="L55" s="1"/>
  <c r="L54" s="1"/>
  <c r="J56"/>
  <c r="J55" s="1"/>
  <c r="J54" s="1"/>
  <c r="J71" i="18"/>
  <c r="J70" s="1"/>
  <c r="J69" s="1"/>
  <c r="J68" s="1"/>
  <c r="J67" s="1"/>
  <c r="J66" s="1"/>
  <c r="K71"/>
  <c r="K70" s="1"/>
  <c r="K69" s="1"/>
  <c r="K68" s="1"/>
  <c r="K67" s="1"/>
  <c r="K66" s="1"/>
  <c r="I71"/>
  <c r="I70" s="1"/>
  <c r="I69" s="1"/>
  <c r="I68" s="1"/>
  <c r="I67" s="1"/>
  <c r="I66" s="1"/>
  <c r="K71" i="6"/>
  <c r="K70" s="1"/>
  <c r="K69" s="1"/>
  <c r="K68" s="1"/>
  <c r="K67" s="1"/>
  <c r="L71"/>
  <c r="L70" s="1"/>
  <c r="L69" s="1"/>
  <c r="L68" s="1"/>
  <c r="L67" s="1"/>
  <c r="J71"/>
  <c r="J70" s="1"/>
  <c r="J69" s="1"/>
  <c r="J68" s="1"/>
  <c r="J67" s="1"/>
  <c r="J44" i="18" l="1"/>
  <c r="K44"/>
  <c r="I44"/>
  <c r="K99" i="9"/>
  <c r="K98" s="1"/>
  <c r="K97" s="1"/>
  <c r="K96" s="1"/>
  <c r="K95" s="1"/>
  <c r="K94" s="1"/>
  <c r="L99"/>
  <c r="L98" s="1"/>
  <c r="L97" s="1"/>
  <c r="L96" s="1"/>
  <c r="L95" s="1"/>
  <c r="L94" s="1"/>
  <c r="J99"/>
  <c r="J98" s="1"/>
  <c r="J97" s="1"/>
  <c r="J96" s="1"/>
  <c r="J95" s="1"/>
  <c r="J94" s="1"/>
  <c r="K71"/>
  <c r="K70" s="1"/>
  <c r="K69" s="1"/>
  <c r="K68" s="1"/>
  <c r="K67" s="1"/>
  <c r="K66" s="1"/>
  <c r="L71"/>
  <c r="L70" s="1"/>
  <c r="L69" s="1"/>
  <c r="L68" s="1"/>
  <c r="L67" s="1"/>
  <c r="L66" s="1"/>
  <c r="J71"/>
  <c r="J70" s="1"/>
  <c r="J69" s="1"/>
  <c r="J68" s="1"/>
  <c r="J67" s="1"/>
  <c r="J66" s="1"/>
  <c r="K29"/>
  <c r="K28" s="1"/>
  <c r="K27" s="1"/>
  <c r="K26" s="1"/>
  <c r="K25" s="1"/>
  <c r="K24" s="1"/>
  <c r="K23" s="1"/>
  <c r="K22" s="1"/>
  <c r="L29"/>
  <c r="L28" s="1"/>
  <c r="L27" s="1"/>
  <c r="L26" s="1"/>
  <c r="L25" s="1"/>
  <c r="L24" s="1"/>
  <c r="L23" s="1"/>
  <c r="L22" s="1"/>
  <c r="J29"/>
  <c r="J28" s="1"/>
  <c r="J27" s="1"/>
  <c r="J26" s="1"/>
  <c r="J25" s="1"/>
  <c r="J24" s="1"/>
  <c r="J23" s="1"/>
  <c r="J22" s="1"/>
  <c r="J32" i="18"/>
  <c r="J31" s="1"/>
  <c r="J30" s="1"/>
  <c r="K32"/>
  <c r="K31" s="1"/>
  <c r="K30" s="1"/>
  <c r="I32"/>
  <c r="I31" s="1"/>
  <c r="I30" s="1"/>
  <c r="J17"/>
  <c r="J16" s="1"/>
  <c r="J15" s="1"/>
  <c r="K17"/>
  <c r="K16" s="1"/>
  <c r="K15" s="1"/>
  <c r="I17"/>
  <c r="I16" s="1"/>
  <c r="I15" s="1"/>
  <c r="J107" i="6"/>
  <c r="K17"/>
  <c r="K16" s="1"/>
  <c r="L17"/>
  <c r="L16" s="1"/>
  <c r="J17"/>
  <c r="J16" s="1"/>
  <c r="K32"/>
  <c r="K31" s="1"/>
  <c r="L32"/>
  <c r="L31" s="1"/>
  <c r="J32"/>
  <c r="J31" s="1"/>
  <c r="L115"/>
  <c r="K115"/>
  <c r="D13" i="13"/>
  <c r="E13"/>
  <c r="C13"/>
  <c r="D25" i="1"/>
  <c r="E25"/>
  <c r="C25"/>
  <c r="K128" i="18" l="1"/>
  <c r="J128"/>
  <c r="L127" i="6"/>
  <c r="L126" s="1"/>
  <c r="K108"/>
  <c r="I26" i="18"/>
  <c r="I29"/>
  <c r="I27" s="1"/>
  <c r="C16" i="12"/>
  <c r="L125" i="6" l="1"/>
  <c r="L124" s="1"/>
  <c r="L123" s="1"/>
  <c r="L128"/>
  <c r="D22" i="1"/>
  <c r="E22"/>
  <c r="C22"/>
  <c r="K127" i="6" l="1"/>
  <c r="K126" s="1"/>
  <c r="K125" s="1"/>
  <c r="K124" s="1"/>
  <c r="K123" s="1"/>
  <c r="K128"/>
  <c r="L122" i="9"/>
  <c r="L121" s="1"/>
  <c r="L120" s="1"/>
  <c r="J26" i="18"/>
  <c r="K122" i="9" l="1"/>
  <c r="K121" s="1"/>
  <c r="K120" s="1"/>
  <c r="K126" i="18"/>
  <c r="K125" s="1"/>
  <c r="K124" s="1"/>
  <c r="K123" s="1"/>
  <c r="K122" s="1"/>
  <c r="K127"/>
  <c r="J126"/>
  <c r="J125" s="1"/>
  <c r="J124" s="1"/>
  <c r="J123" s="1"/>
  <c r="J122" s="1"/>
  <c r="J127"/>
  <c r="J114" l="1"/>
  <c r="J113" s="1"/>
  <c r="J112" s="1"/>
  <c r="J111" s="1"/>
  <c r="J110" s="1"/>
  <c r="J109" s="1"/>
  <c r="J108" s="1"/>
  <c r="K114"/>
  <c r="I114"/>
  <c r="I113" s="1"/>
  <c r="I112" s="1"/>
  <c r="I111" s="1"/>
  <c r="I110" s="1"/>
  <c r="I109" s="1"/>
  <c r="J107"/>
  <c r="J106" s="1"/>
  <c r="J105" s="1"/>
  <c r="K107"/>
  <c r="K106" s="1"/>
  <c r="K105" s="1"/>
  <c r="I107"/>
  <c r="I106" s="1"/>
  <c r="I105" s="1"/>
  <c r="J104"/>
  <c r="J103" s="1"/>
  <c r="J102" s="1"/>
  <c r="K104"/>
  <c r="K103" s="1"/>
  <c r="K102" s="1"/>
  <c r="I104"/>
  <c r="I103" s="1"/>
  <c r="I102" s="1"/>
  <c r="J93"/>
  <c r="J92" s="1"/>
  <c r="J91" s="1"/>
  <c r="J90" s="1"/>
  <c r="J89" s="1"/>
  <c r="J88" s="1"/>
  <c r="K93"/>
  <c r="K92" s="1"/>
  <c r="K91" s="1"/>
  <c r="K90" s="1"/>
  <c r="K89" s="1"/>
  <c r="K88" s="1"/>
  <c r="I93"/>
  <c r="I92" s="1"/>
  <c r="I91" s="1"/>
  <c r="I90" s="1"/>
  <c r="I89" s="1"/>
  <c r="I88" s="1"/>
  <c r="J76"/>
  <c r="K76"/>
  <c r="I76"/>
  <c r="I75" s="1"/>
  <c r="I74" s="1"/>
  <c r="J65"/>
  <c r="J64" s="1"/>
  <c r="K65"/>
  <c r="K64" s="1"/>
  <c r="I65"/>
  <c r="I64" s="1"/>
  <c r="J63"/>
  <c r="K63"/>
  <c r="I63"/>
  <c r="J63" i="6"/>
  <c r="J37" i="18"/>
  <c r="J36" s="1"/>
  <c r="J35" s="1"/>
  <c r="J34" s="1"/>
  <c r="J33" s="1"/>
  <c r="K37"/>
  <c r="I37"/>
  <c r="I36" s="1"/>
  <c r="I35" s="1"/>
  <c r="I34" s="1"/>
  <c r="I33" s="1"/>
  <c r="J29"/>
  <c r="K29"/>
  <c r="J25"/>
  <c r="K26"/>
  <c r="K25" s="1"/>
  <c r="J23"/>
  <c r="K23"/>
  <c r="I23"/>
  <c r="J14"/>
  <c r="K14"/>
  <c r="I14"/>
  <c r="K65" i="9"/>
  <c r="L65"/>
  <c r="K119"/>
  <c r="L119"/>
  <c r="J119"/>
  <c r="K113"/>
  <c r="L113"/>
  <c r="J113"/>
  <c r="J65"/>
  <c r="K121" i="18"/>
  <c r="K120" s="1"/>
  <c r="K119" s="1"/>
  <c r="K118" s="1"/>
  <c r="K117" s="1"/>
  <c r="K116" s="1"/>
  <c r="K115" s="1"/>
  <c r="J121"/>
  <c r="J120" s="1"/>
  <c r="J119" s="1"/>
  <c r="J118" s="1"/>
  <c r="J117" s="1"/>
  <c r="J116" s="1"/>
  <c r="J115" s="1"/>
  <c r="I121"/>
  <c r="I120" s="1"/>
  <c r="I119" s="1"/>
  <c r="I118" s="1"/>
  <c r="I117" s="1"/>
  <c r="I116" s="1"/>
  <c r="I115" s="1"/>
  <c r="K43"/>
  <c r="K42" s="1"/>
  <c r="K41" s="1"/>
  <c r="K40" s="1"/>
  <c r="K39" s="1"/>
  <c r="K38" s="1"/>
  <c r="J43"/>
  <c r="J42" s="1"/>
  <c r="J41" s="1"/>
  <c r="J40" s="1"/>
  <c r="J39" s="1"/>
  <c r="J38" s="1"/>
  <c r="I43"/>
  <c r="I42" s="1"/>
  <c r="I41" s="1"/>
  <c r="I40" s="1"/>
  <c r="I39" s="1"/>
  <c r="I38" s="1"/>
  <c r="J26" i="6"/>
  <c r="C27" i="1"/>
  <c r="D27"/>
  <c r="E27"/>
  <c r="E12" i="13"/>
  <c r="E11" s="1"/>
  <c r="D12"/>
  <c r="D11" s="1"/>
  <c r="C12"/>
  <c r="C11" s="1"/>
  <c r="C10" s="1"/>
  <c r="E8"/>
  <c r="E7" s="1"/>
  <c r="D8"/>
  <c r="D7" s="1"/>
  <c r="C8"/>
  <c r="C7" s="1"/>
  <c r="E16" i="12"/>
  <c r="D16"/>
  <c r="E12"/>
  <c r="D12"/>
  <c r="C12"/>
  <c r="E8"/>
  <c r="D8"/>
  <c r="C8"/>
  <c r="K26" i="6"/>
  <c r="K84" i="9" s="1"/>
  <c r="L26" i="6"/>
  <c r="L23"/>
  <c r="L22" s="1"/>
  <c r="K23"/>
  <c r="K22" s="1"/>
  <c r="J23"/>
  <c r="L14"/>
  <c r="L13" s="1"/>
  <c r="L12" s="1"/>
  <c r="K14"/>
  <c r="K13" s="1"/>
  <c r="K12" s="1"/>
  <c r="J14"/>
  <c r="J13" s="1"/>
  <c r="J12" s="1"/>
  <c r="K28"/>
  <c r="K93" i="9" s="1"/>
  <c r="K92" s="1"/>
  <c r="K91" s="1"/>
  <c r="K90" s="1"/>
  <c r="K85" s="1"/>
  <c r="L37" i="6"/>
  <c r="L36" s="1"/>
  <c r="K37"/>
  <c r="K36" s="1"/>
  <c r="J37"/>
  <c r="J36" s="1"/>
  <c r="J92" i="9"/>
  <c r="J91" s="1"/>
  <c r="L43" i="6"/>
  <c r="L42" s="1"/>
  <c r="K43"/>
  <c r="K42" s="1"/>
  <c r="J43"/>
  <c r="J42" s="1"/>
  <c r="L65"/>
  <c r="K65"/>
  <c r="J65"/>
  <c r="L63"/>
  <c r="K63"/>
  <c r="K77"/>
  <c r="K76" s="1"/>
  <c r="L77"/>
  <c r="L76" s="1"/>
  <c r="J77"/>
  <c r="J76" s="1"/>
  <c r="K93"/>
  <c r="K92" s="1"/>
  <c r="K91" s="1"/>
  <c r="K90" s="1"/>
  <c r="K89" s="1"/>
  <c r="L93"/>
  <c r="L92" s="1"/>
  <c r="L91" s="1"/>
  <c r="L90" s="1"/>
  <c r="L89" s="1"/>
  <c r="J93"/>
  <c r="J92" s="1"/>
  <c r="J91" s="1"/>
  <c r="J90" s="1"/>
  <c r="J89" s="1"/>
  <c r="K104"/>
  <c r="K103" s="1"/>
  <c r="L104"/>
  <c r="L103" s="1"/>
  <c r="K107"/>
  <c r="K106" s="1"/>
  <c r="L107"/>
  <c r="L106" s="1"/>
  <c r="J106"/>
  <c r="J104"/>
  <c r="J103" s="1"/>
  <c r="K114"/>
  <c r="K113" s="1"/>
  <c r="K112" s="1"/>
  <c r="L114"/>
  <c r="L113" s="1"/>
  <c r="J114"/>
  <c r="J113" s="1"/>
  <c r="J112" s="1"/>
  <c r="J111" s="1"/>
  <c r="J110" s="1"/>
  <c r="J109" s="1"/>
  <c r="K121"/>
  <c r="K120" s="1"/>
  <c r="L121"/>
  <c r="L120" s="1"/>
  <c r="J121"/>
  <c r="J120" s="1"/>
  <c r="D10" i="1"/>
  <c r="D9" s="1"/>
  <c r="E10"/>
  <c r="E9" s="1"/>
  <c r="D12"/>
  <c r="E12"/>
  <c r="D14"/>
  <c r="E14"/>
  <c r="D16"/>
  <c r="E16"/>
  <c r="D19"/>
  <c r="E19"/>
  <c r="C19"/>
  <c r="C16"/>
  <c r="C14"/>
  <c r="C12"/>
  <c r="C10"/>
  <c r="C9" s="1"/>
  <c r="L84" i="9" l="1"/>
  <c r="L25" i="6"/>
  <c r="J22"/>
  <c r="I101" i="18"/>
  <c r="I100" s="1"/>
  <c r="I99" s="1"/>
  <c r="K101"/>
  <c r="K100" s="1"/>
  <c r="K99" s="1"/>
  <c r="J74"/>
  <c r="J75"/>
  <c r="K74"/>
  <c r="K75"/>
  <c r="J101"/>
  <c r="J100" s="1"/>
  <c r="J99" s="1"/>
  <c r="K102" i="6"/>
  <c r="K101" s="1"/>
  <c r="K100" s="1"/>
  <c r="L102"/>
  <c r="L101" s="1"/>
  <c r="L100" s="1"/>
  <c r="J102"/>
  <c r="J101" s="1"/>
  <c r="J100" s="1"/>
  <c r="J84" i="9"/>
  <c r="J25" i="6"/>
  <c r="J21" s="1"/>
  <c r="E8" i="1"/>
  <c r="D8"/>
  <c r="C8"/>
  <c r="K113" i="18"/>
  <c r="K112" s="1"/>
  <c r="K111" s="1"/>
  <c r="K110" s="1"/>
  <c r="K109" s="1"/>
  <c r="K108" s="1"/>
  <c r="K36"/>
  <c r="K35" s="1"/>
  <c r="K34" s="1"/>
  <c r="K33" s="1"/>
  <c r="K118" i="9"/>
  <c r="K117" s="1"/>
  <c r="K114" s="1"/>
  <c r="K112"/>
  <c r="K111" s="1"/>
  <c r="K108" s="1"/>
  <c r="K78"/>
  <c r="K77" s="1"/>
  <c r="K76" s="1"/>
  <c r="K137"/>
  <c r="K136" s="1"/>
  <c r="K135" s="1"/>
  <c r="K132" s="1"/>
  <c r="L155"/>
  <c r="L154" s="1"/>
  <c r="L153" s="1"/>
  <c r="K160"/>
  <c r="K159" s="1"/>
  <c r="K158" s="1"/>
  <c r="K157" s="1"/>
  <c r="K156" s="1"/>
  <c r="L28" i="6"/>
  <c r="L93" i="9" s="1"/>
  <c r="L92" s="1"/>
  <c r="L91" s="1"/>
  <c r="L90" s="1"/>
  <c r="L85" s="1"/>
  <c r="L78"/>
  <c r="L77" s="1"/>
  <c r="L76" s="1"/>
  <c r="K107"/>
  <c r="L137"/>
  <c r="L136" s="1"/>
  <c r="L135" s="1"/>
  <c r="L132" s="1"/>
  <c r="K143"/>
  <c r="K142" s="1"/>
  <c r="K141" s="1"/>
  <c r="K138" s="1"/>
  <c r="J155"/>
  <c r="J154" s="1"/>
  <c r="J153" s="1"/>
  <c r="L160"/>
  <c r="L159" s="1"/>
  <c r="L158" s="1"/>
  <c r="L157" s="1"/>
  <c r="L156" s="1"/>
  <c r="J78"/>
  <c r="J77" s="1"/>
  <c r="J76" s="1"/>
  <c r="J75" s="1"/>
  <c r="J74" s="1"/>
  <c r="J73" s="1"/>
  <c r="L107"/>
  <c r="J137"/>
  <c r="J136" s="1"/>
  <c r="J135" s="1"/>
  <c r="J132" s="1"/>
  <c r="L143"/>
  <c r="L142" s="1"/>
  <c r="L141" s="1"/>
  <c r="L138" s="1"/>
  <c r="J160"/>
  <c r="J159" s="1"/>
  <c r="J158" s="1"/>
  <c r="J157" s="1"/>
  <c r="J156" s="1"/>
  <c r="I25" i="18"/>
  <c r="J107" i="9"/>
  <c r="J143"/>
  <c r="K155"/>
  <c r="K154" s="1"/>
  <c r="K153" s="1"/>
  <c r="L64"/>
  <c r="L63" s="1"/>
  <c r="L60" s="1"/>
  <c r="L59" s="1"/>
  <c r="J118"/>
  <c r="J117" s="1"/>
  <c r="J114" s="1"/>
  <c r="J90"/>
  <c r="J85" s="1"/>
  <c r="I108" i="18"/>
  <c r="I62"/>
  <c r="I61" s="1"/>
  <c r="I72"/>
  <c r="I13"/>
  <c r="I12" s="1"/>
  <c r="I11" s="1"/>
  <c r="K62"/>
  <c r="K61" s="1"/>
  <c r="K60" s="1"/>
  <c r="K59" s="1"/>
  <c r="K58" s="1"/>
  <c r="K57" s="1"/>
  <c r="I22"/>
  <c r="I21" s="1"/>
  <c r="K13"/>
  <c r="K12" s="1"/>
  <c r="K11" s="1"/>
  <c r="K27"/>
  <c r="K24" s="1"/>
  <c r="J22"/>
  <c r="J21" s="1"/>
  <c r="J13"/>
  <c r="J12" s="1"/>
  <c r="J11" s="1"/>
  <c r="J27"/>
  <c r="J24" s="1"/>
  <c r="J62"/>
  <c r="J61" s="1"/>
  <c r="J60" s="1"/>
  <c r="J59" s="1"/>
  <c r="J58" s="1"/>
  <c r="J57" s="1"/>
  <c r="K22"/>
  <c r="K21" s="1"/>
  <c r="L62" i="6"/>
  <c r="L61" s="1"/>
  <c r="L60" s="1"/>
  <c r="K62"/>
  <c r="K61" s="1"/>
  <c r="K60" s="1"/>
  <c r="E10" i="13"/>
  <c r="D10"/>
  <c r="J119" i="6"/>
  <c r="J118" s="1"/>
  <c r="J117" s="1"/>
  <c r="J116" s="1"/>
  <c r="J62"/>
  <c r="J61" s="1"/>
  <c r="J60" s="1"/>
  <c r="L75"/>
  <c r="L35"/>
  <c r="L34" s="1"/>
  <c r="L166" i="9"/>
  <c r="L165" s="1"/>
  <c r="L164" s="1"/>
  <c r="J64"/>
  <c r="J63" s="1"/>
  <c r="J11" i="6"/>
  <c r="J10" s="1"/>
  <c r="L119"/>
  <c r="L118" s="1"/>
  <c r="L117" s="1"/>
  <c r="L116" s="1"/>
  <c r="K111"/>
  <c r="K110" s="1"/>
  <c r="K109" s="1"/>
  <c r="J75"/>
  <c r="J73" s="1"/>
  <c r="K75"/>
  <c r="L41"/>
  <c r="L40" s="1"/>
  <c r="L39" s="1"/>
  <c r="L112" i="9"/>
  <c r="L111" s="1"/>
  <c r="J35" i="6"/>
  <c r="J34" s="1"/>
  <c r="J166" i="9"/>
  <c r="J165" s="1"/>
  <c r="J164" s="1"/>
  <c r="K166"/>
  <c r="K165" s="1"/>
  <c r="K164" s="1"/>
  <c r="K35" i="6"/>
  <c r="K34" s="1"/>
  <c r="K64" i="9"/>
  <c r="K63" s="1"/>
  <c r="K11" i="6"/>
  <c r="K10" s="1"/>
  <c r="K25"/>
  <c r="K21" s="1"/>
  <c r="L112"/>
  <c r="L111" s="1"/>
  <c r="L110" s="1"/>
  <c r="L109" s="1"/>
  <c r="J112" i="9"/>
  <c r="J111" s="1"/>
  <c r="J41" i="6"/>
  <c r="J40" s="1"/>
  <c r="J39" s="1"/>
  <c r="K41"/>
  <c r="K40" s="1"/>
  <c r="K39" s="1"/>
  <c r="L11"/>
  <c r="L10" s="1"/>
  <c r="K119"/>
  <c r="K118" s="1"/>
  <c r="K117" s="1"/>
  <c r="K116" s="1"/>
  <c r="J73" i="18" l="1"/>
  <c r="J72" s="1"/>
  <c r="K73"/>
  <c r="K72" s="1"/>
  <c r="L73" i="6"/>
  <c r="L74"/>
  <c r="K73"/>
  <c r="K74"/>
  <c r="K20" i="18"/>
  <c r="K19" s="1"/>
  <c r="K18" s="1"/>
  <c r="J20"/>
  <c r="J19" s="1"/>
  <c r="J18" s="1"/>
  <c r="J142" i="9"/>
  <c r="J141" s="1"/>
  <c r="J138" s="1"/>
  <c r="L106"/>
  <c r="L105" s="1"/>
  <c r="L104" s="1"/>
  <c r="L103" s="1"/>
  <c r="J106"/>
  <c r="J105" s="1"/>
  <c r="J102" s="1"/>
  <c r="K140"/>
  <c r="K139" s="1"/>
  <c r="J10" i="18"/>
  <c r="J9" s="1"/>
  <c r="K10"/>
  <c r="K9" s="1"/>
  <c r="I10"/>
  <c r="I9" s="1"/>
  <c r="K88" i="6"/>
  <c r="L21"/>
  <c r="L150" i="9"/>
  <c r="J134"/>
  <c r="J133" s="1"/>
  <c r="L59" i="6"/>
  <c r="L58" s="1"/>
  <c r="L140" i="9"/>
  <c r="L139" s="1"/>
  <c r="J150"/>
  <c r="K150"/>
  <c r="K59" i="6"/>
  <c r="K58" s="1"/>
  <c r="K116" i="9"/>
  <c r="K115" s="1"/>
  <c r="K134"/>
  <c r="K133" s="1"/>
  <c r="I24" i="18"/>
  <c r="I20" s="1"/>
  <c r="K110" i="9"/>
  <c r="K109" s="1"/>
  <c r="I87" i="18"/>
  <c r="J116" i="9"/>
  <c r="J115" s="1"/>
  <c r="L134"/>
  <c r="L133" s="1"/>
  <c r="L62"/>
  <c r="L61" s="1"/>
  <c r="K60"/>
  <c r="K59" s="1"/>
  <c r="K62"/>
  <c r="K61" s="1"/>
  <c r="K161"/>
  <c r="K163"/>
  <c r="K162" s="1"/>
  <c r="J60"/>
  <c r="J59" s="1"/>
  <c r="J62"/>
  <c r="J61" s="1"/>
  <c r="J161"/>
  <c r="J163"/>
  <c r="J162" s="1"/>
  <c r="L161"/>
  <c r="L163"/>
  <c r="L162" s="1"/>
  <c r="K152"/>
  <c r="K151" s="1"/>
  <c r="L152"/>
  <c r="L151" s="1"/>
  <c r="J152"/>
  <c r="J151" s="1"/>
  <c r="J108"/>
  <c r="J110"/>
  <c r="J109" s="1"/>
  <c r="L108"/>
  <c r="L110"/>
  <c r="L109" s="1"/>
  <c r="L73"/>
  <c r="L75"/>
  <c r="L74" s="1"/>
  <c r="K73"/>
  <c r="K75"/>
  <c r="K74" s="1"/>
  <c r="K106"/>
  <c r="K105" s="1"/>
  <c r="J87" i="18"/>
  <c r="I60"/>
  <c r="I59" s="1"/>
  <c r="I58" s="1"/>
  <c r="I57" s="1"/>
  <c r="K87"/>
  <c r="L88" i="6"/>
  <c r="C30" i="1"/>
  <c r="D30"/>
  <c r="D21" s="1"/>
  <c r="E30"/>
  <c r="E21" s="1"/>
  <c r="L118" i="9"/>
  <c r="L117" s="1"/>
  <c r="J59" i="6"/>
  <c r="J58" s="1"/>
  <c r="J88"/>
  <c r="K83" i="9"/>
  <c r="K82" s="1"/>
  <c r="K79" s="1"/>
  <c r="K20" i="6"/>
  <c r="K19" s="1"/>
  <c r="K9" s="1"/>
  <c r="J20"/>
  <c r="J19" s="1"/>
  <c r="J9" s="1"/>
  <c r="J83" i="9"/>
  <c r="J82" s="1"/>
  <c r="J79" s="1"/>
  <c r="J72" s="1"/>
  <c r="L83"/>
  <c r="L82" s="1"/>
  <c r="L79" s="1"/>
  <c r="K8" i="6" l="1"/>
  <c r="K72" i="9"/>
  <c r="K58" s="1"/>
  <c r="J8" i="18"/>
  <c r="J7" s="1"/>
  <c r="K8"/>
  <c r="K7" i="6"/>
  <c r="D20" i="13" s="1"/>
  <c r="D19" s="1"/>
  <c r="D18" s="1"/>
  <c r="J8" i="6"/>
  <c r="J7" s="1"/>
  <c r="C20" i="13" s="1"/>
  <c r="C19" s="1"/>
  <c r="C18" s="1"/>
  <c r="L72" i="9"/>
  <c r="L58" s="1"/>
  <c r="C21" i="1"/>
  <c r="C7" s="1"/>
  <c r="C17" i="13" s="1"/>
  <c r="L20" i="6"/>
  <c r="L19" s="1"/>
  <c r="L9" s="1"/>
  <c r="L8" s="1"/>
  <c r="J140" i="9"/>
  <c r="J139" s="1"/>
  <c r="L102"/>
  <c r="J104"/>
  <c r="J103" s="1"/>
  <c r="I19" i="18"/>
  <c r="I18" s="1"/>
  <c r="E7" i="1"/>
  <c r="D7"/>
  <c r="L114" i="9"/>
  <c r="L116"/>
  <c r="L115" s="1"/>
  <c r="K102"/>
  <c r="K101" s="1"/>
  <c r="K104"/>
  <c r="K103" s="1"/>
  <c r="L81"/>
  <c r="L80" s="1"/>
  <c r="J58"/>
  <c r="J81"/>
  <c r="J80" s="1"/>
  <c r="K81"/>
  <c r="K80" s="1"/>
  <c r="L101" l="1"/>
  <c r="L100" s="1"/>
  <c r="L7" s="1"/>
  <c r="K7"/>
  <c r="K100"/>
  <c r="J100"/>
  <c r="J7" s="1"/>
  <c r="I8" i="18"/>
  <c r="I7" s="1"/>
  <c r="L7" i="6"/>
  <c r="E20" i="13" s="1"/>
  <c r="E19" s="1"/>
  <c r="E18" s="1"/>
  <c r="E17"/>
  <c r="E16" s="1"/>
  <c r="E15" s="1"/>
  <c r="D17"/>
  <c r="D16" s="1"/>
  <c r="D15" s="1"/>
  <c r="D14" s="1"/>
  <c r="K7" i="18"/>
  <c r="C16" i="13"/>
  <c r="C15" s="1"/>
  <c r="C14" s="1"/>
  <c r="E14" l="1"/>
  <c r="E6" s="1"/>
  <c r="D6"/>
  <c r="C6"/>
</calcChain>
</file>

<file path=xl/sharedStrings.xml><?xml version="1.0" encoding="utf-8"?>
<sst xmlns="http://schemas.openxmlformats.org/spreadsheetml/2006/main" count="2407" uniqueCount="251">
  <si>
    <t>(тыс.рублей)</t>
  </si>
  <si>
    <t>Код бюджетной классификации доходов бюджета</t>
  </si>
  <si>
    <t>Наименование доходов</t>
  </si>
  <si>
    <t xml:space="preserve">Сумма </t>
  </si>
  <si>
    <t>ВСЕГО ДОХОДОВ</t>
  </si>
  <si>
    <t>НАЛОГИ НА ПРИБЫЛЬ, ДОХОДЫ</t>
  </si>
  <si>
    <t>00010102000010000110</t>
  </si>
  <si>
    <t>Налог на доходы физических лиц</t>
  </si>
  <si>
    <t>НАЛОГИ НА СОВОКУПНЫЙ ДОХОД</t>
  </si>
  <si>
    <t>Единый сельскохозяйственный налог</t>
  </si>
  <si>
    <t>Земельный налог</t>
  </si>
  <si>
    <t>00011100000000000000</t>
  </si>
  <si>
    <t>ДОХОДЫ ОТ ИСПОЛЬЗОВАНИЯ ИМУЩЕСТВА, НАХОДЯЩЕГОСЯ В ГОСУДАРСТВЕННОЙ И МУНИЦИПАЛЬНОЙ СОБСТВЕННОСТИ</t>
  </si>
  <si>
    <t>Наименование</t>
  </si>
  <si>
    <t>Рз</t>
  </si>
  <si>
    <t>ВР</t>
  </si>
  <si>
    <t>Общегосударственные вопросы</t>
  </si>
  <si>
    <t>01</t>
  </si>
  <si>
    <t>04</t>
  </si>
  <si>
    <t>Обслуживание государственного и муниципального долга</t>
  </si>
  <si>
    <t>05</t>
  </si>
  <si>
    <t>Жилищно-коммунальное хозяйство</t>
  </si>
  <si>
    <t>Адм</t>
  </si>
  <si>
    <t>ВСЕГО</t>
  </si>
  <si>
    <t>1</t>
  </si>
  <si>
    <t>2</t>
  </si>
  <si>
    <t xml:space="preserve"> </t>
  </si>
  <si>
    <t>Пенсионное обеспечение</t>
  </si>
  <si>
    <t>02</t>
  </si>
  <si>
    <t>03</t>
  </si>
  <si>
    <t>09</t>
  </si>
  <si>
    <t>10</t>
  </si>
  <si>
    <t>13</t>
  </si>
  <si>
    <t>Функционирование высшего должностного лица субъекта Российской Федерации и муниципального образования</t>
  </si>
  <si>
    <t>65</t>
  </si>
  <si>
    <t>0</t>
  </si>
  <si>
    <t>Расходы на выплаты по оплате труда высшего должностного лица муниципального образования</t>
  </si>
  <si>
    <t>00</t>
  </si>
  <si>
    <t>41150</t>
  </si>
  <si>
    <t>Расходы на выплаты по оплате труда работников органов местного самоуправления</t>
  </si>
  <si>
    <t>41110</t>
  </si>
  <si>
    <t>Расходы на обеспечение функций органов местного самоуправленя</t>
  </si>
  <si>
    <t>41120</t>
  </si>
  <si>
    <t>Прочая закупка товаров, работ и услуг</t>
  </si>
  <si>
    <t>77150</t>
  </si>
  <si>
    <t>Резервные фонды</t>
  </si>
  <si>
    <t>11</t>
  </si>
  <si>
    <t>41180</t>
  </si>
  <si>
    <t>Резервные средства</t>
  </si>
  <si>
    <t>89</t>
  </si>
  <si>
    <t>870</t>
  </si>
  <si>
    <t>Национальная оборона</t>
  </si>
  <si>
    <t>Мобилизационная и вневойсковая подготовка</t>
  </si>
  <si>
    <t>51180</t>
  </si>
  <si>
    <t>Национальная экономика</t>
  </si>
  <si>
    <t>Дорожное хозяйство (дорожные фонды)</t>
  </si>
  <si>
    <t>44102</t>
  </si>
  <si>
    <t>Коммунальное хозяйство</t>
  </si>
  <si>
    <t>Благоустройство</t>
  </si>
  <si>
    <t>Уличное освещение</t>
  </si>
  <si>
    <t>Социальная политика</t>
  </si>
  <si>
    <t xml:space="preserve">Доплаты к пенсиям муниципальных служащих </t>
  </si>
  <si>
    <t>03010</t>
  </si>
  <si>
    <t>Обслуживание государственного внутреннего и муниципального долга</t>
  </si>
  <si>
    <t>Процентные платежи по муниципальному долгу</t>
  </si>
  <si>
    <t>Обслуживание муниципального долга</t>
  </si>
  <si>
    <t>Сумма</t>
  </si>
  <si>
    <t>Функционирование Правительства Российской Федерации, высших органов исполнительной власти субъектов Российской Федерации, местных администраций</t>
  </si>
  <si>
    <t xml:space="preserve">Резервные фонды </t>
  </si>
  <si>
    <t>41240</t>
  </si>
  <si>
    <t>00010000000000000000</t>
  </si>
  <si>
    <t>00010100000000000000</t>
  </si>
  <si>
    <t>00010500000000000000</t>
  </si>
  <si>
    <t>00010600000000000000</t>
  </si>
  <si>
    <t>00010606000000000110</t>
  </si>
  <si>
    <t>Администрация Паевского сельского поселения Кадошкинского муниципального района Республики Мордовия</t>
  </si>
  <si>
    <t>НАЛОГОВЫЕ И НЕНАЛОГОВЫЕ ДОХОДЫ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</si>
  <si>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</si>
  <si>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</t>
  </si>
  <si>
    <t>18210503010010000110</t>
  </si>
  <si>
    <t>НАЛОГИ НА ИМУЩЕСТВО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</si>
  <si>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</si>
  <si>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</si>
  <si>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</si>
  <si>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</si>
  <si>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</si>
  <si>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</t>
  </si>
  <si>
    <t>91811105035100000120</t>
  </si>
  <si>
    <t>00020200000000000000</t>
  </si>
  <si>
    <t>БЕЗВОЗМЕЗДНЫЕ ПОСТУПЛЕНИЯ ОТ ДРУГИХ БЮДЖЕТОВ БЮДЖЕТНОЙ СИСТЕМЫ РОССИЙСКОЙ ФЕДЕРАЦИИ</t>
  </si>
  <si>
    <t>00020230000000000150</t>
  </si>
  <si>
    <t>Субвенции бюджетам бюджетной системы Российской Федерации</t>
  </si>
  <si>
    <t>00020240000000000150</t>
  </si>
  <si>
    <t>Иные межбюджетные трансферты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</si>
  <si>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</si>
  <si>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918</t>
  </si>
  <si>
    <t>91820230024100000150</t>
  </si>
  <si>
    <t>91820235118100000150</t>
  </si>
  <si>
    <t>91820240014100000150</t>
  </si>
  <si>
    <t>Обслуживание государственного (муниципального) долга</t>
  </si>
  <si>
    <t>700</t>
  </si>
  <si>
    <t>Доплаты к пенсиям муниципальных служащих Республики Мордовия</t>
  </si>
  <si>
    <t>Социальное обеспечение и иные выплаты населению</t>
  </si>
  <si>
    <t>Публичные нормативные социальные выплаты гражданам</t>
  </si>
  <si>
    <t>300</t>
  </si>
  <si>
    <t>310</t>
  </si>
  <si>
    <t>Закупка товаров, работ и услуг для обеспечения государственных (муниципальных) нужд</t>
  </si>
  <si>
    <t>Иные закупки товаров, работ и услуг для обеспечения государственных (муниципальных) нужд</t>
  </si>
  <si>
    <t>200</t>
  </si>
  <si>
    <t>240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</si>
  <si>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</si>
  <si>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Расходы на выплаты персоналу государственных (муниципальных) органов</t>
  </si>
  <si>
    <t>100</t>
  </si>
  <si>
    <t>120</t>
  </si>
  <si>
    <t>Иные бюджетные ассигнования</t>
  </si>
  <si>
    <t>800</t>
  </si>
  <si>
    <t>Резервный фонд администрации Паевского сельского поселения Кадошкинского муниципального района Республики Мордовия</t>
  </si>
  <si>
    <t>Уплата налогов, сборов и иных платежей</t>
  </si>
  <si>
    <t>66</t>
  </si>
  <si>
    <t>850</t>
  </si>
  <si>
    <t>Расходы на выплаты по оплате труда высшего должностного лица</t>
  </si>
  <si>
    <t>№ п/п</t>
  </si>
  <si>
    <t>I</t>
  </si>
  <si>
    <t>Кредиты кредитных организаций в валюте Российской Федерации</t>
  </si>
  <si>
    <t>в том числе</t>
  </si>
  <si>
    <t>Объем привлечения</t>
  </si>
  <si>
    <t>Объем средств, напрвляемых на погашение основной суммы долга</t>
  </si>
  <si>
    <t>Бюджетные кредиты от других бюджетов бюджетной системы Российской Федерации</t>
  </si>
  <si>
    <t>Код</t>
  </si>
  <si>
    <t>000 01 00 00 00 00 0000 000</t>
  </si>
  <si>
    <t>ИСТОЧНИКИ ВНУТРЕННЕГО ФИНАНСИРОВАНИЯ ДЕФИЦИТОВ БЮДЖЕТОВ</t>
  </si>
  <si>
    <t>000 01 02 00 00 00 0000 000</t>
  </si>
  <si>
    <t>000 01 02 00 00 00 0000 700</t>
  </si>
  <si>
    <t>Увеличение прочих остатков средств бюджетов</t>
  </si>
  <si>
    <t>Увеличение прочих остатков денежных средств бюджетов</t>
  </si>
  <si>
    <t>Уменьшение прочих остатков средств бюджетов</t>
  </si>
  <si>
    <t>Уменьшение прочих остатков денежных средств бюджетов</t>
  </si>
  <si>
    <t>(тыс.руб.)</t>
  </si>
  <si>
    <t>000 01 02 00 00 10 0000 710</t>
  </si>
  <si>
    <t>Дотации бюджетам сельских поселений на выравнивание бюджетной обеспеченности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</si>
  <si>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</si>
  <si>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Высшее должностное лицо</t>
  </si>
  <si>
    <t>Непрограммные расходы главных распорядителей средств бюджета Паевского сельского поселения Кадошкинского муниципального района Республики Мордовия</t>
  </si>
  <si>
    <t>Непрограммные расходы в рамках обеспечения деятельности главных распорядителей средств бюджета Паевского сельского поселения Кадошкинского муниципального района Республики Мордовия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</si>
  <si>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</si>
  <si>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 xml:space="preserve">Обеспечение деятельности администрации </t>
  </si>
  <si>
    <t>Непрограммные расходы в рамках обеспечения деятельности администрации</t>
  </si>
  <si>
    <t xml:space="preserve"> ДОХОДЫ 
БЮДЖЕТА ПАЕВСКОГО СЕЛЬСКОГО ПОСЕЛЕНИЯ КАДОШКИНСКОГО МУНИЦИПАЛЬНОГО РАЙОНА РЕСПУБЛИКИ МОРДОВИЯ </t>
  </si>
  <si>
    <t xml:space="preserve">Прочие мероприятия по благоустройству </t>
  </si>
  <si>
    <t>Обеспечение деятельности администрации</t>
  </si>
  <si>
    <t>12</t>
  </si>
  <si>
    <t>Прочие мероприятия по благоустройству</t>
  </si>
  <si>
    <t>000 01 03 00 00 00 0000 000</t>
  </si>
  <si>
    <t>000 01 03 01 00 10 0000 800</t>
  </si>
  <si>
    <t>000 01 03 01 00 10 0000 810</t>
  </si>
  <si>
    <t>000 01 05 00 00 00 0000 000</t>
  </si>
  <si>
    <t>000 01 05 02 00 00 0000 500</t>
  </si>
  <si>
    <t>000 01 05 02 01 00 0000 510</t>
  </si>
  <si>
    <t>000 01 05 02 01 10 0000 510</t>
  </si>
  <si>
    <t>000 01 05 02 00 00 0000 600</t>
  </si>
  <si>
    <t>000 01 05 02 01 00 0000 610</t>
  </si>
  <si>
    <t>000 01 05 02 01 10 0000 610</t>
  </si>
  <si>
    <t xml:space="preserve">II
</t>
  </si>
  <si>
    <t>в том числе:</t>
  </si>
  <si>
    <t>Субвенции на 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</si>
  <si>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730</t>
  </si>
  <si>
    <t>Условно утверждаемые расходы</t>
  </si>
  <si>
    <t>99</t>
  </si>
  <si>
    <t>41990</t>
  </si>
  <si>
    <t>Расходы на обеспечение функций органов местного самоуправления</t>
  </si>
  <si>
    <t>Дотации бюджетам сельских поселений на поддержку мер по обеспечению сбалансированности бюджетов</t>
  </si>
  <si>
    <t>2023 год</t>
  </si>
  <si>
    <t>00020210000000000150</t>
  </si>
  <si>
    <t>Дотации бюджетам бюджетной системы Российской Федерации</t>
  </si>
  <si>
    <t>91820215001100000150</t>
  </si>
  <si>
    <t>91820215002100000150</t>
  </si>
  <si>
    <t>Осуществление государственных полномочий Российской Федерации о первичному воинскому учету на территориях, где отсутствуют военные комиссариаты</t>
  </si>
  <si>
    <t>Доходы от сдачи в аренду имущества, находящегося в оперативном управлении органов управления поселений и созданных ими учреждений (за исключением имущества муниципальных бюджетных и автономных учреждений)</t>
  </si>
  <si>
    <t>Бюджетные кредиты из других бюджетов бюджетной системы Российской Федерации</t>
  </si>
  <si>
    <t>Погашение бюджетных кредитов, полученных из других бюджетов бюджетной системы Российской Федерации в валюте Российской Федерации</t>
  </si>
  <si>
    <t>Погашение бюджетами сельских поселений кредитов из других бюджетов бюджетной системы Российской Федерации в валюте Российской Федерации</t>
  </si>
  <si>
    <t>Получение кредитов от кредитных организаций в валюте Российской Федерации</t>
  </si>
  <si>
    <t>Получение кредитов от кредитных организаций бюджетами сельских поселений в валюте Российской Федерации</t>
  </si>
  <si>
    <t>000 01 03 01 00 00 0000 800</t>
  </si>
  <si>
    <t>Изменение остатков средств на счетах по учету средств бюджетов</t>
  </si>
  <si>
    <t>Увеличение прочих остатков денежных средств бюджетов сельских поселений</t>
  </si>
  <si>
    <t>Уменьшение прочих остатков денежных средств бюджетов сельских поселений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</si>
  <si>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</si>
  <si>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2024 год</t>
  </si>
  <si>
    <t xml:space="preserve"> (тыс. рублей)</t>
  </si>
  <si>
    <t>Прз</t>
  </si>
  <si>
    <t>Цср</t>
  </si>
  <si>
    <t>Вр</t>
  </si>
  <si>
    <t/>
  </si>
  <si>
    <t>(тыс. рублей)</t>
  </si>
  <si>
    <t>Наименование кода группы, подгруппы, статьи, вида источника финансирования дефицитов бюджетов, кода классификации операций сектора государственного управления, относящихся к источникам финансирования дефицитов бюджетов Российской Федерации</t>
  </si>
  <si>
    <t>Сумма (тыс. руб.)</t>
  </si>
  <si>
    <t>Виды заимствований</t>
  </si>
  <si>
    <t>Сумма (тыс.руб.)</t>
  </si>
  <si>
    <t>Приложение 1                                                                                                                         к решению Совета депутатов Паевского сельского поселения "О бюджете Паевского сельского поселения Кадошкинского муниципального района Республики Мордовия на 2023 год и на плановый период 2024 и 2025 годов"</t>
  </si>
  <si>
    <t>2025 год</t>
  </si>
  <si>
    <t>00020220000000000150</t>
  </si>
  <si>
    <t>Субсидии бюджетам бюджетной системы Российской Федерации (межбюджетные субсидии)</t>
  </si>
  <si>
    <t>Прочие субсидии бюджетам сельских поселений</t>
  </si>
  <si>
    <t>91820229999100000150</t>
  </si>
  <si>
    <t>Приложение 5                                                                                                                        к решению Совета депутатов Паевского сельского поселения "О бюджете Паевского сельского поселения Кадошкинского муниципального района Республики Мордовия на 2023 год и на плановый период 2024 и 2025 годов"</t>
  </si>
  <si>
    <t>ИСТОЧНИКИ 
ВНУТРЕННЕГО ФИНАНСИРОВАНИЯ ДЕФИЦИТА  БЮДЖЕТА  ПАЕВСКОГО СЕЛЬСКОГО ПОСЕЛЕНИЯ КАДОШКИНСКОГО МУНИЦИПАЛЬНОГО РАЙОНА РЕСПУБЛИКИ МОРДОВИЯ НА 2023 ГОД И НА ПЛАНОВЫЙ ПЕРИОД 2024 И 2025 ГОДОВ</t>
  </si>
  <si>
    <t>Приложение 6                                                                                                                        к решению Совета депутатов Паевского сельского поселения "О бюджете Паевского сельского поселения Кадошкинского муниципального района Республики Мордовия на 20223год и на плановый период 2024 и 2025 годов"</t>
  </si>
  <si>
    <t>ПРОГРАММА 
МУНИЦИПАЛЬНЫХ ВНУТРЕННИХ ЗАИМСТВОВАНИЙ ПАЕВСКОГО СЕЛЬСКОГО ПОСЕЛЕНИЯ КАДОШКИНСКОГО МУНИЦИПАЛЬНОГО РАЙОНА РЕСПУБЛИКИ МОРДОВИЯ НА 2023 ГОД И НА ПЛАНОВЫЙ ПЕРИОД 2024 И 2025 ГОДОВ</t>
  </si>
  <si>
    <t>Приложение 2                                                                                                                         к решению Совета депутатов Паевского сельского поселения "О бюджете Паевского сельского поселения Кадошкинского муниципального района Республики Мордовия на 2023 год и на плановый период 2024 и 2025 годов"</t>
  </si>
  <si>
    <t xml:space="preserve">ВЕДОМСТВЕННАЯ СТРУКТУРА
РАСХОДОВ БЮДЖЕТА ПАЕВСКОГО СЕЛЬСКОГО ПОСЕЛЕНИЯ КАДОШКИНСКОГО МУНИЦИПАЛЬНОГО РАЙОНА РЕСПУБЛИКИ МОРДОВИЯ НА 2023 ГОД И НА ПЛАНОВЫЙ ПЕРИОД 2024 И 2025 ГОДОВ </t>
  </si>
  <si>
    <t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t>
  </si>
  <si>
    <t>44205</t>
  </si>
  <si>
    <t>Основное мероприятие "Оформление прав собственности на бесхозяйные объекты инженерной инфраструктуры"</t>
  </si>
  <si>
    <t>Оформление прав собственности на бесхозяйные объекты инженерной инфраструктуры</t>
  </si>
  <si>
    <t>S6140</t>
  </si>
  <si>
    <t>Муниципальная программа "Энергосбережение и повышение энергетической эффективности на территории Паевского сельского поселения Кадошкинского муниципального района Республики Мордовия на 2023 – 2025 годы "</t>
  </si>
  <si>
    <t>Приложение 3                                                                                                                        к решению Совета депутатов Паевского сельского поселения "О бюджете Паевского сельского поселения Кадошкинского муниципального района Республики Мордовия на 2023 год и на плановый период 2024 и 2025 годов"</t>
  </si>
  <si>
    <t>РАСПРЕДЕЛЕНИЕ 
БЮДЖЕТНЫХ АССИГНОВАНИЙ БЮДЖЕТА ПАЕВСКОГО СЕЛЬСКОГО ПОСЕЛЕНИЯ КАДОШКИНСКОГО МУНИЦИПАЛЬНОГО РАЙОНА РЕСПУБЛИКИ МОРДОВИЯ ПО РАЗДЕЛАМ, ПОДРАЗДЕЛАМ, ЦЕЛЕВЫМ СТАТЬЯМ (МУНИЦИПАЛЬНЫМ ПРОГРАММАМ И НЕПРОГРАММНЫМ НАПРАВЛЕНИЯМ ДЕЯТЕЛЬНОСТИ), ГРУППАМ И ПОДГРУППАМ ВИДОВ РАСХОДОВ КЛАССИФИКАЦИИ РАСХОДОВ БЮДЖЕТОВ НА 2023 ГОД И НА ПЛАНОВЫЙ ПЕРИОД 2024 И 2025 ГОДОВ</t>
  </si>
  <si>
    <t>Приложение 4                                                                                                                        к решению Совета депутатов Паевского сельского поселения "О бюджете Паевского сельского поселения Кадошкинского муниципального района Республики Мордовия на 2023 год и на плановый период 2024 и 2025 годов"</t>
  </si>
  <si>
    <t>РАСПРЕДЕЛЕНИЕ  
БЮДЖЕТНЫХ АССИГНОВАНИЙ БЮДЖЕТА ПАЕВСКОГО СЕЛЬСКОГО ПОСЕЛЕНИЯ КАДОШКИНСКОГО МУНИЦИПАЛЬНОГО РАЙОНА РЕСПУБЛИКИ МОРДОВИЯ ПО ЦЕЛЕВЫМ СТАТЬЯМ (МУНИЦИПАЛЬНЫМ ПРОГРАММАМ И НЕПРОГРАММНЫМ НАПРАВЛЕНИЯМ ДЕЯТЕЛЬНОСТИ), ГРУППАМ И ПОДГРУППАМ ВИДОВ РАСХОДОВ, РАЗДЕЛАМ И ПОДРАЗДЕЛАМ КЛАССИФИКАЦИИ РАСХОДОВ БЮДЖЕТОВ  НА 2023 ГОД НА ПЛАНОВЫЙ ПЕРИОД 2024 И 2025 ГОДОВ</t>
  </si>
  <si>
    <t>Национальная безопасность и правоохранительная деятельность</t>
  </si>
  <si>
    <t>Другие вопросы в области национальной безопасности и правоохранительной деятельности</t>
  </si>
  <si>
    <t>14</t>
  </si>
  <si>
    <t>Целевая программа "Профилактика наркомании и токсикомании на территории Паевского сельского поселения на 2022-2024 годы"</t>
  </si>
  <si>
    <t>20</t>
  </si>
  <si>
    <t>Мероприятия в области противодействия злоупотреблению наркотиками и их незаконному обороту</t>
  </si>
  <si>
    <t>42100</t>
  </si>
  <si>
    <t>Муниципальная программа "Противопожарная безопасность на территории Паевского сельского поселения на 2022-2023г.г."</t>
  </si>
  <si>
    <t>08</t>
  </si>
  <si>
    <t>Мероприятия по обеспечению пожарной безопасности</t>
  </si>
  <si>
    <t>42120</t>
  </si>
  <si>
    <t>Другие общегосударственные вопросы</t>
  </si>
  <si>
    <t>Антикоррупционная программа Паевского сельского поселения на 2022-2024 годы</t>
  </si>
  <si>
    <t>23</t>
  </si>
  <si>
    <t>Мероприятия по противодействию и профилактике коррупции</t>
  </si>
  <si>
    <t>42380</t>
  </si>
  <si>
    <t>Иные межбюджетные трансферты на осуществление полномочий по организации в границах поселения электро-, тепло-, газо- и водоснабжения населения, водоотведения, снабжения населения топливом в пределах полномочий, установленных законодательством Российской Федерации</t>
  </si>
  <si>
    <t>44101</t>
  </si>
  <si>
    <t>Мероприятия, связанные с муниципальным управлением</t>
  </si>
  <si>
    <t>41210</t>
  </si>
  <si>
    <t>Муниципальная  программа «Использование  и  охрана  земель  на территории Паевского  сельского поселения Кадошкинского  муниципального района Республики Мордовия на 2023-2025 годы»</t>
  </si>
  <si>
    <t>Программа «Комплексное развитие транспортной инфраструктуры Паевского сельского поселения  Кадошкинского муниципального района Республики Мордовия на 2018 – 2030 годы»</t>
  </si>
  <si>
    <t>Муниципальная программа «Оформление в собственность автомобильных дорог общего пользования местного значения в границах населенных пунктов на территории Паевского сельского поселения Кадошкинского муниципального района Республики Мордовия в 2023-2025 годах»</t>
  </si>
  <si>
    <t>Условно утвержденные расходы</t>
  </si>
  <si>
    <t>Исполнение судебных актов</t>
  </si>
  <si>
    <t>830</t>
  </si>
  <si>
    <t>Содержание автомобильных дорог общего пользования местного значения и искусственных сооружений на них за счет средств местного бюджета</t>
  </si>
  <si>
    <t>42530</t>
  </si>
  <si>
    <t>+126,23718</t>
  </si>
  <si>
    <t>+1</t>
  </si>
</sst>
</file>

<file path=xl/styles.xml><?xml version="1.0" encoding="utf-8"?>
<styleSheet xmlns="http://schemas.openxmlformats.org/spreadsheetml/2006/main">
  <numFmts count="4">
    <numFmt numFmtId="43" formatCode="_-* #,##0.00\ _₽_-;\-* #,##0.00\ _₽_-;_-* &quot;-&quot;??\ _₽_-;_-@_-"/>
    <numFmt numFmtId="164" formatCode="#,##0.0"/>
    <numFmt numFmtId="165" formatCode="0.0"/>
    <numFmt numFmtId="166" formatCode="#,##0.0_ ;[Red]\-#,##0.0\ "/>
  </numFmts>
  <fonts count="17">
    <font>
      <sz val="10"/>
      <name val="Arial"/>
      <family val="2"/>
      <charset val="204"/>
    </font>
    <font>
      <sz val="10"/>
      <name val="Arial Cyr"/>
      <family val="2"/>
      <charset val="204"/>
    </font>
    <font>
      <sz val="12"/>
      <name val="Arial"/>
      <family val="2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Arial Cyr"/>
      <family val="2"/>
      <charset val="204"/>
    </font>
    <font>
      <sz val="8"/>
      <name val="Arial"/>
      <family val="2"/>
      <charset val="204"/>
    </font>
    <font>
      <sz val="10"/>
      <name val="Arial"/>
      <family val="2"/>
      <charset val="204"/>
    </font>
    <font>
      <sz val="12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name val="Verdana"/>
      <family val="2"/>
      <charset val="204"/>
    </font>
    <font>
      <b/>
      <sz val="12"/>
      <name val="Arial"/>
      <family val="2"/>
      <charset val="204"/>
    </font>
    <font>
      <b/>
      <i/>
      <sz val="12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10"/>
      <name val="Arial Cyr"/>
      <charset val="204"/>
    </font>
    <font>
      <b/>
      <sz val="11.5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theme="0"/>
        <bgColor rgb="FF000000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 style="thin">
        <color indexed="64"/>
      </left>
      <right/>
      <top/>
      <bottom/>
      <diagonal/>
    </border>
    <border>
      <left style="thin">
        <color indexed="8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7">
    <xf numFmtId="0" fontId="0" fillId="0" borderId="0"/>
    <xf numFmtId="0" fontId="1" fillId="0" borderId="0"/>
    <xf numFmtId="0" fontId="7" fillId="0" borderId="0" applyNumberFormat="0" applyFont="0" applyFill="0" applyBorder="0" applyAlignment="0" applyProtection="0">
      <alignment vertical="top"/>
    </xf>
    <xf numFmtId="0" fontId="1" fillId="0" borderId="0"/>
    <xf numFmtId="0" fontId="1" fillId="0" borderId="0"/>
    <xf numFmtId="43" fontId="7" fillId="0" borderId="0" applyFont="0" applyFill="0" applyBorder="0" applyAlignment="0" applyProtection="0"/>
    <xf numFmtId="0" fontId="15" fillId="0" borderId="0"/>
  </cellStyleXfs>
  <cellXfs count="233">
    <xf numFmtId="0" fontId="0" fillId="0" borderId="0" xfId="0"/>
    <xf numFmtId="0" fontId="2" fillId="0" borderId="0" xfId="0" applyFont="1" applyBorder="1"/>
    <xf numFmtId="0" fontId="3" fillId="0" borderId="0" xfId="0" applyFont="1" applyBorder="1"/>
    <xf numFmtId="0" fontId="4" fillId="0" borderId="1" xfId="0" applyFont="1" applyBorder="1" applyAlignment="1">
      <alignment horizontal="left" vertical="top" wrapText="1"/>
    </xf>
    <xf numFmtId="0" fontId="3" fillId="0" borderId="0" xfId="3" applyFont="1" applyBorder="1"/>
    <xf numFmtId="4" fontId="3" fillId="0" borderId="0" xfId="3" applyNumberFormat="1" applyFont="1" applyBorder="1"/>
    <xf numFmtId="49" fontId="3" fillId="2" borderId="1" xfId="1" applyNumberFormat="1" applyFont="1" applyFill="1" applyBorder="1" applyAlignment="1">
      <alignment horizontal="center"/>
    </xf>
    <xf numFmtId="49" fontId="3" fillId="2" borderId="1" xfId="0" applyNumberFormat="1" applyFont="1" applyFill="1" applyBorder="1" applyAlignment="1">
      <alignment horizontal="center"/>
    </xf>
    <xf numFmtId="0" fontId="3" fillId="0" borderId="1" xfId="0" applyFont="1" applyBorder="1" applyAlignment="1">
      <alignment vertical="top" wrapText="1"/>
    </xf>
    <xf numFmtId="164" fontId="3" fillId="0" borderId="1" xfId="0" applyNumberFormat="1" applyFont="1" applyFill="1" applyBorder="1"/>
    <xf numFmtId="0" fontId="3" fillId="2" borderId="1" xfId="1" applyFont="1" applyFill="1" applyBorder="1" applyAlignment="1">
      <alignment horizontal="left" vertical="top" wrapText="1"/>
    </xf>
    <xf numFmtId="0" fontId="3" fillId="2" borderId="1" xfId="0" applyFont="1" applyFill="1" applyBorder="1" applyAlignment="1">
      <alignment horizontal="center"/>
    </xf>
    <xf numFmtId="164" fontId="3" fillId="0" borderId="1" xfId="0" applyNumberFormat="1" applyFont="1" applyBorder="1"/>
    <xf numFmtId="164" fontId="3" fillId="0" borderId="7" xfId="0" applyNumberFormat="1" applyFont="1" applyBorder="1"/>
    <xf numFmtId="164" fontId="4" fillId="0" borderId="1" xfId="0" applyNumberFormat="1" applyFont="1" applyFill="1" applyBorder="1"/>
    <xf numFmtId="164" fontId="4" fillId="0" borderId="1" xfId="0" applyNumberFormat="1" applyFont="1" applyBorder="1"/>
    <xf numFmtId="0" fontId="3" fillId="0" borderId="0" xfId="0" applyFont="1"/>
    <xf numFmtId="0" fontId="3" fillId="0" borderId="0" xfId="0" applyFont="1" applyAlignment="1">
      <alignment wrapText="1"/>
    </xf>
    <xf numFmtId="0" fontId="3" fillId="0" borderId="0" xfId="4" applyFont="1" applyBorder="1"/>
    <xf numFmtId="0" fontId="12" fillId="0" borderId="0" xfId="0" applyFont="1"/>
    <xf numFmtId="0" fontId="2" fillId="0" borderId="0" xfId="0" applyFont="1"/>
    <xf numFmtId="0" fontId="3" fillId="0" borderId="3" xfId="0" applyFont="1" applyBorder="1" applyAlignment="1">
      <alignment horizontal="center" vertical="top" wrapText="1"/>
    </xf>
    <xf numFmtId="0" fontId="3" fillId="0" borderId="6" xfId="0" applyFont="1" applyBorder="1" applyAlignment="1">
      <alignment horizontal="center" vertical="top" wrapText="1"/>
    </xf>
    <xf numFmtId="49" fontId="4" fillId="0" borderId="2" xfId="0" applyNumberFormat="1" applyFont="1" applyBorder="1" applyAlignment="1">
      <alignment horizontal="left" vertical="top"/>
    </xf>
    <xf numFmtId="0" fontId="4" fillId="0" borderId="1" xfId="0" applyFont="1" applyBorder="1" applyAlignment="1">
      <alignment vertical="top" wrapText="1"/>
    </xf>
    <xf numFmtId="164" fontId="4" fillId="0" borderId="7" xfId="0" applyNumberFormat="1" applyFont="1" applyFill="1" applyBorder="1"/>
    <xf numFmtId="49" fontId="4" fillId="0" borderId="2" xfId="0" applyNumberFormat="1" applyFont="1" applyBorder="1" applyAlignment="1">
      <alignment horizontal="center" vertical="top"/>
    </xf>
    <xf numFmtId="164" fontId="4" fillId="0" borderId="7" xfId="0" applyNumberFormat="1" applyFont="1" applyBorder="1"/>
    <xf numFmtId="49" fontId="3" fillId="0" borderId="2" xfId="0" applyNumberFormat="1" applyFont="1" applyBorder="1" applyAlignment="1">
      <alignment horizontal="center" vertical="top"/>
    </xf>
    <xf numFmtId="0" fontId="3" fillId="0" borderId="1" xfId="0" applyFont="1" applyBorder="1" applyAlignment="1">
      <alignment horizontal="left" vertical="top" wrapText="1"/>
    </xf>
    <xf numFmtId="0" fontId="4" fillId="0" borderId="0" xfId="0" applyFont="1" applyBorder="1"/>
    <xf numFmtId="0" fontId="3" fillId="0" borderId="1" xfId="0" applyFont="1" applyBorder="1" applyAlignment="1">
      <alignment horizontal="justify" vertical="top" wrapText="1"/>
    </xf>
    <xf numFmtId="49" fontId="4" fillId="0" borderId="2" xfId="0" applyNumberFormat="1" applyFont="1" applyBorder="1" applyAlignment="1">
      <alignment horizontal="center" vertical="justify"/>
    </xf>
    <xf numFmtId="0" fontId="4" fillId="0" borderId="1" xfId="0" applyFont="1" applyBorder="1" applyAlignment="1">
      <alignment wrapText="1"/>
    </xf>
    <xf numFmtId="0" fontId="4" fillId="0" borderId="1" xfId="0" applyFont="1" applyBorder="1" applyAlignment="1">
      <alignment horizontal="justify" vertical="top" wrapText="1"/>
    </xf>
    <xf numFmtId="164" fontId="3" fillId="2" borderId="1" xfId="1" applyNumberFormat="1" applyFont="1" applyFill="1" applyBorder="1" applyAlignment="1">
      <alignment horizontal="right"/>
    </xf>
    <xf numFmtId="0" fontId="3" fillId="2" borderId="1" xfId="0" applyFont="1" applyFill="1" applyBorder="1"/>
    <xf numFmtId="164" fontId="3" fillId="2" borderId="1" xfId="0" applyNumberFormat="1" applyFont="1" applyFill="1" applyBorder="1"/>
    <xf numFmtId="0" fontId="3" fillId="2" borderId="0" xfId="0" applyFont="1" applyFill="1"/>
    <xf numFmtId="165" fontId="4" fillId="0" borderId="1" xfId="4" applyNumberFormat="1" applyFont="1" applyBorder="1" applyAlignment="1">
      <alignment horizontal="center"/>
    </xf>
    <xf numFmtId="0" fontId="4" fillId="0" borderId="0" xfId="4" applyFont="1" applyBorder="1"/>
    <xf numFmtId="165" fontId="3" fillId="0" borderId="1" xfId="4" applyNumberFormat="1" applyFont="1" applyBorder="1" applyAlignment="1">
      <alignment horizontal="center"/>
    </xf>
    <xf numFmtId="49" fontId="3" fillId="0" borderId="1" xfId="4" applyNumberFormat="1" applyFont="1" applyBorder="1" applyAlignment="1">
      <alignment horizontal="center" vertical="center"/>
    </xf>
    <xf numFmtId="165" fontId="3" fillId="0" borderId="0" xfId="4" applyNumberFormat="1" applyFont="1" applyBorder="1"/>
    <xf numFmtId="49" fontId="4" fillId="0" borderId="1" xfId="4" applyNumberFormat="1" applyFont="1" applyFill="1" applyBorder="1" applyAlignment="1">
      <alignment horizontal="left" vertical="top" wrapText="1"/>
    </xf>
    <xf numFmtId="0" fontId="3" fillId="0" borderId="0" xfId="4" applyFont="1" applyBorder="1" applyAlignment="1">
      <alignment horizontal="left" vertical="top" wrapText="1"/>
    </xf>
    <xf numFmtId="164" fontId="4" fillId="0" borderId="1" xfId="3" applyNumberFormat="1" applyFont="1" applyBorder="1" applyAlignment="1">
      <alignment horizontal="right"/>
    </xf>
    <xf numFmtId="0" fontId="3" fillId="0" borderId="1" xfId="3" applyFont="1" applyBorder="1"/>
    <xf numFmtId="164" fontId="3" fillId="3" borderId="1" xfId="3" applyNumberFormat="1" applyFont="1" applyFill="1" applyBorder="1" applyAlignment="1">
      <alignment horizontal="right"/>
    </xf>
    <xf numFmtId="164" fontId="3" fillId="0" borderId="1" xfId="3" applyNumberFormat="1" applyFont="1" applyBorder="1" applyAlignment="1">
      <alignment horizontal="right"/>
    </xf>
    <xf numFmtId="3" fontId="3" fillId="0" borderId="1" xfId="3" applyNumberFormat="1" applyFont="1" applyBorder="1" applyAlignment="1">
      <alignment horizontal="center"/>
    </xf>
    <xf numFmtId="0" fontId="3" fillId="0" borderId="1" xfId="0" applyFont="1" applyFill="1" applyBorder="1" applyAlignment="1">
      <alignment horizontal="justify" vertical="top" wrapText="1"/>
    </xf>
    <xf numFmtId="0" fontId="3" fillId="0" borderId="1" xfId="0" applyFont="1" applyFill="1" applyBorder="1" applyAlignment="1">
      <alignment wrapText="1"/>
    </xf>
    <xf numFmtId="0" fontId="3" fillId="0" borderId="1" xfId="3" applyFont="1" applyBorder="1" applyAlignment="1">
      <alignment horizontal="center"/>
    </xf>
    <xf numFmtId="0" fontId="3" fillId="2" borderId="0" xfId="4" applyFont="1" applyFill="1" applyBorder="1" applyAlignment="1"/>
    <xf numFmtId="0" fontId="3" fillId="2" borderId="0" xfId="4" applyFont="1" applyFill="1" applyBorder="1"/>
    <xf numFmtId="0" fontId="2" fillId="2" borderId="0" xfId="0" applyFont="1" applyFill="1"/>
    <xf numFmtId="0" fontId="3" fillId="2" borderId="1" xfId="0" applyFont="1" applyFill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top" wrapText="1"/>
    </xf>
    <xf numFmtId="0" fontId="3" fillId="2" borderId="0" xfId="0" applyFont="1" applyFill="1" applyBorder="1" applyAlignment="1">
      <alignment vertical="top"/>
    </xf>
    <xf numFmtId="0" fontId="2" fillId="2" borderId="0" xfId="0" applyFont="1" applyFill="1" applyBorder="1"/>
    <xf numFmtId="0" fontId="4" fillId="2" borderId="0" xfId="0" applyFont="1" applyFill="1" applyAlignment="1">
      <alignment vertical="center" wrapText="1"/>
    </xf>
    <xf numFmtId="0" fontId="3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left" vertical="top"/>
    </xf>
    <xf numFmtId="0" fontId="4" fillId="2" borderId="1" xfId="0" applyFont="1" applyFill="1" applyBorder="1" applyAlignment="1">
      <alignment horizontal="center" vertical="center"/>
    </xf>
    <xf numFmtId="164" fontId="4" fillId="2" borderId="1" xfId="0" applyNumberFormat="1" applyFont="1" applyFill="1" applyBorder="1" applyAlignment="1">
      <alignment horizontal="right" vertical="center" wrapText="1"/>
    </xf>
    <xf numFmtId="0" fontId="4" fillId="2" borderId="1" xfId="1" applyFont="1" applyFill="1" applyBorder="1" applyAlignment="1">
      <alignment vertical="top" wrapText="1"/>
    </xf>
    <xf numFmtId="0" fontId="4" fillId="2" borderId="1" xfId="1" applyFont="1" applyFill="1" applyBorder="1" applyAlignment="1">
      <alignment horizontal="center"/>
    </xf>
    <xf numFmtId="49" fontId="4" fillId="2" borderId="1" xfId="1" applyNumberFormat="1" applyFont="1" applyFill="1" applyBorder="1" applyAlignment="1">
      <alignment horizontal="center"/>
    </xf>
    <xf numFmtId="0" fontId="4" fillId="2" borderId="1" xfId="1" applyFont="1" applyFill="1" applyBorder="1" applyAlignment="1">
      <alignment horizontal="center" wrapText="1"/>
    </xf>
    <xf numFmtId="0" fontId="4" fillId="2" borderId="1" xfId="0" applyFont="1" applyFill="1" applyBorder="1" applyAlignment="1">
      <alignment vertical="top" wrapText="1"/>
    </xf>
    <xf numFmtId="49" fontId="4" fillId="2" borderId="7" xfId="1" applyNumberFormat="1" applyFont="1" applyFill="1" applyBorder="1" applyAlignment="1">
      <alignment horizontal="center"/>
    </xf>
    <xf numFmtId="0" fontId="10" fillId="2" borderId="1" xfId="0" applyFont="1" applyFill="1" applyBorder="1" applyAlignment="1">
      <alignment vertical="top" wrapText="1"/>
    </xf>
    <xf numFmtId="49" fontId="3" fillId="2" borderId="7" xfId="1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/>
    <xf numFmtId="0" fontId="3" fillId="2" borderId="1" xfId="0" applyFont="1" applyFill="1" applyBorder="1" applyAlignment="1">
      <alignment vertical="top" wrapText="1"/>
    </xf>
    <xf numFmtId="2" fontId="3" fillId="2" borderId="1" xfId="0" applyNumberFormat="1" applyFont="1" applyFill="1" applyBorder="1" applyAlignment="1">
      <alignment vertical="top" wrapText="1"/>
    </xf>
    <xf numFmtId="0" fontId="4" fillId="2" borderId="1" xfId="1" applyFont="1" applyFill="1" applyBorder="1" applyAlignment="1">
      <alignment horizontal="left" vertical="top" wrapText="1"/>
    </xf>
    <xf numFmtId="0" fontId="4" fillId="2" borderId="0" xfId="0" applyFont="1" applyFill="1" applyBorder="1" applyAlignment="1">
      <alignment vertical="center" wrapText="1"/>
    </xf>
    <xf numFmtId="164" fontId="3" fillId="2" borderId="1" xfId="0" applyNumberFormat="1" applyFont="1" applyFill="1" applyBorder="1" applyAlignment="1">
      <alignment horizontal="right"/>
    </xf>
    <xf numFmtId="0" fontId="3" fillId="2" borderId="1" xfId="0" applyFont="1" applyFill="1" applyBorder="1" applyAlignment="1">
      <alignment vertical="top"/>
    </xf>
    <xf numFmtId="49" fontId="3" fillId="2" borderId="1" xfId="1" applyNumberFormat="1" applyFont="1" applyFill="1" applyBorder="1" applyAlignment="1">
      <alignment horizontal="center" wrapText="1"/>
    </xf>
    <xf numFmtId="49" fontId="3" fillId="2" borderId="8" xfId="1" applyNumberFormat="1" applyFont="1" applyFill="1" applyBorder="1" applyAlignment="1">
      <alignment horizontal="center" wrapText="1"/>
    </xf>
    <xf numFmtId="0" fontId="3" fillId="2" borderId="0" xfId="0" applyFont="1" applyFill="1" applyBorder="1"/>
    <xf numFmtId="0" fontId="10" fillId="2" borderId="0" xfId="0" applyFont="1" applyFill="1" applyAlignment="1">
      <alignment vertical="top" wrapText="1"/>
    </xf>
    <xf numFmtId="49" fontId="4" fillId="2" borderId="1" xfId="0" applyNumberFormat="1" applyFont="1" applyFill="1" applyBorder="1" applyAlignment="1">
      <alignment horizontal="center"/>
    </xf>
    <xf numFmtId="49" fontId="4" fillId="2" borderId="7" xfId="0" applyNumberFormat="1" applyFont="1" applyFill="1" applyBorder="1" applyAlignment="1">
      <alignment horizontal="center"/>
    </xf>
    <xf numFmtId="49" fontId="3" fillId="2" borderId="7" xfId="0" applyNumberFormat="1" applyFont="1" applyFill="1" applyBorder="1" applyAlignment="1">
      <alignment horizontal="center"/>
    </xf>
    <xf numFmtId="0" fontId="4" fillId="2" borderId="0" xfId="0" applyFont="1" applyFill="1"/>
    <xf numFmtId="0" fontId="4" fillId="2" borderId="1" xfId="0" applyFont="1" applyFill="1" applyBorder="1" applyAlignment="1">
      <alignment horizontal="center" wrapText="1"/>
    </xf>
    <xf numFmtId="164" fontId="4" fillId="2" borderId="1" xfId="0" applyNumberFormat="1" applyFont="1" applyFill="1" applyBorder="1"/>
    <xf numFmtId="49" fontId="4" fillId="2" borderId="8" xfId="1" applyNumberFormat="1" applyFont="1" applyFill="1" applyBorder="1" applyAlignment="1">
      <alignment horizontal="center"/>
    </xf>
    <xf numFmtId="49" fontId="3" fillId="2" borderId="8" xfId="1" applyNumberFormat="1" applyFont="1" applyFill="1" applyBorder="1" applyAlignment="1">
      <alignment horizontal="center"/>
    </xf>
    <xf numFmtId="0" fontId="3" fillId="2" borderId="4" xfId="1" applyFont="1" applyFill="1" applyBorder="1" applyAlignment="1">
      <alignment horizontal="left" vertical="top" wrapText="1"/>
    </xf>
    <xf numFmtId="49" fontId="3" fillId="2" borderId="6" xfId="1" applyNumberFormat="1" applyFont="1" applyFill="1" applyBorder="1" applyAlignment="1">
      <alignment horizontal="center"/>
    </xf>
    <xf numFmtId="0" fontId="4" fillId="2" borderId="16" xfId="0" applyFont="1" applyFill="1" applyBorder="1" applyAlignment="1">
      <alignment vertical="center" wrapText="1"/>
    </xf>
    <xf numFmtId="0" fontId="4" fillId="2" borderId="1" xfId="0" applyFont="1" applyFill="1" applyBorder="1"/>
    <xf numFmtId="49" fontId="3" fillId="2" borderId="1" xfId="0" applyNumberFormat="1" applyFont="1" applyFill="1" applyBorder="1" applyAlignment="1">
      <alignment horizontal="center" wrapText="1"/>
    </xf>
    <xf numFmtId="0" fontId="4" fillId="2" borderId="7" xfId="1" applyFont="1" applyFill="1" applyBorder="1" applyAlignment="1">
      <alignment horizontal="left" vertical="top" wrapText="1"/>
    </xf>
    <xf numFmtId="49" fontId="8" fillId="2" borderId="1" xfId="0" applyNumberFormat="1" applyFont="1" applyFill="1" applyBorder="1" applyAlignment="1">
      <alignment horizontal="center"/>
    </xf>
    <xf numFmtId="49" fontId="3" fillId="2" borderId="8" xfId="0" applyNumberFormat="1" applyFont="1" applyFill="1" applyBorder="1" applyAlignment="1">
      <alignment horizontal="center"/>
    </xf>
    <xf numFmtId="49" fontId="3" fillId="2" borderId="1" xfId="1" applyNumberFormat="1" applyFont="1" applyFill="1" applyBorder="1" applyAlignment="1">
      <alignment horizontal="center" vertical="top" wrapText="1"/>
    </xf>
    <xf numFmtId="2" fontId="4" fillId="2" borderId="1" xfId="1" applyNumberFormat="1" applyFont="1" applyFill="1" applyBorder="1" applyAlignment="1"/>
    <xf numFmtId="0" fontId="3" fillId="2" borderId="1" xfId="1" applyFont="1" applyFill="1" applyBorder="1" applyAlignment="1">
      <alignment horizontal="center"/>
    </xf>
    <xf numFmtId="165" fontId="3" fillId="2" borderId="0" xfId="0" applyNumberFormat="1" applyFont="1" applyFill="1"/>
    <xf numFmtId="0" fontId="4" fillId="2" borderId="0" xfId="0" applyFont="1" applyFill="1" applyBorder="1"/>
    <xf numFmtId="0" fontId="10" fillId="4" borderId="1" xfId="0" applyFont="1" applyFill="1" applyBorder="1" applyAlignment="1">
      <alignment vertical="top" wrapText="1"/>
    </xf>
    <xf numFmtId="0" fontId="10" fillId="4" borderId="9" xfId="0" applyFont="1" applyFill="1" applyBorder="1" applyAlignment="1">
      <alignment vertical="top" wrapText="1"/>
    </xf>
    <xf numFmtId="0" fontId="3" fillId="2" borderId="0" xfId="0" applyFont="1" applyFill="1" applyAlignment="1">
      <alignment vertical="top" wrapText="1"/>
    </xf>
    <xf numFmtId="0" fontId="3" fillId="2" borderId="0" xfId="0" applyFont="1" applyFill="1" applyAlignment="1">
      <alignment horizontal="center" wrapText="1"/>
    </xf>
    <xf numFmtId="0" fontId="8" fillId="2" borderId="0" xfId="0" applyFont="1" applyFill="1" applyAlignment="1">
      <alignment horizontal="center"/>
    </xf>
    <xf numFmtId="0" fontId="3" fillId="2" borderId="1" xfId="0" applyFont="1" applyFill="1" applyBorder="1" applyAlignment="1">
      <alignment horizontal="center" vertical="top" wrapText="1"/>
    </xf>
    <xf numFmtId="0" fontId="3" fillId="2" borderId="7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/>
    </xf>
    <xf numFmtId="49" fontId="3" fillId="2" borderId="7" xfId="0" applyNumberFormat="1" applyFont="1" applyFill="1" applyBorder="1" applyAlignment="1">
      <alignment horizontal="center" vertical="center"/>
    </xf>
    <xf numFmtId="0" fontId="2" fillId="2" borderId="1" xfId="0" applyFont="1" applyFill="1" applyBorder="1"/>
    <xf numFmtId="0" fontId="12" fillId="2" borderId="0" xfId="0" applyFont="1" applyFill="1" applyBorder="1"/>
    <xf numFmtId="0" fontId="12" fillId="2" borderId="0" xfId="0" applyFont="1" applyFill="1"/>
    <xf numFmtId="49" fontId="3" fillId="2" borderId="1" xfId="2" applyNumberFormat="1" applyFont="1" applyFill="1" applyBorder="1" applyAlignment="1" applyProtection="1">
      <alignment horizontal="center"/>
    </xf>
    <xf numFmtId="0" fontId="3" fillId="2" borderId="1" xfId="2" applyFont="1" applyFill="1" applyBorder="1" applyAlignment="1">
      <alignment vertical="top" wrapText="1"/>
    </xf>
    <xf numFmtId="0" fontId="2" fillId="2" borderId="0" xfId="0" applyFont="1" applyFill="1" applyAlignment="1">
      <alignment vertical="top"/>
    </xf>
    <xf numFmtId="0" fontId="4" fillId="2" borderId="1" xfId="2" applyFont="1" applyFill="1" applyBorder="1" applyAlignment="1">
      <alignment vertical="top" wrapText="1"/>
    </xf>
    <xf numFmtId="0" fontId="3" fillId="2" borderId="1" xfId="0" applyFont="1" applyFill="1" applyBorder="1" applyAlignment="1">
      <alignment horizontal="center" wrapText="1"/>
    </xf>
    <xf numFmtId="0" fontId="11" fillId="2" borderId="0" xfId="4" applyFont="1" applyFill="1" applyBorder="1" applyAlignment="1">
      <alignment horizontal="left"/>
    </xf>
    <xf numFmtId="0" fontId="5" fillId="2" borderId="0" xfId="4" applyFont="1" applyFill="1" applyBorder="1" applyAlignment="1">
      <alignment horizontal="left" vertical="top" wrapText="1"/>
    </xf>
    <xf numFmtId="0" fontId="3" fillId="2" borderId="0" xfId="4" applyFont="1" applyFill="1" applyBorder="1" applyAlignment="1">
      <alignment horizontal="left" vertical="top" wrapText="1"/>
    </xf>
    <xf numFmtId="0" fontId="3" fillId="2" borderId="15" xfId="4" applyFont="1" applyFill="1" applyBorder="1" applyAlignment="1"/>
    <xf numFmtId="0" fontId="3" fillId="2" borderId="0" xfId="4" applyFont="1" applyFill="1" applyBorder="1" applyAlignment="1">
      <alignment horizontal="right"/>
    </xf>
    <xf numFmtId="0" fontId="3" fillId="0" borderId="1" xfId="4" applyFont="1" applyBorder="1" applyAlignment="1">
      <alignment horizontal="center" vertical="justify"/>
    </xf>
    <xf numFmtId="49" fontId="4" fillId="0" borderId="1" xfId="4" applyNumberFormat="1" applyFont="1" applyBorder="1" applyAlignment="1">
      <alignment horizontal="left" vertical="top" wrapText="1"/>
    </xf>
    <xf numFmtId="0" fontId="3" fillId="0" borderId="1" xfId="4" applyFont="1" applyBorder="1" applyAlignment="1">
      <alignment horizontal="left" vertical="top" wrapText="1"/>
    </xf>
    <xf numFmtId="49" fontId="3" fillId="0" borderId="1" xfId="4" applyNumberFormat="1" applyFont="1" applyFill="1" applyBorder="1" applyAlignment="1">
      <alignment horizontal="left" vertical="top" wrapText="1"/>
    </xf>
    <xf numFmtId="49" fontId="4" fillId="0" borderId="1" xfId="4" applyNumberFormat="1" applyFont="1" applyBorder="1" applyAlignment="1">
      <alignment horizontal="center" vertical="center"/>
    </xf>
    <xf numFmtId="0" fontId="4" fillId="0" borderId="1" xfId="4" applyFont="1" applyBorder="1" applyAlignment="1">
      <alignment horizontal="left" vertical="top" wrapText="1"/>
    </xf>
    <xf numFmtId="164" fontId="3" fillId="0" borderId="1" xfId="4" applyNumberFormat="1" applyFont="1" applyBorder="1" applyAlignment="1">
      <alignment horizontal="center"/>
    </xf>
    <xf numFmtId="0" fontId="5" fillId="2" borderId="0" xfId="3" applyFont="1" applyFill="1" applyBorder="1" applyAlignment="1">
      <alignment horizontal="center"/>
    </xf>
    <xf numFmtId="0" fontId="3" fillId="2" borderId="0" xfId="0" applyFont="1" applyFill="1" applyAlignment="1">
      <alignment horizontal="right"/>
    </xf>
    <xf numFmtId="0" fontId="3" fillId="0" borderId="1" xfId="3" applyFont="1" applyBorder="1" applyAlignment="1">
      <alignment horizontal="center" vertical="top"/>
    </xf>
    <xf numFmtId="0" fontId="4" fillId="0" borderId="1" xfId="3" applyFont="1" applyBorder="1" applyAlignment="1">
      <alignment horizontal="center" vertical="top"/>
    </xf>
    <xf numFmtId="0" fontId="4" fillId="0" borderId="1" xfId="3" applyFont="1" applyBorder="1" applyAlignment="1">
      <alignment wrapText="1"/>
    </xf>
    <xf numFmtId="0" fontId="3" fillId="0" borderId="1" xfId="3" applyFont="1" applyBorder="1" applyAlignment="1">
      <alignment vertical="top" wrapText="1"/>
    </xf>
    <xf numFmtId="0" fontId="3" fillId="0" borderId="1" xfId="3" applyFont="1" applyBorder="1" applyAlignment="1">
      <alignment wrapText="1"/>
    </xf>
    <xf numFmtId="0" fontId="4" fillId="0" borderId="1" xfId="3" applyFont="1" applyBorder="1" applyAlignment="1">
      <alignment horizontal="center" vertical="top" wrapText="1"/>
    </xf>
    <xf numFmtId="0" fontId="4" fillId="0" borderId="1" xfId="3" applyFont="1" applyBorder="1" applyAlignment="1">
      <alignment vertical="top" wrapText="1"/>
    </xf>
    <xf numFmtId="165" fontId="3" fillId="2" borderId="1" xfId="0" applyNumberFormat="1" applyFont="1" applyFill="1" applyBorder="1"/>
    <xf numFmtId="0" fontId="3" fillId="2" borderId="1" xfId="0" applyNumberFormat="1" applyFont="1" applyFill="1" applyBorder="1" applyAlignment="1">
      <alignment wrapText="1"/>
    </xf>
    <xf numFmtId="49" fontId="4" fillId="2" borderId="1" xfId="2" applyNumberFormat="1" applyFont="1" applyFill="1" applyBorder="1" applyAlignment="1" applyProtection="1">
      <alignment horizontal="center"/>
    </xf>
    <xf numFmtId="0" fontId="4" fillId="2" borderId="1" xfId="0" applyFont="1" applyFill="1" applyBorder="1" applyAlignment="1">
      <alignment horizontal="center"/>
    </xf>
    <xf numFmtId="166" fontId="3" fillId="0" borderId="1" xfId="0" applyNumberFormat="1" applyFont="1" applyFill="1" applyBorder="1" applyAlignment="1">
      <alignment horizontal="right" vertical="top" wrapText="1"/>
    </xf>
    <xf numFmtId="165" fontId="8" fillId="0" borderId="1" xfId="0" applyNumberFormat="1" applyFont="1" applyFill="1" applyBorder="1" applyAlignment="1">
      <alignment horizontal="right" vertical="top" wrapText="1"/>
    </xf>
    <xf numFmtId="165" fontId="8" fillId="0" borderId="18" xfId="0" applyNumberFormat="1" applyFont="1" applyFill="1" applyBorder="1" applyAlignment="1">
      <alignment horizontal="right" vertical="top" wrapText="1"/>
    </xf>
    <xf numFmtId="166" fontId="3" fillId="0" borderId="1" xfId="0" applyNumberFormat="1" applyFont="1" applyFill="1" applyBorder="1" applyAlignment="1">
      <alignment horizontal="right" wrapText="1"/>
    </xf>
    <xf numFmtId="165" fontId="8" fillId="0" borderId="1" xfId="0" applyNumberFormat="1" applyFont="1" applyFill="1" applyBorder="1" applyAlignment="1">
      <alignment horizontal="right" wrapText="1"/>
    </xf>
    <xf numFmtId="165" fontId="8" fillId="0" borderId="18" xfId="0" applyNumberFormat="1" applyFont="1" applyFill="1" applyBorder="1" applyAlignment="1">
      <alignment horizontal="right" wrapText="1"/>
    </xf>
    <xf numFmtId="166" fontId="3" fillId="0" borderId="18" xfId="0" applyNumberFormat="1" applyFont="1" applyFill="1" applyBorder="1" applyAlignment="1">
      <alignment horizontal="right" vertical="top" wrapText="1"/>
    </xf>
    <xf numFmtId="164" fontId="4" fillId="0" borderId="13" xfId="0" applyNumberFormat="1" applyFont="1" applyBorder="1"/>
    <xf numFmtId="164" fontId="4" fillId="0" borderId="5" xfId="0" applyNumberFormat="1" applyFont="1" applyBorder="1"/>
    <xf numFmtId="0" fontId="3" fillId="0" borderId="19" xfId="0" applyFont="1" applyBorder="1" applyAlignment="1">
      <alignment horizontal="justify" vertical="top" wrapText="1"/>
    </xf>
    <xf numFmtId="0" fontId="4" fillId="2" borderId="14" xfId="0" applyFont="1" applyFill="1" applyBorder="1" applyAlignment="1">
      <alignment horizontal="center" vertical="top" wrapText="1"/>
    </xf>
    <xf numFmtId="166" fontId="3" fillId="0" borderId="20" xfId="0" applyNumberFormat="1" applyFont="1" applyFill="1" applyBorder="1" applyAlignment="1">
      <alignment horizontal="right" vertical="top" wrapText="1"/>
    </xf>
    <xf numFmtId="165" fontId="3" fillId="0" borderId="20" xfId="5" applyNumberFormat="1" applyFont="1" applyFill="1" applyBorder="1" applyAlignment="1">
      <alignment horizontal="right" vertical="top" wrapText="1"/>
    </xf>
    <xf numFmtId="165" fontId="8" fillId="0" borderId="21" xfId="0" applyNumberFormat="1" applyFont="1" applyFill="1" applyBorder="1" applyAlignment="1">
      <alignment horizontal="right" vertical="top" wrapText="1"/>
    </xf>
    <xf numFmtId="49" fontId="4" fillId="2" borderId="1" xfId="0" applyNumberFormat="1" applyFont="1" applyFill="1" applyBorder="1" applyAlignment="1">
      <alignment horizontal="center" wrapText="1"/>
    </xf>
    <xf numFmtId="164" fontId="4" fillId="2" borderId="1" xfId="0" applyNumberFormat="1" applyFont="1" applyFill="1" applyBorder="1" applyAlignment="1"/>
    <xf numFmtId="49" fontId="9" fillId="2" borderId="1" xfId="0" applyNumberFormat="1" applyFont="1" applyFill="1" applyBorder="1" applyAlignment="1">
      <alignment horizontal="center"/>
    </xf>
    <xf numFmtId="49" fontId="4" fillId="2" borderId="8" xfId="0" applyNumberFormat="1" applyFont="1" applyFill="1" applyBorder="1" applyAlignment="1">
      <alignment horizontal="center"/>
    </xf>
    <xf numFmtId="0" fontId="4" fillId="2" borderId="1" xfId="0" applyFont="1" applyFill="1" applyBorder="1" applyAlignment="1">
      <alignment vertical="top"/>
    </xf>
    <xf numFmtId="49" fontId="4" fillId="2" borderId="1" xfId="1" applyNumberFormat="1" applyFont="1" applyFill="1" applyBorder="1" applyAlignment="1">
      <alignment horizontal="center" wrapText="1"/>
    </xf>
    <xf numFmtId="164" fontId="4" fillId="2" borderId="1" xfId="1" applyNumberFormat="1" applyFont="1" applyFill="1" applyBorder="1" applyAlignment="1">
      <alignment horizontal="right"/>
    </xf>
    <xf numFmtId="49" fontId="13" fillId="2" borderId="1" xfId="1" applyNumberFormat="1" applyFont="1" applyFill="1" applyBorder="1" applyAlignment="1">
      <alignment horizontal="center"/>
    </xf>
    <xf numFmtId="0" fontId="3" fillId="2" borderId="14" xfId="0" applyFont="1" applyFill="1" applyBorder="1" applyAlignment="1">
      <alignment horizontal="center" vertical="top" wrapText="1"/>
    </xf>
    <xf numFmtId="0" fontId="2" fillId="0" borderId="0" xfId="0" applyFont="1" applyFill="1"/>
    <xf numFmtId="0" fontId="4" fillId="0" borderId="1" xfId="6" applyFont="1" applyBorder="1" applyAlignment="1">
      <alignment horizontal="center" vertical="center" wrapText="1"/>
    </xf>
    <xf numFmtId="0" fontId="4" fillId="2" borderId="1" xfId="3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 vertical="center" wrapText="1"/>
    </xf>
    <xf numFmtId="0" fontId="14" fillId="0" borderId="22" xfId="0" applyNumberFormat="1" applyFont="1" applyFill="1" applyBorder="1" applyAlignment="1">
      <alignment horizontal="center" vertical="center" wrapText="1"/>
    </xf>
    <xf numFmtId="165" fontId="3" fillId="0" borderId="1" xfId="4" applyNumberFormat="1" applyFont="1" applyBorder="1" applyAlignment="1">
      <alignment horizontal="right"/>
    </xf>
    <xf numFmtId="49" fontId="3" fillId="0" borderId="1" xfId="0" applyNumberFormat="1" applyFont="1" applyFill="1" applyBorder="1" applyAlignment="1">
      <alignment horizontal="center"/>
    </xf>
    <xf numFmtId="49" fontId="3" fillId="0" borderId="7" xfId="1" applyNumberFormat="1" applyFont="1" applyFill="1" applyBorder="1" applyAlignment="1">
      <alignment horizontal="center"/>
    </xf>
    <xf numFmtId="2" fontId="3" fillId="0" borderId="1" xfId="0" applyNumberFormat="1" applyFont="1" applyFill="1" applyBorder="1" applyAlignment="1">
      <alignment vertical="top" wrapText="1"/>
    </xf>
    <xf numFmtId="49" fontId="3" fillId="0" borderId="1" xfId="1" applyNumberFormat="1" applyFont="1" applyFill="1" applyBorder="1" applyAlignment="1">
      <alignment horizontal="center"/>
    </xf>
    <xf numFmtId="49" fontId="3" fillId="0" borderId="8" xfId="1" applyNumberFormat="1" applyFont="1" applyFill="1" applyBorder="1" applyAlignment="1">
      <alignment horizontal="center" wrapText="1"/>
    </xf>
    <xf numFmtId="0" fontId="3" fillId="0" borderId="1" xfId="0" applyFont="1" applyBorder="1" applyAlignment="1">
      <alignment wrapText="1"/>
    </xf>
    <xf numFmtId="0" fontId="3" fillId="0" borderId="1" xfId="0" applyFont="1" applyFill="1" applyBorder="1" applyAlignment="1">
      <alignment vertical="top" wrapText="1"/>
    </xf>
    <xf numFmtId="0" fontId="3" fillId="0" borderId="1" xfId="2" applyFont="1" applyBorder="1" applyAlignment="1">
      <alignment vertical="top" wrapText="1"/>
    </xf>
    <xf numFmtId="49" fontId="3" fillId="0" borderId="8" xfId="1" applyNumberFormat="1" applyFont="1" applyFill="1" applyBorder="1" applyAlignment="1">
      <alignment horizontal="center"/>
    </xf>
    <xf numFmtId="49" fontId="3" fillId="2" borderId="11" xfId="1" applyNumberFormat="1" applyFont="1" applyFill="1" applyBorder="1" applyAlignment="1">
      <alignment horizontal="center"/>
    </xf>
    <xf numFmtId="49" fontId="3" fillId="2" borderId="11" xfId="0" applyNumberFormat="1" applyFont="1" applyFill="1" applyBorder="1" applyAlignment="1">
      <alignment horizontal="center"/>
    </xf>
    <xf numFmtId="49" fontId="4" fillId="2" borderId="11" xfId="1" applyNumberFormat="1" applyFont="1" applyFill="1" applyBorder="1" applyAlignment="1">
      <alignment horizontal="center"/>
    </xf>
    <xf numFmtId="49" fontId="4" fillId="2" borderId="11" xfId="0" applyNumberFormat="1" applyFont="1" applyFill="1" applyBorder="1" applyAlignment="1">
      <alignment horizontal="center"/>
    </xf>
    <xf numFmtId="0" fontId="3" fillId="2" borderId="9" xfId="0" applyFont="1" applyFill="1" applyBorder="1" applyAlignment="1">
      <alignment vertical="top" wrapText="1"/>
    </xf>
    <xf numFmtId="49" fontId="3" fillId="2" borderId="9" xfId="1" applyNumberFormat="1" applyFont="1" applyFill="1" applyBorder="1" applyAlignment="1">
      <alignment horizontal="center" wrapText="1"/>
    </xf>
    <xf numFmtId="0" fontId="3" fillId="2" borderId="8" xfId="0" applyFont="1" applyFill="1" applyBorder="1" applyAlignment="1">
      <alignment horizontal="center"/>
    </xf>
    <xf numFmtId="0" fontId="4" fillId="2" borderId="9" xfId="1" applyFont="1" applyFill="1" applyBorder="1" applyAlignment="1">
      <alignment horizontal="center"/>
    </xf>
    <xf numFmtId="165" fontId="8" fillId="0" borderId="7" xfId="0" applyNumberFormat="1" applyFont="1" applyFill="1" applyBorder="1" applyAlignment="1">
      <alignment horizontal="right" wrapText="1"/>
    </xf>
    <xf numFmtId="0" fontId="3" fillId="0" borderId="1" xfId="0" applyFont="1" applyFill="1" applyBorder="1" applyAlignment="1">
      <alignment horizontal="left" vertical="top" wrapText="1"/>
    </xf>
    <xf numFmtId="49" fontId="3" fillId="2" borderId="24" xfId="0" applyNumberFormat="1" applyFont="1" applyFill="1" applyBorder="1" applyAlignment="1">
      <alignment horizontal="center"/>
    </xf>
    <xf numFmtId="49" fontId="3" fillId="2" borderId="9" xfId="0" applyNumberFormat="1" applyFont="1" applyFill="1" applyBorder="1" applyAlignment="1">
      <alignment horizontal="center"/>
    </xf>
    <xf numFmtId="49" fontId="3" fillId="2" borderId="25" xfId="0" applyNumberFormat="1" applyFont="1" applyFill="1" applyBorder="1" applyAlignment="1">
      <alignment horizontal="center"/>
    </xf>
    <xf numFmtId="49" fontId="4" fillId="2" borderId="24" xfId="0" applyNumberFormat="1" applyFont="1" applyFill="1" applyBorder="1" applyAlignment="1">
      <alignment horizontal="center"/>
    </xf>
    <xf numFmtId="49" fontId="4" fillId="2" borderId="9" xfId="0" applyNumberFormat="1" applyFont="1" applyFill="1" applyBorder="1" applyAlignment="1">
      <alignment horizontal="center"/>
    </xf>
    <xf numFmtId="49" fontId="4" fillId="2" borderId="25" xfId="0" applyNumberFormat="1" applyFont="1" applyFill="1" applyBorder="1" applyAlignment="1">
      <alignment horizontal="center"/>
    </xf>
    <xf numFmtId="49" fontId="4" fillId="0" borderId="1" xfId="0" applyNumberFormat="1" applyFont="1" applyFill="1" applyBorder="1" applyAlignment="1">
      <alignment horizontal="center"/>
    </xf>
    <xf numFmtId="49" fontId="4" fillId="0" borderId="11" xfId="0" applyNumberFormat="1" applyFont="1" applyFill="1" applyBorder="1" applyAlignment="1">
      <alignment horizontal="center"/>
    </xf>
    <xf numFmtId="0" fontId="3" fillId="0" borderId="0" xfId="0" applyFont="1" applyAlignment="1">
      <alignment horizontal="left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center" vertical="top" wrapText="1"/>
    </xf>
    <xf numFmtId="0" fontId="3" fillId="2" borderId="14" xfId="0" applyFont="1" applyFill="1" applyBorder="1" applyAlignment="1">
      <alignment horizontal="right"/>
    </xf>
    <xf numFmtId="0" fontId="14" fillId="0" borderId="22" xfId="0" applyNumberFormat="1" applyFont="1" applyFill="1" applyBorder="1" applyAlignment="1">
      <alignment horizontal="center" vertical="center" wrapText="1"/>
    </xf>
    <xf numFmtId="0" fontId="4" fillId="2" borderId="0" xfId="0" applyFont="1" applyFill="1" applyBorder="1" applyAlignment="1">
      <alignment horizontal="center" vertical="top" wrapText="1"/>
    </xf>
    <xf numFmtId="0" fontId="14" fillId="0" borderId="23" xfId="0" applyNumberFormat="1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top" wrapText="1"/>
    </xf>
    <xf numFmtId="0" fontId="4" fillId="0" borderId="0" xfId="2" applyNumberFormat="1" applyFont="1" applyFill="1" applyBorder="1" applyAlignment="1" applyProtection="1">
      <alignment horizontal="center" vertical="top" wrapText="1"/>
    </xf>
    <xf numFmtId="0" fontId="4" fillId="2" borderId="0" xfId="4" applyFont="1" applyFill="1" applyBorder="1" applyAlignment="1">
      <alignment horizontal="center" vertical="center" wrapText="1"/>
    </xf>
    <xf numFmtId="0" fontId="4" fillId="0" borderId="1" xfId="6" applyFont="1" applyBorder="1" applyAlignment="1">
      <alignment horizontal="center" vertical="center"/>
    </xf>
    <xf numFmtId="0" fontId="16" fillId="0" borderId="1" xfId="6" applyFont="1" applyFill="1" applyBorder="1" applyAlignment="1">
      <alignment horizontal="center" vertical="center" wrapText="1"/>
    </xf>
    <xf numFmtId="0" fontId="4" fillId="2" borderId="0" xfId="3" applyFont="1" applyFill="1" applyBorder="1" applyAlignment="1">
      <alignment horizontal="center" vertical="center" wrapText="1"/>
    </xf>
    <xf numFmtId="0" fontId="4" fillId="2" borderId="5" xfId="3" applyFont="1" applyFill="1" applyBorder="1" applyAlignment="1">
      <alignment horizontal="center" vertical="center"/>
    </xf>
    <xf numFmtId="0" fontId="4" fillId="2" borderId="9" xfId="3" applyFont="1" applyFill="1" applyBorder="1" applyAlignment="1">
      <alignment horizontal="center" vertical="center"/>
    </xf>
    <xf numFmtId="0" fontId="4" fillId="2" borderId="7" xfId="3" applyFont="1" applyFill="1" applyBorder="1" applyAlignment="1">
      <alignment horizontal="center"/>
    </xf>
    <xf numFmtId="0" fontId="4" fillId="2" borderId="8" xfId="3" applyFont="1" applyFill="1" applyBorder="1" applyAlignment="1">
      <alignment horizontal="center"/>
    </xf>
    <xf numFmtId="0" fontId="4" fillId="2" borderId="11" xfId="3" applyFont="1" applyFill="1" applyBorder="1" applyAlignment="1">
      <alignment horizontal="center"/>
    </xf>
    <xf numFmtId="49" fontId="3" fillId="2" borderId="0" xfId="0" applyNumberFormat="1" applyFont="1" applyFill="1"/>
    <xf numFmtId="49" fontId="4" fillId="2" borderId="0" xfId="0" applyNumberFormat="1" applyFont="1" applyFill="1"/>
    <xf numFmtId="49" fontId="4" fillId="2" borderId="0" xfId="0" applyNumberFormat="1" applyFont="1" applyFill="1" applyBorder="1"/>
    <xf numFmtId="49" fontId="4" fillId="2" borderId="0" xfId="0" applyNumberFormat="1" applyFont="1" applyFill="1" applyAlignment="1">
      <alignment vertical="center" wrapText="1"/>
    </xf>
    <xf numFmtId="49" fontId="3" fillId="0" borderId="7" xfId="0" applyNumberFormat="1" applyFont="1" applyFill="1" applyBorder="1" applyAlignment="1">
      <alignment horizontal="center"/>
    </xf>
    <xf numFmtId="49" fontId="3" fillId="0" borderId="11" xfId="0" applyNumberFormat="1" applyFont="1" applyFill="1" applyBorder="1" applyAlignment="1">
      <alignment horizontal="center"/>
    </xf>
  </cellXfs>
  <cellStyles count="7">
    <cellStyle name="Обычный" xfId="0" builtinId="0"/>
    <cellStyle name="Обычный 2" xfId="6"/>
    <cellStyle name="Обычный_reports-dohod-NC" xfId="1"/>
    <cellStyle name="Обычный_tmp305" xfId="2"/>
    <cellStyle name="Обычный_З_15_Приложение 16 - Источники дефицита" xfId="4"/>
    <cellStyle name="Обычный_З_16_Приложение 17 - Программа гос заимствований" xfId="3"/>
    <cellStyle name="Финансовый" xfId="5" builtinId="3"/>
  </cellStyles>
  <dxfs count="77"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ill>
        <patternFill patternType="solid">
          <fgColor indexed="26"/>
          <bgColor indexed="9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56;&#1077;&#1096;&#1077;&#1085;&#1080;&#1103;%20&#1089;&#1077;&#1089;&#1089;&#1080;&#1080;/&#1043;&#1083;&#1091;&#1096;&#1082;&#1086;&#1074;&#1086;/&#1055;&#1088;&#1080;&#1083;&#1086;&#1078;&#1077;&#1085;&#1080;&#1077;%20&#1076;&#1083;&#1103;%20&#1089;&#1077;&#1083;&#1100;&#1089;&#1082;&#1080;&#1093;%20&#1087;&#1086;&#1089;&#1077;&#1083;&#1077;&#1085;&#1080;&#1081;%20-%20&#1076;&#1086;&#1073;&#1072;&#1074;&#1082;&#1072;%20&#1057;&#1069;&#1055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56;&#1077;&#1096;&#1077;&#1085;&#1080;&#1103;%20&#1089;&#1077;&#1089;&#1089;&#1080;&#1080;/&#1055;&#1091;&#1096;&#1082;&#1080;&#1085;&#1086;/&#1055;&#1088;&#1080;&#1083;&#1086;&#1078;&#1077;&#1085;&#1080;&#1077;%20&#1076;&#1083;&#1103;%20&#1089;&#1077;&#1083;&#1100;&#1089;&#1082;&#1080;&#1093;%20&#1087;&#1086;&#1089;&#1077;&#1083;&#1077;&#1085;&#1080;&#1081;%20&#1055;&#1059;&#1064;&#1050;&#1048;&#1053;&#1054;%20-&#1087;&#1077;&#1088;&#1077;&#1076;&#1074;&#1080;&#1078;&#1082;&#1072;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Лист1"/>
      <sheetName val="Лист2"/>
      <sheetName val="Лист3"/>
    </sheetNames>
    <sheetDataSet>
      <sheetData sheetId="0"/>
      <sheetData sheetId="1" refreshError="1"/>
      <sheetData sheetId="2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Лист1"/>
      <sheetName val="Лист2"/>
      <sheetName val="Лист3"/>
    </sheetNames>
    <sheetDataSet>
      <sheetData sheetId="0"/>
      <sheetData sheetId="1" refreshError="1"/>
      <sheetData sheetId="2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8" tint="0.59999389629810485"/>
    <pageSetUpPr fitToPage="1"/>
  </sheetPr>
  <dimension ref="A1:F31"/>
  <sheetViews>
    <sheetView view="pageBreakPreview" zoomScaleNormal="75" zoomScaleSheetLayoutView="100" workbookViewId="0">
      <selection activeCell="C31" sqref="C31"/>
    </sheetView>
  </sheetViews>
  <sheetFormatPr defaultColWidth="8.5703125" defaultRowHeight="15.75"/>
  <cols>
    <col min="1" max="1" width="35.7109375" style="1" customWidth="1"/>
    <col min="2" max="2" width="76.5703125" style="1" customWidth="1"/>
    <col min="3" max="3" width="17.28515625" style="1" customWidth="1"/>
    <col min="4" max="4" width="13.28515625" style="20" customWidth="1"/>
    <col min="5" max="5" width="14.85546875" style="20" customWidth="1"/>
    <col min="6" max="6" width="43.28515625" style="19" customWidth="1"/>
    <col min="7" max="16384" width="8.5703125" style="20"/>
  </cols>
  <sheetData>
    <row r="1" spans="1:5" ht="117" customHeight="1">
      <c r="A1" s="16"/>
      <c r="B1" s="16"/>
      <c r="C1" s="205" t="s">
        <v>199</v>
      </c>
      <c r="D1" s="205"/>
      <c r="E1" s="205"/>
    </row>
    <row r="2" spans="1:5" ht="42" customHeight="1">
      <c r="A2" s="211" t="s">
        <v>147</v>
      </c>
      <c r="B2" s="211"/>
      <c r="C2" s="211"/>
      <c r="D2" s="211"/>
      <c r="E2" s="211"/>
    </row>
    <row r="3" spans="1:5">
      <c r="A3" s="38"/>
      <c r="B3" s="38"/>
      <c r="C3" s="212" t="s">
        <v>0</v>
      </c>
      <c r="D3" s="212"/>
      <c r="E3" s="212"/>
    </row>
    <row r="4" spans="1:5" ht="32.25" customHeight="1">
      <c r="A4" s="207" t="s">
        <v>1</v>
      </c>
      <c r="B4" s="209" t="s">
        <v>2</v>
      </c>
      <c r="C4" s="206" t="s">
        <v>3</v>
      </c>
      <c r="D4" s="206"/>
      <c r="E4" s="206"/>
    </row>
    <row r="5" spans="1:5">
      <c r="A5" s="208"/>
      <c r="B5" s="210"/>
      <c r="C5" s="175" t="s">
        <v>171</v>
      </c>
      <c r="D5" s="175" t="s">
        <v>188</v>
      </c>
      <c r="E5" s="175" t="s">
        <v>200</v>
      </c>
    </row>
    <row r="6" spans="1:5">
      <c r="A6" s="21">
        <v>1</v>
      </c>
      <c r="B6" s="21">
        <v>2</v>
      </c>
      <c r="C6" s="22">
        <v>3</v>
      </c>
      <c r="D6" s="22">
        <v>4</v>
      </c>
      <c r="E6" s="58">
        <v>5</v>
      </c>
    </row>
    <row r="7" spans="1:5">
      <c r="A7" s="23"/>
      <c r="B7" s="24" t="s">
        <v>4</v>
      </c>
      <c r="C7" s="25">
        <f>SUM(C8+C21)</f>
        <v>2016.7999999999997</v>
      </c>
      <c r="D7" s="25">
        <f>SUM(D8+D21)</f>
        <v>1178.98</v>
      </c>
      <c r="E7" s="14">
        <f>SUM(E8+E21)</f>
        <v>1209.48</v>
      </c>
    </row>
    <row r="8" spans="1:5">
      <c r="A8" s="26" t="s">
        <v>70</v>
      </c>
      <c r="B8" s="24" t="s">
        <v>76</v>
      </c>
      <c r="C8" s="27">
        <f>SUM(C9+C12+C14+C16+C19)</f>
        <v>551.4</v>
      </c>
      <c r="D8" s="27">
        <f t="shared" ref="D8:E8" si="0">SUM(D9+D12+D14+D16+D19)</f>
        <v>561.88</v>
      </c>
      <c r="E8" s="27">
        <f t="shared" si="0"/>
        <v>572.68000000000006</v>
      </c>
    </row>
    <row r="9" spans="1:5">
      <c r="A9" s="26" t="s">
        <v>71</v>
      </c>
      <c r="B9" s="24" t="s">
        <v>5</v>
      </c>
      <c r="C9" s="27">
        <f t="shared" ref="C9:E10" si="1">SUM(C10)</f>
        <v>65.7</v>
      </c>
      <c r="D9" s="27">
        <f t="shared" si="1"/>
        <v>71.599999999999994</v>
      </c>
      <c r="E9" s="15">
        <f t="shared" si="1"/>
        <v>76.64</v>
      </c>
    </row>
    <row r="10" spans="1:5" ht="16.5" thickBot="1">
      <c r="A10" s="26" t="s">
        <v>6</v>
      </c>
      <c r="B10" s="24" t="s">
        <v>7</v>
      </c>
      <c r="C10" s="156">
        <f t="shared" si="1"/>
        <v>65.7</v>
      </c>
      <c r="D10" s="156">
        <f t="shared" si="1"/>
        <v>71.599999999999994</v>
      </c>
      <c r="E10" s="157">
        <f t="shared" si="1"/>
        <v>76.64</v>
      </c>
    </row>
    <row r="11" spans="1:5" ht="63">
      <c r="A11" s="28" t="s">
        <v>77</v>
      </c>
      <c r="B11" s="8" t="s">
        <v>78</v>
      </c>
      <c r="C11" s="160">
        <v>65.7</v>
      </c>
      <c r="D11" s="161">
        <v>71.599999999999994</v>
      </c>
      <c r="E11" s="162">
        <v>76.64</v>
      </c>
    </row>
    <row r="12" spans="1:5" ht="17.25" customHeight="1">
      <c r="A12" s="26" t="s">
        <v>72</v>
      </c>
      <c r="B12" s="24" t="s">
        <v>8</v>
      </c>
      <c r="C12" s="27">
        <f>SUM(C13)</f>
        <v>12.1</v>
      </c>
      <c r="D12" s="27">
        <f>SUM(D13)</f>
        <v>12.64</v>
      </c>
      <c r="E12" s="15">
        <f>SUM(E13)</f>
        <v>13.5</v>
      </c>
    </row>
    <row r="13" spans="1:5" ht="24" customHeight="1">
      <c r="A13" s="28" t="s">
        <v>79</v>
      </c>
      <c r="B13" s="8" t="s">
        <v>9</v>
      </c>
      <c r="C13" s="149">
        <v>12.1</v>
      </c>
      <c r="D13" s="149">
        <v>12.64</v>
      </c>
      <c r="E13" s="155">
        <v>13.5</v>
      </c>
    </row>
    <row r="14" spans="1:5">
      <c r="A14" s="26" t="s">
        <v>73</v>
      </c>
      <c r="B14" s="24" t="s">
        <v>80</v>
      </c>
      <c r="C14" s="27">
        <f>SUM(C15)</f>
        <v>77</v>
      </c>
      <c r="D14" s="27">
        <f>SUM(D15)</f>
        <v>77</v>
      </c>
      <c r="E14" s="15">
        <f>SUM(E15)</f>
        <v>78</v>
      </c>
    </row>
    <row r="15" spans="1:5" ht="33" customHeight="1">
      <c r="A15" s="28" t="s">
        <v>81</v>
      </c>
      <c r="B15" s="29" t="s">
        <v>82</v>
      </c>
      <c r="C15" s="149">
        <v>77</v>
      </c>
      <c r="D15" s="150">
        <v>77</v>
      </c>
      <c r="E15" s="151">
        <v>78</v>
      </c>
    </row>
    <row r="16" spans="1:5">
      <c r="A16" s="26" t="s">
        <v>74</v>
      </c>
      <c r="B16" s="3" t="s">
        <v>10</v>
      </c>
      <c r="C16" s="27">
        <f>SUM(C17+C18)</f>
        <v>351.3</v>
      </c>
      <c r="D16" s="27">
        <f>SUM(D17+D18)</f>
        <v>353.34000000000003</v>
      </c>
      <c r="E16" s="15">
        <f>SUM(E17+E18)</f>
        <v>355.34000000000003</v>
      </c>
    </row>
    <row r="17" spans="1:6" ht="31.5">
      <c r="A17" s="28" t="s">
        <v>83</v>
      </c>
      <c r="B17" s="29" t="s">
        <v>84</v>
      </c>
      <c r="C17" s="149">
        <v>123</v>
      </c>
      <c r="D17" s="150">
        <v>123</v>
      </c>
      <c r="E17" s="151">
        <v>123</v>
      </c>
    </row>
    <row r="18" spans="1:6" s="2" customFormat="1" ht="31.5">
      <c r="A18" s="28" t="s">
        <v>85</v>
      </c>
      <c r="B18" s="29" t="s">
        <v>86</v>
      </c>
      <c r="C18" s="149">
        <v>228.3</v>
      </c>
      <c r="D18" s="150">
        <v>230.34</v>
      </c>
      <c r="E18" s="151">
        <v>232.34</v>
      </c>
      <c r="F18" s="30"/>
    </row>
    <row r="19" spans="1:6" s="2" customFormat="1" ht="37.9" customHeight="1">
      <c r="A19" s="26" t="s">
        <v>11</v>
      </c>
      <c r="B19" s="3" t="s">
        <v>12</v>
      </c>
      <c r="C19" s="27">
        <f>SUM(C20)</f>
        <v>45.3</v>
      </c>
      <c r="D19" s="27">
        <f>SUM(D20)</f>
        <v>47.3</v>
      </c>
      <c r="E19" s="15">
        <f>SUM(E20)</f>
        <v>49.2</v>
      </c>
      <c r="F19" s="30"/>
    </row>
    <row r="20" spans="1:6" ht="48.6" customHeight="1">
      <c r="A20" s="28" t="s">
        <v>87</v>
      </c>
      <c r="B20" s="29" t="s">
        <v>177</v>
      </c>
      <c r="C20" s="149">
        <v>45.3</v>
      </c>
      <c r="D20" s="150">
        <v>47.3</v>
      </c>
      <c r="E20" s="151">
        <v>49.2</v>
      </c>
    </row>
    <row r="21" spans="1:6" ht="38.450000000000003" customHeight="1">
      <c r="A21" s="32" t="s">
        <v>88</v>
      </c>
      <c r="B21" s="33" t="s">
        <v>89</v>
      </c>
      <c r="C21" s="27">
        <f>SUM(C27+C30+C22+C25)</f>
        <v>1465.3999999999999</v>
      </c>
      <c r="D21" s="27">
        <f t="shared" ref="D21:E21" si="2">SUM(D27+D30+D22)</f>
        <v>617.1</v>
      </c>
      <c r="E21" s="27">
        <f t="shared" si="2"/>
        <v>636.80000000000007</v>
      </c>
    </row>
    <row r="22" spans="1:6" ht="18" customHeight="1">
      <c r="A22" s="26" t="s">
        <v>172</v>
      </c>
      <c r="B22" s="24" t="s">
        <v>173</v>
      </c>
      <c r="C22" s="27">
        <f>C23+C24</f>
        <v>454.7</v>
      </c>
      <c r="D22" s="27">
        <f t="shared" ref="D22:E22" si="3">D23+D24</f>
        <v>88.7</v>
      </c>
      <c r="E22" s="27">
        <f t="shared" si="3"/>
        <v>88.7</v>
      </c>
    </row>
    <row r="23" spans="1:6" ht="38.450000000000003" customHeight="1">
      <c r="A23" s="28" t="s">
        <v>174</v>
      </c>
      <c r="B23" s="31" t="s">
        <v>139</v>
      </c>
      <c r="C23" s="13">
        <v>73.8</v>
      </c>
      <c r="D23" s="13">
        <v>88.7</v>
      </c>
      <c r="E23" s="13">
        <v>88.7</v>
      </c>
    </row>
    <row r="24" spans="1:6" ht="38.450000000000003" customHeight="1">
      <c r="A24" s="28" t="s">
        <v>175</v>
      </c>
      <c r="B24" s="158" t="s">
        <v>170</v>
      </c>
      <c r="C24" s="12">
        <v>380.9</v>
      </c>
      <c r="D24" s="13">
        <v>0</v>
      </c>
      <c r="E24" s="13">
        <v>0</v>
      </c>
    </row>
    <row r="25" spans="1:6" ht="38.450000000000003" customHeight="1">
      <c r="A25" s="26" t="s">
        <v>201</v>
      </c>
      <c r="B25" s="34" t="s">
        <v>202</v>
      </c>
      <c r="C25" s="27">
        <f>C26</f>
        <v>509.3</v>
      </c>
      <c r="D25" s="27">
        <f t="shared" ref="D25:E25" si="4">D26</f>
        <v>0</v>
      </c>
      <c r="E25" s="27">
        <f t="shared" si="4"/>
        <v>0</v>
      </c>
    </row>
    <row r="26" spans="1:6" ht="21" customHeight="1">
      <c r="A26" s="28" t="s">
        <v>204</v>
      </c>
      <c r="B26" s="31" t="s">
        <v>203</v>
      </c>
      <c r="C26" s="13">
        <f>400+109.3</f>
        <v>509.3</v>
      </c>
      <c r="D26" s="13">
        <v>0</v>
      </c>
      <c r="E26" s="13">
        <v>0</v>
      </c>
    </row>
    <row r="27" spans="1:6">
      <c r="A27" s="26" t="s">
        <v>90</v>
      </c>
      <c r="B27" s="34" t="s">
        <v>91</v>
      </c>
      <c r="C27" s="27">
        <f>SUM(C28+C29)</f>
        <v>109.6</v>
      </c>
      <c r="D27" s="27">
        <f>SUM(D28+D29)</f>
        <v>114.7</v>
      </c>
      <c r="E27" s="15">
        <f>SUM(E28+E29)</f>
        <v>119</v>
      </c>
    </row>
    <row r="28" spans="1:6" ht="94.5">
      <c r="A28" s="28" t="s">
        <v>96</v>
      </c>
      <c r="B28" s="51" t="s">
        <v>164</v>
      </c>
      <c r="C28" s="13">
        <v>0.3</v>
      </c>
      <c r="D28" s="13">
        <v>0.3</v>
      </c>
      <c r="E28" s="12">
        <v>0.3</v>
      </c>
    </row>
    <row r="29" spans="1:6" ht="35.25" customHeight="1">
      <c r="A29" s="28" t="s">
        <v>97</v>
      </c>
      <c r="B29" s="8" t="s">
        <v>140</v>
      </c>
      <c r="C29" s="9">
        <v>109.3</v>
      </c>
      <c r="D29" s="9">
        <v>114.4</v>
      </c>
      <c r="E29" s="9">
        <v>118.7</v>
      </c>
    </row>
    <row r="30" spans="1:6" ht="21" customHeight="1">
      <c r="A30" s="26" t="s">
        <v>92</v>
      </c>
      <c r="B30" s="24" t="s">
        <v>93</v>
      </c>
      <c r="C30" s="25">
        <f>SUM(C31)</f>
        <v>391.8</v>
      </c>
      <c r="D30" s="25">
        <f>SUM(D31)</f>
        <v>413.7</v>
      </c>
      <c r="E30" s="14">
        <f>SUM(E31)</f>
        <v>429.1</v>
      </c>
    </row>
    <row r="31" spans="1:6" ht="66" customHeight="1">
      <c r="A31" s="28" t="s">
        <v>98</v>
      </c>
      <c r="B31" s="31" t="s">
        <v>94</v>
      </c>
      <c r="C31" s="152">
        <f>361.8+30</f>
        <v>391.8</v>
      </c>
      <c r="D31" s="153">
        <f>383.7+30</f>
        <v>413.7</v>
      </c>
      <c r="E31" s="154">
        <f>399.1+30</f>
        <v>429.1</v>
      </c>
    </row>
  </sheetData>
  <mergeCells count="6">
    <mergeCell ref="C1:E1"/>
    <mergeCell ref="C4:E4"/>
    <mergeCell ref="A4:A5"/>
    <mergeCell ref="B4:B5"/>
    <mergeCell ref="A2:E2"/>
    <mergeCell ref="C3:E3"/>
  </mergeCells>
  <phoneticPr fontId="6" type="noConversion"/>
  <pageMargins left="0.78749999999999998" right="0.78749999999999998" top="0.47986111111111113" bottom="0.78749999999999998" header="0.51180555555555562" footer="0.51180555555555562"/>
  <pageSetup paperSize="9" scale="55" firstPageNumber="0" fitToHeight="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M129"/>
  <sheetViews>
    <sheetView tabSelected="1" view="pageBreakPreview" topLeftCell="A19" zoomScale="90" zoomScaleNormal="75" zoomScaleSheetLayoutView="90" workbookViewId="0">
      <selection activeCell="S92" sqref="S92"/>
    </sheetView>
  </sheetViews>
  <sheetFormatPr defaultColWidth="8.5703125" defaultRowHeight="15.75"/>
  <cols>
    <col min="1" max="1" width="86.7109375" style="59" customWidth="1"/>
    <col min="2" max="2" width="7" style="83" customWidth="1"/>
    <col min="3" max="3" width="5.5703125" style="83" customWidth="1"/>
    <col min="4" max="4" width="7.140625" style="83" customWidth="1"/>
    <col min="5" max="5" width="7.28515625" style="83" customWidth="1"/>
    <col min="6" max="6" width="6.140625" style="83" customWidth="1"/>
    <col min="7" max="7" width="7.140625" style="83" customWidth="1"/>
    <col min="8" max="8" width="10.42578125" style="38" customWidth="1"/>
    <col min="9" max="9" width="7.85546875" style="38" customWidth="1"/>
    <col min="10" max="10" width="14" style="104" customWidth="1"/>
    <col min="11" max="11" width="12.85546875" style="38" customWidth="1"/>
    <col min="12" max="12" width="14.7109375" style="38" customWidth="1"/>
    <col min="13" max="13" width="8.5703125" style="227"/>
    <col min="14" max="16384" width="8.5703125" style="38"/>
  </cols>
  <sheetData>
    <row r="1" spans="1:13" ht="114" customHeight="1">
      <c r="G1" s="17"/>
      <c r="H1" s="17"/>
      <c r="I1" s="17"/>
      <c r="J1" s="205" t="s">
        <v>209</v>
      </c>
      <c r="K1" s="205"/>
      <c r="L1" s="205"/>
    </row>
    <row r="2" spans="1:13" ht="57.75" customHeight="1">
      <c r="A2" s="214" t="s">
        <v>210</v>
      </c>
      <c r="B2" s="214"/>
      <c r="C2" s="214"/>
      <c r="D2" s="214"/>
      <c r="E2" s="214"/>
      <c r="F2" s="214"/>
      <c r="G2" s="214"/>
      <c r="H2" s="214"/>
      <c r="I2" s="214"/>
      <c r="J2" s="214"/>
      <c r="K2" s="214"/>
      <c r="L2" s="214"/>
    </row>
    <row r="3" spans="1:13">
      <c r="L3" s="38" t="s">
        <v>189</v>
      </c>
    </row>
    <row r="4" spans="1:13" ht="15.75" customHeight="1">
      <c r="A4" s="213" t="s">
        <v>13</v>
      </c>
      <c r="B4" s="213" t="s">
        <v>22</v>
      </c>
      <c r="C4" s="213" t="s">
        <v>14</v>
      </c>
      <c r="D4" s="213" t="s">
        <v>190</v>
      </c>
      <c r="E4" s="213" t="s">
        <v>191</v>
      </c>
      <c r="F4" s="213"/>
      <c r="G4" s="213"/>
      <c r="H4" s="213"/>
      <c r="I4" s="213" t="s">
        <v>192</v>
      </c>
      <c r="J4" s="213" t="s">
        <v>66</v>
      </c>
      <c r="K4" s="213"/>
      <c r="L4" s="213"/>
    </row>
    <row r="5" spans="1:13">
      <c r="A5" s="213" t="s">
        <v>193</v>
      </c>
      <c r="B5" s="213" t="s">
        <v>193</v>
      </c>
      <c r="C5" s="213" t="s">
        <v>193</v>
      </c>
      <c r="D5" s="213" t="s">
        <v>193</v>
      </c>
      <c r="E5" s="213" t="s">
        <v>193</v>
      </c>
      <c r="F5" s="213"/>
      <c r="G5" s="213"/>
      <c r="H5" s="213"/>
      <c r="I5" s="213" t="s">
        <v>193</v>
      </c>
      <c r="J5" s="176" t="s">
        <v>171</v>
      </c>
      <c r="K5" s="176" t="s">
        <v>188</v>
      </c>
      <c r="L5" s="176" t="s">
        <v>200</v>
      </c>
    </row>
    <row r="6" spans="1:13">
      <c r="A6" s="101">
        <v>1</v>
      </c>
      <c r="B6" s="6">
        <v>2</v>
      </c>
      <c r="C6" s="6">
        <v>3</v>
      </c>
      <c r="D6" s="6">
        <v>4</v>
      </c>
      <c r="E6" s="6">
        <v>5</v>
      </c>
      <c r="F6" s="81">
        <v>6</v>
      </c>
      <c r="G6" s="6">
        <v>7</v>
      </c>
      <c r="H6" s="7">
        <v>8</v>
      </c>
      <c r="I6" s="7">
        <v>9</v>
      </c>
      <c r="J6" s="7">
        <v>10</v>
      </c>
      <c r="K6" s="7">
        <v>11</v>
      </c>
      <c r="L6" s="7">
        <v>12</v>
      </c>
    </row>
    <row r="7" spans="1:13" s="88" customFormat="1">
      <c r="A7" s="66" t="s">
        <v>23</v>
      </c>
      <c r="B7" s="67"/>
      <c r="C7" s="67"/>
      <c r="D7" s="67"/>
      <c r="E7" s="67"/>
      <c r="F7" s="69"/>
      <c r="G7" s="102"/>
      <c r="H7" s="96"/>
      <c r="I7" s="96"/>
      <c r="J7" s="90">
        <f>J8</f>
        <v>2072.6771800000001</v>
      </c>
      <c r="K7" s="90">
        <f t="shared" ref="K7:L7" si="0">K8</f>
        <v>1108.5999999999999</v>
      </c>
      <c r="L7" s="90">
        <f t="shared" si="0"/>
        <v>1115.6999999999998</v>
      </c>
      <c r="M7" s="228"/>
    </row>
    <row r="8" spans="1:13" ht="36.6" customHeight="1">
      <c r="A8" s="66" t="s">
        <v>75</v>
      </c>
      <c r="B8" s="67">
        <v>918</v>
      </c>
      <c r="C8" s="67"/>
      <c r="D8" s="67"/>
      <c r="E8" s="68"/>
      <c r="F8" s="68"/>
      <c r="G8" s="68"/>
      <c r="H8" s="68"/>
      <c r="I8" s="69"/>
      <c r="J8" s="90">
        <f>J9+J58+J73+J88+J109+J116+J67+J123</f>
        <v>2072.6771800000001</v>
      </c>
      <c r="K8" s="90">
        <f t="shared" ref="K8:L8" si="1">K9+K58+K73+K88+K109+K116+K67+K123</f>
        <v>1108.5999999999999</v>
      </c>
      <c r="L8" s="90">
        <f t="shared" si="1"/>
        <v>1115.6999999999998</v>
      </c>
    </row>
    <row r="9" spans="1:13" ht="20.45" customHeight="1">
      <c r="A9" s="66" t="s">
        <v>16</v>
      </c>
      <c r="B9" s="67">
        <v>918</v>
      </c>
      <c r="C9" s="67" t="s">
        <v>17</v>
      </c>
      <c r="D9" s="67"/>
      <c r="E9" s="68"/>
      <c r="F9" s="68"/>
      <c r="G9" s="68"/>
      <c r="H9" s="68"/>
      <c r="I9" s="69"/>
      <c r="J9" s="90">
        <f>J10+J19+J39+J45</f>
        <v>1132.44</v>
      </c>
      <c r="K9" s="90">
        <f t="shared" ref="K9:L9" si="2">K10+K19+K39+K45</f>
        <v>448.8</v>
      </c>
      <c r="L9" s="90">
        <f t="shared" si="2"/>
        <v>386.20000000000005</v>
      </c>
    </row>
    <row r="10" spans="1:13" ht="31.5">
      <c r="A10" s="70" t="s">
        <v>33</v>
      </c>
      <c r="B10" s="67">
        <v>918</v>
      </c>
      <c r="C10" s="6" t="s">
        <v>17</v>
      </c>
      <c r="D10" s="6" t="s">
        <v>28</v>
      </c>
      <c r="E10" s="6"/>
      <c r="F10" s="6"/>
      <c r="G10" s="6"/>
      <c r="H10" s="6"/>
      <c r="I10" s="73"/>
      <c r="J10" s="74">
        <f>J11</f>
        <v>404</v>
      </c>
      <c r="K10" s="74">
        <f t="shared" ref="K10:L14" si="3">K11</f>
        <v>157.5</v>
      </c>
      <c r="L10" s="74">
        <f t="shared" si="3"/>
        <v>134.30000000000001</v>
      </c>
    </row>
    <row r="11" spans="1:13">
      <c r="A11" s="72" t="s">
        <v>145</v>
      </c>
      <c r="B11" s="67">
        <v>918</v>
      </c>
      <c r="C11" s="6" t="s">
        <v>17</v>
      </c>
      <c r="D11" s="6" t="s">
        <v>28</v>
      </c>
      <c r="E11" s="6" t="s">
        <v>34</v>
      </c>
      <c r="F11" s="6"/>
      <c r="G11" s="6"/>
      <c r="H11" s="6"/>
      <c r="I11" s="73"/>
      <c r="J11" s="74">
        <f>J12</f>
        <v>404</v>
      </c>
      <c r="K11" s="74">
        <f t="shared" si="3"/>
        <v>157.5</v>
      </c>
      <c r="L11" s="74">
        <f t="shared" si="3"/>
        <v>134.30000000000001</v>
      </c>
    </row>
    <row r="12" spans="1:13">
      <c r="A12" s="75" t="s">
        <v>141</v>
      </c>
      <c r="B12" s="67">
        <v>918</v>
      </c>
      <c r="C12" s="6" t="s">
        <v>17</v>
      </c>
      <c r="D12" s="6" t="s">
        <v>28</v>
      </c>
      <c r="E12" s="6">
        <v>65</v>
      </c>
      <c r="F12" s="6">
        <v>1</v>
      </c>
      <c r="G12" s="6"/>
      <c r="H12" s="6"/>
      <c r="I12" s="73"/>
      <c r="J12" s="74">
        <f>J13+J16</f>
        <v>404</v>
      </c>
      <c r="K12" s="74">
        <f t="shared" si="3"/>
        <v>157.5</v>
      </c>
      <c r="L12" s="74">
        <f t="shared" si="3"/>
        <v>134.30000000000001</v>
      </c>
    </row>
    <row r="13" spans="1:13">
      <c r="A13" s="76" t="s">
        <v>120</v>
      </c>
      <c r="B13" s="67">
        <v>918</v>
      </c>
      <c r="C13" s="7" t="s">
        <v>17</v>
      </c>
      <c r="D13" s="7" t="s">
        <v>28</v>
      </c>
      <c r="E13" s="7" t="s">
        <v>34</v>
      </c>
      <c r="F13" s="7" t="s">
        <v>24</v>
      </c>
      <c r="G13" s="7" t="s">
        <v>37</v>
      </c>
      <c r="H13" s="7" t="s">
        <v>38</v>
      </c>
      <c r="I13" s="73"/>
      <c r="J13" s="74">
        <f>J14</f>
        <v>254</v>
      </c>
      <c r="K13" s="74">
        <f t="shared" si="3"/>
        <v>157.5</v>
      </c>
      <c r="L13" s="74">
        <f t="shared" si="3"/>
        <v>134.30000000000001</v>
      </c>
    </row>
    <row r="14" spans="1:13" ht="47.25">
      <c r="A14" s="76" t="s">
        <v>110</v>
      </c>
      <c r="B14" s="67">
        <v>918</v>
      </c>
      <c r="C14" s="7" t="s">
        <v>17</v>
      </c>
      <c r="D14" s="7" t="s">
        <v>28</v>
      </c>
      <c r="E14" s="7" t="s">
        <v>34</v>
      </c>
      <c r="F14" s="7" t="s">
        <v>24</v>
      </c>
      <c r="G14" s="7" t="s">
        <v>37</v>
      </c>
      <c r="H14" s="7" t="s">
        <v>38</v>
      </c>
      <c r="I14" s="73" t="s">
        <v>112</v>
      </c>
      <c r="J14" s="74">
        <f>J15</f>
        <v>254</v>
      </c>
      <c r="K14" s="74">
        <f t="shared" si="3"/>
        <v>157.5</v>
      </c>
      <c r="L14" s="74">
        <f t="shared" si="3"/>
        <v>134.30000000000001</v>
      </c>
    </row>
    <row r="15" spans="1:13" ht="21" customHeight="1">
      <c r="A15" s="76" t="s">
        <v>111</v>
      </c>
      <c r="B15" s="67">
        <v>918</v>
      </c>
      <c r="C15" s="7" t="s">
        <v>17</v>
      </c>
      <c r="D15" s="7" t="s">
        <v>28</v>
      </c>
      <c r="E15" s="7" t="s">
        <v>34</v>
      </c>
      <c r="F15" s="7" t="s">
        <v>24</v>
      </c>
      <c r="G15" s="7" t="s">
        <v>37</v>
      </c>
      <c r="H15" s="7" t="s">
        <v>38</v>
      </c>
      <c r="I15" s="73" t="s">
        <v>113</v>
      </c>
      <c r="J15" s="74">
        <v>254</v>
      </c>
      <c r="K15" s="74">
        <v>157.5</v>
      </c>
      <c r="L15" s="74">
        <v>134.30000000000001</v>
      </c>
    </row>
    <row r="16" spans="1:13" ht="35.25" customHeight="1">
      <c r="A16" s="8" t="s">
        <v>211</v>
      </c>
      <c r="B16" s="67">
        <v>918</v>
      </c>
      <c r="C16" s="178" t="s">
        <v>17</v>
      </c>
      <c r="D16" s="178" t="s">
        <v>28</v>
      </c>
      <c r="E16" s="178" t="s">
        <v>34</v>
      </c>
      <c r="F16" s="178" t="s">
        <v>24</v>
      </c>
      <c r="G16" s="178" t="s">
        <v>37</v>
      </c>
      <c r="H16" s="178" t="s">
        <v>212</v>
      </c>
      <c r="I16" s="179"/>
      <c r="J16" s="74">
        <f>J17</f>
        <v>150</v>
      </c>
      <c r="K16" s="74">
        <f t="shared" ref="K16:L17" si="4">K17</f>
        <v>0</v>
      </c>
      <c r="L16" s="74">
        <f t="shared" si="4"/>
        <v>0</v>
      </c>
    </row>
    <row r="17" spans="1:13" ht="45.75" customHeight="1">
      <c r="A17" s="180" t="s">
        <v>110</v>
      </c>
      <c r="B17" s="67">
        <v>918</v>
      </c>
      <c r="C17" s="178" t="s">
        <v>17</v>
      </c>
      <c r="D17" s="178" t="s">
        <v>28</v>
      </c>
      <c r="E17" s="178" t="s">
        <v>34</v>
      </c>
      <c r="F17" s="178" t="s">
        <v>24</v>
      </c>
      <c r="G17" s="178" t="s">
        <v>37</v>
      </c>
      <c r="H17" s="178" t="s">
        <v>212</v>
      </c>
      <c r="I17" s="179" t="s">
        <v>112</v>
      </c>
      <c r="J17" s="74">
        <f>J18</f>
        <v>150</v>
      </c>
      <c r="K17" s="74">
        <f t="shared" si="4"/>
        <v>0</v>
      </c>
      <c r="L17" s="74">
        <f t="shared" si="4"/>
        <v>0</v>
      </c>
    </row>
    <row r="18" spans="1:13" ht="21" customHeight="1">
      <c r="A18" s="180" t="s">
        <v>111</v>
      </c>
      <c r="B18" s="67">
        <v>918</v>
      </c>
      <c r="C18" s="178" t="s">
        <v>17</v>
      </c>
      <c r="D18" s="178" t="s">
        <v>28</v>
      </c>
      <c r="E18" s="178" t="s">
        <v>34</v>
      </c>
      <c r="F18" s="178" t="s">
        <v>24</v>
      </c>
      <c r="G18" s="178" t="s">
        <v>37</v>
      </c>
      <c r="H18" s="178" t="s">
        <v>212</v>
      </c>
      <c r="I18" s="179" t="s">
        <v>113</v>
      </c>
      <c r="J18" s="74">
        <v>150</v>
      </c>
      <c r="K18" s="74">
        <v>0</v>
      </c>
      <c r="L18" s="74">
        <v>0</v>
      </c>
    </row>
    <row r="19" spans="1:13" ht="47.25">
      <c r="A19" s="77" t="s">
        <v>67</v>
      </c>
      <c r="B19" s="67">
        <v>918</v>
      </c>
      <c r="C19" s="68" t="s">
        <v>17</v>
      </c>
      <c r="D19" s="68" t="s">
        <v>18</v>
      </c>
      <c r="E19" s="68"/>
      <c r="F19" s="68"/>
      <c r="G19" s="68"/>
      <c r="H19" s="68"/>
      <c r="I19" s="71"/>
      <c r="J19" s="164">
        <f>J20+J34</f>
        <v>720.43999999999994</v>
      </c>
      <c r="K19" s="164">
        <f>K20+K34</f>
        <v>283.8</v>
      </c>
      <c r="L19" s="164">
        <f>L20+L34</f>
        <v>244.9</v>
      </c>
    </row>
    <row r="20" spans="1:13">
      <c r="A20" s="72" t="s">
        <v>145</v>
      </c>
      <c r="B20" s="67">
        <v>918</v>
      </c>
      <c r="C20" s="6" t="s">
        <v>17</v>
      </c>
      <c r="D20" s="6" t="s">
        <v>18</v>
      </c>
      <c r="E20" s="6" t="s">
        <v>34</v>
      </c>
      <c r="F20" s="6"/>
      <c r="G20" s="6"/>
      <c r="H20" s="6"/>
      <c r="I20" s="73"/>
      <c r="J20" s="74">
        <f>J21</f>
        <v>720.14</v>
      </c>
      <c r="K20" s="74">
        <f>K21</f>
        <v>283.5</v>
      </c>
      <c r="L20" s="74">
        <f>L21</f>
        <v>244.6</v>
      </c>
    </row>
    <row r="21" spans="1:13" ht="18.600000000000001" customHeight="1">
      <c r="A21" s="72" t="s">
        <v>146</v>
      </c>
      <c r="B21" s="67">
        <v>918</v>
      </c>
      <c r="C21" s="7" t="s">
        <v>17</v>
      </c>
      <c r="D21" s="7" t="s">
        <v>18</v>
      </c>
      <c r="E21" s="7" t="s">
        <v>34</v>
      </c>
      <c r="F21" s="7" t="s">
        <v>25</v>
      </c>
      <c r="G21" s="6"/>
      <c r="H21" s="6"/>
      <c r="I21" s="73"/>
      <c r="J21" s="74">
        <f>J23+J25+J31</f>
        <v>720.14</v>
      </c>
      <c r="K21" s="74">
        <f t="shared" ref="K21:L21" si="5">K23+K25</f>
        <v>283.5</v>
      </c>
      <c r="L21" s="74">
        <f t="shared" si="5"/>
        <v>244.6</v>
      </c>
    </row>
    <row r="22" spans="1:13">
      <c r="A22" s="76" t="s">
        <v>39</v>
      </c>
      <c r="B22" s="67">
        <v>918</v>
      </c>
      <c r="C22" s="7" t="s">
        <v>17</v>
      </c>
      <c r="D22" s="7" t="s">
        <v>18</v>
      </c>
      <c r="E22" s="7" t="s">
        <v>34</v>
      </c>
      <c r="F22" s="7" t="s">
        <v>25</v>
      </c>
      <c r="G22" s="7" t="s">
        <v>37</v>
      </c>
      <c r="H22" s="7" t="s">
        <v>40</v>
      </c>
      <c r="I22" s="73"/>
      <c r="J22" s="74">
        <f t="shared" ref="J22:L23" si="6">J23</f>
        <v>291.60000000000002</v>
      </c>
      <c r="K22" s="74">
        <f t="shared" si="6"/>
        <v>220.4</v>
      </c>
      <c r="L22" s="74">
        <f t="shared" si="6"/>
        <v>190.2</v>
      </c>
    </row>
    <row r="23" spans="1:13" ht="58.5" customHeight="1">
      <c r="A23" s="76" t="s">
        <v>110</v>
      </c>
      <c r="B23" s="67">
        <v>918</v>
      </c>
      <c r="C23" s="7" t="s">
        <v>17</v>
      </c>
      <c r="D23" s="7" t="s">
        <v>18</v>
      </c>
      <c r="E23" s="7" t="s">
        <v>34</v>
      </c>
      <c r="F23" s="7" t="s">
        <v>25</v>
      </c>
      <c r="G23" s="7" t="s">
        <v>37</v>
      </c>
      <c r="H23" s="7" t="s">
        <v>40</v>
      </c>
      <c r="I23" s="73" t="s">
        <v>112</v>
      </c>
      <c r="J23" s="74">
        <f t="shared" si="6"/>
        <v>291.60000000000002</v>
      </c>
      <c r="K23" s="74">
        <f t="shared" si="6"/>
        <v>220.4</v>
      </c>
      <c r="L23" s="74">
        <f t="shared" si="6"/>
        <v>190.2</v>
      </c>
    </row>
    <row r="24" spans="1:13">
      <c r="A24" s="76" t="s">
        <v>111</v>
      </c>
      <c r="B24" s="67">
        <v>918</v>
      </c>
      <c r="C24" s="7" t="s">
        <v>17</v>
      </c>
      <c r="D24" s="7" t="s">
        <v>18</v>
      </c>
      <c r="E24" s="7" t="s">
        <v>34</v>
      </c>
      <c r="F24" s="7" t="s">
        <v>25</v>
      </c>
      <c r="G24" s="7" t="s">
        <v>37</v>
      </c>
      <c r="H24" s="7" t="s">
        <v>40</v>
      </c>
      <c r="I24" s="73" t="s">
        <v>113</v>
      </c>
      <c r="J24" s="74">
        <v>291.60000000000002</v>
      </c>
      <c r="K24" s="74">
        <v>220.4</v>
      </c>
      <c r="L24" s="74">
        <v>190.2</v>
      </c>
    </row>
    <row r="25" spans="1:13">
      <c r="A25" s="75" t="s">
        <v>169</v>
      </c>
      <c r="B25" s="67">
        <v>918</v>
      </c>
      <c r="C25" s="7" t="s">
        <v>17</v>
      </c>
      <c r="D25" s="7" t="s">
        <v>18</v>
      </c>
      <c r="E25" s="7" t="s">
        <v>34</v>
      </c>
      <c r="F25" s="7" t="s">
        <v>25</v>
      </c>
      <c r="G25" s="7" t="s">
        <v>37</v>
      </c>
      <c r="H25" s="7" t="s">
        <v>42</v>
      </c>
      <c r="I25" s="73"/>
      <c r="J25" s="74">
        <f>J26+J28</f>
        <v>174.5</v>
      </c>
      <c r="K25" s="74">
        <f>K26+K28</f>
        <v>63.099999999999994</v>
      </c>
      <c r="L25" s="74">
        <f>L26+L28</f>
        <v>54.400000000000006</v>
      </c>
    </row>
    <row r="26" spans="1:13" ht="31.5">
      <c r="A26" s="75" t="s">
        <v>106</v>
      </c>
      <c r="B26" s="67">
        <v>918</v>
      </c>
      <c r="C26" s="7" t="s">
        <v>17</v>
      </c>
      <c r="D26" s="7" t="s">
        <v>18</v>
      </c>
      <c r="E26" s="7" t="s">
        <v>34</v>
      </c>
      <c r="F26" s="7" t="s">
        <v>25</v>
      </c>
      <c r="G26" s="7" t="s">
        <v>37</v>
      </c>
      <c r="H26" s="7" t="s">
        <v>42</v>
      </c>
      <c r="I26" s="73" t="s">
        <v>108</v>
      </c>
      <c r="J26" s="74">
        <f t="shared" ref="J26:L26" si="7">J27</f>
        <v>144.5</v>
      </c>
      <c r="K26" s="74">
        <f t="shared" si="7"/>
        <v>37.299999999999997</v>
      </c>
      <c r="L26" s="74">
        <f t="shared" si="7"/>
        <v>28.6</v>
      </c>
    </row>
    <row r="27" spans="1:13" ht="31.5">
      <c r="A27" s="75" t="s">
        <v>107</v>
      </c>
      <c r="B27" s="67">
        <v>918</v>
      </c>
      <c r="C27" s="7" t="s">
        <v>17</v>
      </c>
      <c r="D27" s="7" t="s">
        <v>18</v>
      </c>
      <c r="E27" s="7" t="s">
        <v>34</v>
      </c>
      <c r="F27" s="7" t="s">
        <v>25</v>
      </c>
      <c r="G27" s="7" t="s">
        <v>37</v>
      </c>
      <c r="H27" s="7" t="s">
        <v>42</v>
      </c>
      <c r="I27" s="6" t="s">
        <v>109</v>
      </c>
      <c r="J27" s="74">
        <v>144.5</v>
      </c>
      <c r="K27" s="74">
        <v>37.299999999999997</v>
      </c>
      <c r="L27" s="74">
        <v>28.6</v>
      </c>
    </row>
    <row r="28" spans="1:13" s="88" customFormat="1">
      <c r="A28" s="80" t="s">
        <v>114</v>
      </c>
      <c r="B28" s="67">
        <v>918</v>
      </c>
      <c r="C28" s="6" t="s">
        <v>17</v>
      </c>
      <c r="D28" s="6" t="s">
        <v>18</v>
      </c>
      <c r="E28" s="7" t="s">
        <v>34</v>
      </c>
      <c r="F28" s="7" t="s">
        <v>25</v>
      </c>
      <c r="G28" s="7" t="s">
        <v>37</v>
      </c>
      <c r="H28" s="7" t="s">
        <v>42</v>
      </c>
      <c r="I28" s="81" t="s">
        <v>115</v>
      </c>
      <c r="J28" s="37">
        <f>J30+J29</f>
        <v>30</v>
      </c>
      <c r="K28" s="37">
        <f>K30</f>
        <v>25.8</v>
      </c>
      <c r="L28" s="37">
        <f>L30</f>
        <v>25.8</v>
      </c>
      <c r="M28" s="228"/>
    </row>
    <row r="29" spans="1:13" s="88" customFormat="1">
      <c r="A29" s="80" t="s">
        <v>245</v>
      </c>
      <c r="B29" s="103">
        <v>918</v>
      </c>
      <c r="C29" s="6" t="s">
        <v>17</v>
      </c>
      <c r="D29" s="6" t="s">
        <v>18</v>
      </c>
      <c r="E29" s="7" t="s">
        <v>34</v>
      </c>
      <c r="F29" s="7" t="s">
        <v>25</v>
      </c>
      <c r="G29" s="7" t="s">
        <v>37</v>
      </c>
      <c r="H29" s="7" t="s">
        <v>42</v>
      </c>
      <c r="I29" s="81" t="s">
        <v>246</v>
      </c>
      <c r="J29" s="37">
        <v>1</v>
      </c>
      <c r="K29" s="37">
        <v>0</v>
      </c>
      <c r="L29" s="37">
        <v>0</v>
      </c>
      <c r="M29" s="228" t="s">
        <v>250</v>
      </c>
    </row>
    <row r="30" spans="1:13" s="88" customFormat="1">
      <c r="A30" s="80" t="s">
        <v>117</v>
      </c>
      <c r="B30" s="67">
        <v>918</v>
      </c>
      <c r="C30" s="6" t="s">
        <v>17</v>
      </c>
      <c r="D30" s="6" t="s">
        <v>18</v>
      </c>
      <c r="E30" s="6" t="s">
        <v>34</v>
      </c>
      <c r="F30" s="7" t="s">
        <v>25</v>
      </c>
      <c r="G30" s="7" t="s">
        <v>37</v>
      </c>
      <c r="H30" s="7" t="s">
        <v>42</v>
      </c>
      <c r="I30" s="81" t="s">
        <v>119</v>
      </c>
      <c r="J30" s="37">
        <f>30-1</f>
        <v>29</v>
      </c>
      <c r="K30" s="37">
        <v>25.8</v>
      </c>
      <c r="L30" s="37">
        <v>25.8</v>
      </c>
      <c r="M30" s="228">
        <v>-1</v>
      </c>
    </row>
    <row r="31" spans="1:13" s="88" customFormat="1" ht="40.5" customHeight="1">
      <c r="A31" s="8" t="s">
        <v>211</v>
      </c>
      <c r="B31" s="67">
        <v>918</v>
      </c>
      <c r="C31" s="181" t="s">
        <v>17</v>
      </c>
      <c r="D31" s="181" t="s">
        <v>18</v>
      </c>
      <c r="E31" s="179" t="s">
        <v>34</v>
      </c>
      <c r="F31" s="178" t="s">
        <v>25</v>
      </c>
      <c r="G31" s="178" t="s">
        <v>37</v>
      </c>
      <c r="H31" s="178" t="s">
        <v>212</v>
      </c>
      <c r="I31" s="182"/>
      <c r="J31" s="37">
        <f>J32</f>
        <v>254.04</v>
      </c>
      <c r="K31" s="37">
        <f t="shared" ref="K31:L32" si="8">K32</f>
        <v>0</v>
      </c>
      <c r="L31" s="37">
        <f t="shared" si="8"/>
        <v>0</v>
      </c>
      <c r="M31" s="228"/>
    </row>
    <row r="32" spans="1:13" s="88" customFormat="1" ht="47.25">
      <c r="A32" s="180" t="s">
        <v>110</v>
      </c>
      <c r="B32" s="67">
        <v>918</v>
      </c>
      <c r="C32" s="181" t="s">
        <v>17</v>
      </c>
      <c r="D32" s="181" t="s">
        <v>18</v>
      </c>
      <c r="E32" s="179" t="s">
        <v>34</v>
      </c>
      <c r="F32" s="178" t="s">
        <v>25</v>
      </c>
      <c r="G32" s="178" t="s">
        <v>37</v>
      </c>
      <c r="H32" s="178" t="s">
        <v>212</v>
      </c>
      <c r="I32" s="182" t="s">
        <v>112</v>
      </c>
      <c r="J32" s="37">
        <f>J33</f>
        <v>254.04</v>
      </c>
      <c r="K32" s="37">
        <f t="shared" si="8"/>
        <v>0</v>
      </c>
      <c r="L32" s="37">
        <f t="shared" si="8"/>
        <v>0</v>
      </c>
      <c r="M32" s="228"/>
    </row>
    <row r="33" spans="1:13" s="88" customFormat="1" ht="21" customHeight="1">
      <c r="A33" s="180" t="s">
        <v>111</v>
      </c>
      <c r="B33" s="67">
        <v>918</v>
      </c>
      <c r="C33" s="181" t="s">
        <v>17</v>
      </c>
      <c r="D33" s="181" t="s">
        <v>18</v>
      </c>
      <c r="E33" s="179" t="s">
        <v>34</v>
      </c>
      <c r="F33" s="178" t="s">
        <v>25</v>
      </c>
      <c r="G33" s="178" t="s">
        <v>37</v>
      </c>
      <c r="H33" s="178" t="s">
        <v>212</v>
      </c>
      <c r="I33" s="182" t="s">
        <v>113</v>
      </c>
      <c r="J33" s="37">
        <v>254.04</v>
      </c>
      <c r="K33" s="37">
        <v>0</v>
      </c>
      <c r="L33" s="37">
        <v>0</v>
      </c>
      <c r="M33" s="228"/>
    </row>
    <row r="34" spans="1:13" s="105" customFormat="1" ht="31.5">
      <c r="A34" s="72" t="s">
        <v>142</v>
      </c>
      <c r="B34" s="67">
        <v>918</v>
      </c>
      <c r="C34" s="6" t="s">
        <v>17</v>
      </c>
      <c r="D34" s="6" t="s">
        <v>18</v>
      </c>
      <c r="E34" s="73">
        <v>89</v>
      </c>
      <c r="F34" s="7"/>
      <c r="G34" s="7"/>
      <c r="H34" s="7"/>
      <c r="I34" s="82"/>
      <c r="J34" s="74">
        <f>J35</f>
        <v>0.3</v>
      </c>
      <c r="K34" s="74">
        <f t="shared" ref="K34:L37" si="9">K35</f>
        <v>0.3</v>
      </c>
      <c r="L34" s="74">
        <f t="shared" si="9"/>
        <v>0.3</v>
      </c>
      <c r="M34" s="229"/>
    </row>
    <row r="35" spans="1:13" s="105" customFormat="1" ht="47.25">
      <c r="A35" s="72" t="s">
        <v>143</v>
      </c>
      <c r="B35" s="67">
        <v>918</v>
      </c>
      <c r="C35" s="6" t="s">
        <v>17</v>
      </c>
      <c r="D35" s="6" t="s">
        <v>18</v>
      </c>
      <c r="E35" s="73">
        <v>89</v>
      </c>
      <c r="F35" s="7" t="s">
        <v>24</v>
      </c>
      <c r="G35" s="7"/>
      <c r="H35" s="7"/>
      <c r="I35" s="82"/>
      <c r="J35" s="74">
        <f>J36</f>
        <v>0.3</v>
      </c>
      <c r="K35" s="74">
        <f t="shared" si="9"/>
        <v>0.3</v>
      </c>
      <c r="L35" s="74">
        <f t="shared" si="9"/>
        <v>0.3</v>
      </c>
      <c r="M35" s="229"/>
    </row>
    <row r="36" spans="1:13" s="105" customFormat="1" ht="78.75">
      <c r="A36" s="84" t="s">
        <v>144</v>
      </c>
      <c r="B36" s="67">
        <v>918</v>
      </c>
      <c r="C36" s="6" t="s">
        <v>17</v>
      </c>
      <c r="D36" s="6" t="s">
        <v>18</v>
      </c>
      <c r="E36" s="73">
        <v>89</v>
      </c>
      <c r="F36" s="7" t="s">
        <v>24</v>
      </c>
      <c r="G36" s="7" t="s">
        <v>37</v>
      </c>
      <c r="H36" s="7" t="s">
        <v>44</v>
      </c>
      <c r="I36" s="82"/>
      <c r="J36" s="74">
        <f>J37</f>
        <v>0.3</v>
      </c>
      <c r="K36" s="74">
        <f t="shared" si="9"/>
        <v>0.3</v>
      </c>
      <c r="L36" s="74">
        <f t="shared" si="9"/>
        <v>0.3</v>
      </c>
      <c r="M36" s="229"/>
    </row>
    <row r="37" spans="1:13" s="105" customFormat="1" ht="18" customHeight="1">
      <c r="A37" s="75" t="s">
        <v>106</v>
      </c>
      <c r="B37" s="67">
        <v>918</v>
      </c>
      <c r="C37" s="6" t="s">
        <v>17</v>
      </c>
      <c r="D37" s="6" t="s">
        <v>18</v>
      </c>
      <c r="E37" s="73" t="s">
        <v>49</v>
      </c>
      <c r="F37" s="7" t="s">
        <v>24</v>
      </c>
      <c r="G37" s="7" t="s">
        <v>37</v>
      </c>
      <c r="H37" s="7" t="s">
        <v>44</v>
      </c>
      <c r="I37" s="82" t="s">
        <v>108</v>
      </c>
      <c r="J37" s="74">
        <f>J38</f>
        <v>0.3</v>
      </c>
      <c r="K37" s="74">
        <f t="shared" si="9"/>
        <v>0.3</v>
      </c>
      <c r="L37" s="74">
        <f t="shared" si="9"/>
        <v>0.3</v>
      </c>
      <c r="M37" s="229"/>
    </row>
    <row r="38" spans="1:13" s="105" customFormat="1" ht="35.25" customHeight="1">
      <c r="A38" s="75" t="s">
        <v>107</v>
      </c>
      <c r="B38" s="67">
        <v>918</v>
      </c>
      <c r="C38" s="6" t="s">
        <v>17</v>
      </c>
      <c r="D38" s="6" t="s">
        <v>18</v>
      </c>
      <c r="E38" s="73" t="s">
        <v>49</v>
      </c>
      <c r="F38" s="7" t="s">
        <v>24</v>
      </c>
      <c r="G38" s="7" t="s">
        <v>37</v>
      </c>
      <c r="H38" s="7" t="s">
        <v>44</v>
      </c>
      <c r="I38" s="82" t="s">
        <v>109</v>
      </c>
      <c r="J38" s="74">
        <v>0.3</v>
      </c>
      <c r="K38" s="74">
        <v>0.3</v>
      </c>
      <c r="L38" s="74">
        <v>0.3</v>
      </c>
      <c r="M38" s="229"/>
    </row>
    <row r="39" spans="1:13">
      <c r="A39" s="70" t="s">
        <v>45</v>
      </c>
      <c r="B39" s="67">
        <v>918</v>
      </c>
      <c r="C39" s="85" t="s">
        <v>17</v>
      </c>
      <c r="D39" s="85" t="s">
        <v>46</v>
      </c>
      <c r="E39" s="85"/>
      <c r="F39" s="163"/>
      <c r="G39" s="163"/>
      <c r="H39" s="86"/>
      <c r="I39" s="86"/>
      <c r="J39" s="164">
        <f>J40</f>
        <v>5</v>
      </c>
      <c r="K39" s="164">
        <f t="shared" ref="K39:L43" si="10">K40</f>
        <v>5</v>
      </c>
      <c r="L39" s="164">
        <f t="shared" si="10"/>
        <v>5</v>
      </c>
    </row>
    <row r="40" spans="1:13" ht="31.5">
      <c r="A40" s="106" t="s">
        <v>142</v>
      </c>
      <c r="B40" s="67">
        <v>918</v>
      </c>
      <c r="C40" s="7" t="s">
        <v>17</v>
      </c>
      <c r="D40" s="7" t="s">
        <v>46</v>
      </c>
      <c r="E40" s="73">
        <v>89</v>
      </c>
      <c r="F40" s="7"/>
      <c r="G40" s="7"/>
      <c r="H40" s="87"/>
      <c r="I40" s="87"/>
      <c r="J40" s="74">
        <f>J41</f>
        <v>5</v>
      </c>
      <c r="K40" s="74">
        <f t="shared" si="10"/>
        <v>5</v>
      </c>
      <c r="L40" s="74">
        <f t="shared" si="10"/>
        <v>5</v>
      </c>
    </row>
    <row r="41" spans="1:13" ht="47.25">
      <c r="A41" s="107" t="s">
        <v>143</v>
      </c>
      <c r="B41" s="67">
        <v>918</v>
      </c>
      <c r="C41" s="7" t="s">
        <v>17</v>
      </c>
      <c r="D41" s="7" t="s">
        <v>46</v>
      </c>
      <c r="E41" s="73">
        <v>89</v>
      </c>
      <c r="F41" s="7" t="s">
        <v>24</v>
      </c>
      <c r="G41" s="7"/>
      <c r="H41" s="87"/>
      <c r="I41" s="87"/>
      <c r="J41" s="74">
        <f>J42</f>
        <v>5</v>
      </c>
      <c r="K41" s="74">
        <f t="shared" si="10"/>
        <v>5</v>
      </c>
      <c r="L41" s="74">
        <f t="shared" si="10"/>
        <v>5</v>
      </c>
    </row>
    <row r="42" spans="1:13" ht="31.5">
      <c r="A42" s="75" t="s">
        <v>116</v>
      </c>
      <c r="B42" s="67">
        <v>918</v>
      </c>
      <c r="C42" s="7" t="s">
        <v>17</v>
      </c>
      <c r="D42" s="7" t="s">
        <v>46</v>
      </c>
      <c r="E42" s="73">
        <v>89</v>
      </c>
      <c r="F42" s="7" t="s">
        <v>24</v>
      </c>
      <c r="G42" s="7" t="s">
        <v>37</v>
      </c>
      <c r="H42" s="7" t="s">
        <v>47</v>
      </c>
      <c r="I42" s="87"/>
      <c r="J42" s="74">
        <f>J43</f>
        <v>5</v>
      </c>
      <c r="K42" s="74">
        <f t="shared" si="10"/>
        <v>5</v>
      </c>
      <c r="L42" s="74">
        <f t="shared" si="10"/>
        <v>5</v>
      </c>
    </row>
    <row r="43" spans="1:13">
      <c r="A43" s="80" t="s">
        <v>114</v>
      </c>
      <c r="B43" s="67">
        <v>918</v>
      </c>
      <c r="C43" s="7" t="s">
        <v>17</v>
      </c>
      <c r="D43" s="7" t="s">
        <v>46</v>
      </c>
      <c r="E43" s="73">
        <v>89</v>
      </c>
      <c r="F43" s="7" t="s">
        <v>24</v>
      </c>
      <c r="G43" s="7" t="s">
        <v>37</v>
      </c>
      <c r="H43" s="7" t="s">
        <v>47</v>
      </c>
      <c r="I43" s="87" t="s">
        <v>115</v>
      </c>
      <c r="J43" s="74">
        <f>J44</f>
        <v>5</v>
      </c>
      <c r="K43" s="74">
        <f t="shared" si="10"/>
        <v>5</v>
      </c>
      <c r="L43" s="74">
        <f t="shared" si="10"/>
        <v>5</v>
      </c>
    </row>
    <row r="44" spans="1:13" ht="17.25" customHeight="1">
      <c r="A44" s="75" t="s">
        <v>48</v>
      </c>
      <c r="B44" s="67">
        <v>918</v>
      </c>
      <c r="C44" s="7" t="s">
        <v>17</v>
      </c>
      <c r="D44" s="7" t="s">
        <v>46</v>
      </c>
      <c r="E44" s="7" t="s">
        <v>49</v>
      </c>
      <c r="F44" s="7" t="s">
        <v>24</v>
      </c>
      <c r="G44" s="7" t="s">
        <v>37</v>
      </c>
      <c r="H44" s="7" t="s">
        <v>47</v>
      </c>
      <c r="I44" s="87" t="s">
        <v>50</v>
      </c>
      <c r="J44" s="74">
        <v>5</v>
      </c>
      <c r="K44" s="74">
        <v>5</v>
      </c>
      <c r="L44" s="74">
        <v>5</v>
      </c>
    </row>
    <row r="45" spans="1:13" ht="17.25" customHeight="1">
      <c r="A45" s="75" t="s">
        <v>232</v>
      </c>
      <c r="B45" s="67">
        <v>918</v>
      </c>
      <c r="C45" s="89" t="s">
        <v>17</v>
      </c>
      <c r="D45" s="85" t="s">
        <v>32</v>
      </c>
      <c r="E45" s="87"/>
      <c r="F45" s="7"/>
      <c r="G45" s="7"/>
      <c r="H45" s="7"/>
      <c r="I45" s="100"/>
      <c r="J45" s="164">
        <f>J46+J54+J50</f>
        <v>3</v>
      </c>
      <c r="K45" s="164">
        <f t="shared" ref="K45:L45" si="11">K46+K54+K50</f>
        <v>2.5</v>
      </c>
      <c r="L45" s="164">
        <f t="shared" si="11"/>
        <v>2</v>
      </c>
    </row>
    <row r="46" spans="1:13" ht="36.75" customHeight="1">
      <c r="A46" s="75" t="s">
        <v>228</v>
      </c>
      <c r="B46" s="67">
        <v>918</v>
      </c>
      <c r="C46" s="6" t="s">
        <v>17</v>
      </c>
      <c r="D46" s="6" t="s">
        <v>32</v>
      </c>
      <c r="E46" s="6" t="s">
        <v>229</v>
      </c>
      <c r="F46" s="6"/>
      <c r="G46" s="6"/>
      <c r="H46" s="6"/>
      <c r="I46" s="6"/>
      <c r="J46" s="74">
        <f>J47</f>
        <v>0.5</v>
      </c>
      <c r="K46" s="74">
        <f t="shared" ref="K46:L48" si="12">K47</f>
        <v>0</v>
      </c>
      <c r="L46" s="74">
        <f t="shared" si="12"/>
        <v>0</v>
      </c>
    </row>
    <row r="47" spans="1:13" ht="17.25" customHeight="1">
      <c r="A47" s="75" t="s">
        <v>230</v>
      </c>
      <c r="B47" s="67">
        <v>918</v>
      </c>
      <c r="C47" s="6" t="s">
        <v>17</v>
      </c>
      <c r="D47" s="6" t="s">
        <v>32</v>
      </c>
      <c r="E47" s="6" t="s">
        <v>229</v>
      </c>
      <c r="F47" s="6" t="s">
        <v>35</v>
      </c>
      <c r="G47" s="6" t="s">
        <v>37</v>
      </c>
      <c r="H47" s="6" t="s">
        <v>231</v>
      </c>
      <c r="I47" s="6"/>
      <c r="J47" s="74">
        <f>J48</f>
        <v>0.5</v>
      </c>
      <c r="K47" s="74">
        <f t="shared" si="12"/>
        <v>0</v>
      </c>
      <c r="L47" s="74">
        <f t="shared" si="12"/>
        <v>0</v>
      </c>
    </row>
    <row r="48" spans="1:13" ht="16.5" customHeight="1">
      <c r="A48" s="75" t="s">
        <v>106</v>
      </c>
      <c r="B48" s="67">
        <v>918</v>
      </c>
      <c r="C48" s="6" t="s">
        <v>17</v>
      </c>
      <c r="D48" s="6" t="s">
        <v>32</v>
      </c>
      <c r="E48" s="6" t="s">
        <v>229</v>
      </c>
      <c r="F48" s="6" t="s">
        <v>35</v>
      </c>
      <c r="G48" s="6" t="s">
        <v>37</v>
      </c>
      <c r="H48" s="6" t="s">
        <v>231</v>
      </c>
      <c r="I48" s="6" t="s">
        <v>108</v>
      </c>
      <c r="J48" s="74">
        <f>J49</f>
        <v>0.5</v>
      </c>
      <c r="K48" s="74">
        <f t="shared" si="12"/>
        <v>0</v>
      </c>
      <c r="L48" s="74">
        <f t="shared" si="12"/>
        <v>0</v>
      </c>
    </row>
    <row r="49" spans="1:12" ht="33" customHeight="1">
      <c r="A49" s="75" t="s">
        <v>107</v>
      </c>
      <c r="B49" s="67">
        <v>918</v>
      </c>
      <c r="C49" s="6" t="s">
        <v>17</v>
      </c>
      <c r="D49" s="6" t="s">
        <v>32</v>
      </c>
      <c r="E49" s="6" t="s">
        <v>229</v>
      </c>
      <c r="F49" s="6" t="s">
        <v>35</v>
      </c>
      <c r="G49" s="6" t="s">
        <v>37</v>
      </c>
      <c r="H49" s="6" t="s">
        <v>231</v>
      </c>
      <c r="I49" s="6" t="s">
        <v>109</v>
      </c>
      <c r="J49" s="74">
        <v>0.5</v>
      </c>
      <c r="K49" s="74">
        <v>0</v>
      </c>
      <c r="L49" s="74">
        <v>0</v>
      </c>
    </row>
    <row r="50" spans="1:12" ht="52.5" customHeight="1">
      <c r="A50" s="75" t="s">
        <v>241</v>
      </c>
      <c r="B50" s="67">
        <v>918</v>
      </c>
      <c r="C50" s="7" t="s">
        <v>17</v>
      </c>
      <c r="D50" s="7" t="s">
        <v>32</v>
      </c>
      <c r="E50" s="87" t="s">
        <v>46</v>
      </c>
      <c r="F50" s="7"/>
      <c r="G50" s="7"/>
      <c r="H50" s="7"/>
      <c r="I50" s="100"/>
      <c r="J50" s="74">
        <f>J51</f>
        <v>2</v>
      </c>
      <c r="K50" s="74">
        <f t="shared" ref="K50:L52" si="13">K51</f>
        <v>2</v>
      </c>
      <c r="L50" s="74">
        <f t="shared" si="13"/>
        <v>2</v>
      </c>
    </row>
    <row r="51" spans="1:12" ht="20.25" customHeight="1">
      <c r="A51" s="75" t="s">
        <v>239</v>
      </c>
      <c r="B51" s="67">
        <v>918</v>
      </c>
      <c r="C51" s="7" t="s">
        <v>17</v>
      </c>
      <c r="D51" s="7" t="s">
        <v>32</v>
      </c>
      <c r="E51" s="87" t="s">
        <v>46</v>
      </c>
      <c r="F51" s="7" t="s">
        <v>35</v>
      </c>
      <c r="G51" s="7" t="s">
        <v>37</v>
      </c>
      <c r="H51" s="7" t="s">
        <v>240</v>
      </c>
      <c r="I51" s="100"/>
      <c r="J51" s="74">
        <f>J52</f>
        <v>2</v>
      </c>
      <c r="K51" s="74">
        <f t="shared" si="13"/>
        <v>2</v>
      </c>
      <c r="L51" s="74">
        <f t="shared" si="13"/>
        <v>2</v>
      </c>
    </row>
    <row r="52" spans="1:12" ht="20.25" customHeight="1">
      <c r="A52" s="75" t="s">
        <v>106</v>
      </c>
      <c r="B52" s="67">
        <v>918</v>
      </c>
      <c r="C52" s="7" t="s">
        <v>17</v>
      </c>
      <c r="D52" s="7" t="s">
        <v>32</v>
      </c>
      <c r="E52" s="87" t="s">
        <v>46</v>
      </c>
      <c r="F52" s="7" t="s">
        <v>35</v>
      </c>
      <c r="G52" s="7" t="s">
        <v>37</v>
      </c>
      <c r="H52" s="7" t="s">
        <v>240</v>
      </c>
      <c r="I52" s="100" t="s">
        <v>108</v>
      </c>
      <c r="J52" s="74">
        <f>J53</f>
        <v>2</v>
      </c>
      <c r="K52" s="74">
        <f t="shared" si="13"/>
        <v>2</v>
      </c>
      <c r="L52" s="74">
        <f t="shared" si="13"/>
        <v>2</v>
      </c>
    </row>
    <row r="53" spans="1:12" ht="33" customHeight="1">
      <c r="A53" s="75" t="s">
        <v>107</v>
      </c>
      <c r="B53" s="67">
        <v>918</v>
      </c>
      <c r="C53" s="7" t="s">
        <v>17</v>
      </c>
      <c r="D53" s="7" t="s">
        <v>32</v>
      </c>
      <c r="E53" s="87" t="s">
        <v>46</v>
      </c>
      <c r="F53" s="7" t="s">
        <v>35</v>
      </c>
      <c r="G53" s="7" t="s">
        <v>37</v>
      </c>
      <c r="H53" s="7" t="s">
        <v>240</v>
      </c>
      <c r="I53" s="100" t="s">
        <v>109</v>
      </c>
      <c r="J53" s="74">
        <v>2</v>
      </c>
      <c r="K53" s="74">
        <v>2</v>
      </c>
      <c r="L53" s="74">
        <v>2</v>
      </c>
    </row>
    <row r="54" spans="1:12" ht="18.75" customHeight="1">
      <c r="A54" s="75" t="s">
        <v>233</v>
      </c>
      <c r="B54" s="67">
        <v>918</v>
      </c>
      <c r="C54" s="6" t="s">
        <v>17</v>
      </c>
      <c r="D54" s="6" t="s">
        <v>32</v>
      </c>
      <c r="E54" s="87" t="s">
        <v>234</v>
      </c>
      <c r="F54" s="7"/>
      <c r="G54" s="7"/>
      <c r="H54" s="7"/>
      <c r="I54" s="100"/>
      <c r="J54" s="74">
        <f>J55</f>
        <v>0.5</v>
      </c>
      <c r="K54" s="74">
        <f t="shared" ref="K54:L56" si="14">K55</f>
        <v>0.5</v>
      </c>
      <c r="L54" s="74">
        <f t="shared" si="14"/>
        <v>0</v>
      </c>
    </row>
    <row r="55" spans="1:12" ht="17.25" customHeight="1">
      <c r="A55" s="75" t="s">
        <v>235</v>
      </c>
      <c r="B55" s="67">
        <v>918</v>
      </c>
      <c r="C55" s="6" t="s">
        <v>17</v>
      </c>
      <c r="D55" s="6" t="s">
        <v>32</v>
      </c>
      <c r="E55" s="87" t="s">
        <v>234</v>
      </c>
      <c r="F55" s="7" t="s">
        <v>35</v>
      </c>
      <c r="G55" s="7" t="s">
        <v>35</v>
      </c>
      <c r="H55" s="7" t="s">
        <v>236</v>
      </c>
      <c r="I55" s="100"/>
      <c r="J55" s="74">
        <f>J56</f>
        <v>0.5</v>
      </c>
      <c r="K55" s="74">
        <f t="shared" si="14"/>
        <v>0.5</v>
      </c>
      <c r="L55" s="74">
        <f t="shared" si="14"/>
        <v>0</v>
      </c>
    </row>
    <row r="56" spans="1:12" ht="17.25" customHeight="1">
      <c r="A56" s="75" t="s">
        <v>106</v>
      </c>
      <c r="B56" s="67">
        <v>918</v>
      </c>
      <c r="C56" s="6" t="s">
        <v>17</v>
      </c>
      <c r="D56" s="6" t="s">
        <v>32</v>
      </c>
      <c r="E56" s="6" t="s">
        <v>234</v>
      </c>
      <c r="F56" s="6" t="s">
        <v>35</v>
      </c>
      <c r="G56" s="6" t="s">
        <v>37</v>
      </c>
      <c r="H56" s="6" t="s">
        <v>236</v>
      </c>
      <c r="I56" s="6" t="s">
        <v>108</v>
      </c>
      <c r="J56" s="74">
        <f>J57</f>
        <v>0.5</v>
      </c>
      <c r="K56" s="74">
        <f t="shared" si="14"/>
        <v>0.5</v>
      </c>
      <c r="L56" s="74">
        <f t="shared" si="14"/>
        <v>0</v>
      </c>
    </row>
    <row r="57" spans="1:12" ht="30.75" customHeight="1">
      <c r="A57" s="75" t="s">
        <v>107</v>
      </c>
      <c r="B57" s="67">
        <v>918</v>
      </c>
      <c r="C57" s="6" t="s">
        <v>17</v>
      </c>
      <c r="D57" s="6" t="s">
        <v>32</v>
      </c>
      <c r="E57" s="6" t="s">
        <v>234</v>
      </c>
      <c r="F57" s="6" t="s">
        <v>35</v>
      </c>
      <c r="G57" s="6" t="s">
        <v>37</v>
      </c>
      <c r="H57" s="6" t="s">
        <v>236</v>
      </c>
      <c r="I57" s="6" t="s">
        <v>109</v>
      </c>
      <c r="J57" s="74">
        <v>0.5</v>
      </c>
      <c r="K57" s="74">
        <v>0.5</v>
      </c>
      <c r="L57" s="74">
        <v>0</v>
      </c>
    </row>
    <row r="58" spans="1:12">
      <c r="A58" s="70" t="s">
        <v>51</v>
      </c>
      <c r="B58" s="67">
        <v>918</v>
      </c>
      <c r="C58" s="85" t="s">
        <v>28</v>
      </c>
      <c r="D58" s="85"/>
      <c r="E58" s="86"/>
      <c r="F58" s="85"/>
      <c r="G58" s="85"/>
      <c r="H58" s="85"/>
      <c r="I58" s="166"/>
      <c r="J58" s="164">
        <f>J59</f>
        <v>109.3</v>
      </c>
      <c r="K58" s="164">
        <f>K59</f>
        <v>114.4</v>
      </c>
      <c r="L58" s="164">
        <f>L59</f>
        <v>118.7</v>
      </c>
    </row>
    <row r="59" spans="1:12">
      <c r="A59" s="77" t="s">
        <v>52</v>
      </c>
      <c r="B59" s="67">
        <v>918</v>
      </c>
      <c r="C59" s="168" t="s">
        <v>28</v>
      </c>
      <c r="D59" s="168" t="s">
        <v>29</v>
      </c>
      <c r="E59" s="71"/>
      <c r="F59" s="68"/>
      <c r="G59" s="68"/>
      <c r="H59" s="68"/>
      <c r="I59" s="91"/>
      <c r="J59" s="164">
        <f>J62</f>
        <v>109.3</v>
      </c>
      <c r="K59" s="164">
        <f>K62</f>
        <v>114.4</v>
      </c>
      <c r="L59" s="164">
        <f>L62</f>
        <v>118.7</v>
      </c>
    </row>
    <row r="60" spans="1:12" ht="31.5">
      <c r="A60" s="106" t="s">
        <v>142</v>
      </c>
      <c r="B60" s="67">
        <v>918</v>
      </c>
      <c r="C60" s="81" t="s">
        <v>28</v>
      </c>
      <c r="D60" s="81" t="s">
        <v>29</v>
      </c>
      <c r="E60" s="6">
        <v>89</v>
      </c>
      <c r="F60" s="6"/>
      <c r="G60" s="6"/>
      <c r="H60" s="6"/>
      <c r="I60" s="92"/>
      <c r="J60" s="74">
        <f t="shared" ref="J60:L61" si="15">J61</f>
        <v>109.3</v>
      </c>
      <c r="K60" s="74">
        <f t="shared" si="15"/>
        <v>114.4</v>
      </c>
      <c r="L60" s="74">
        <f t="shared" si="15"/>
        <v>118.7</v>
      </c>
    </row>
    <row r="61" spans="1:12" ht="47.25">
      <c r="A61" s="107" t="s">
        <v>143</v>
      </c>
      <c r="B61" s="67">
        <v>918</v>
      </c>
      <c r="C61" s="81" t="s">
        <v>28</v>
      </c>
      <c r="D61" s="81" t="s">
        <v>29</v>
      </c>
      <c r="E61" s="6">
        <v>89</v>
      </c>
      <c r="F61" s="6">
        <v>1</v>
      </c>
      <c r="G61" s="6"/>
      <c r="H61" s="6"/>
      <c r="I61" s="92"/>
      <c r="J61" s="74">
        <f t="shared" si="15"/>
        <v>109.3</v>
      </c>
      <c r="K61" s="74">
        <f t="shared" si="15"/>
        <v>114.4</v>
      </c>
      <c r="L61" s="74">
        <f t="shared" si="15"/>
        <v>118.7</v>
      </c>
    </row>
    <row r="62" spans="1:12" ht="31.5">
      <c r="A62" s="93" t="s">
        <v>176</v>
      </c>
      <c r="B62" s="67">
        <v>918</v>
      </c>
      <c r="C62" s="81" t="s">
        <v>28</v>
      </c>
      <c r="D62" s="81" t="s">
        <v>29</v>
      </c>
      <c r="E62" s="94">
        <v>89</v>
      </c>
      <c r="F62" s="6">
        <v>1</v>
      </c>
      <c r="G62" s="6" t="s">
        <v>37</v>
      </c>
      <c r="H62" s="6">
        <v>51180</v>
      </c>
      <c r="I62" s="92"/>
      <c r="J62" s="35">
        <f>J63+J65</f>
        <v>109.3</v>
      </c>
      <c r="K62" s="35">
        <f>K63+K65</f>
        <v>114.4</v>
      </c>
      <c r="L62" s="35">
        <f>L63+L65</f>
        <v>118.7</v>
      </c>
    </row>
    <row r="63" spans="1:12" ht="47.25">
      <c r="A63" s="76" t="s">
        <v>110</v>
      </c>
      <c r="B63" s="67">
        <v>918</v>
      </c>
      <c r="C63" s="81" t="s">
        <v>28</v>
      </c>
      <c r="D63" s="81" t="s">
        <v>29</v>
      </c>
      <c r="E63" s="94">
        <v>89</v>
      </c>
      <c r="F63" s="6">
        <v>1</v>
      </c>
      <c r="G63" s="6" t="s">
        <v>37</v>
      </c>
      <c r="H63" s="6" t="s">
        <v>53</v>
      </c>
      <c r="I63" s="92" t="s">
        <v>112</v>
      </c>
      <c r="J63" s="35">
        <f>J64</f>
        <v>105.3</v>
      </c>
      <c r="K63" s="35">
        <f>K64</f>
        <v>110.4</v>
      </c>
      <c r="L63" s="35">
        <f>L64</f>
        <v>114.7</v>
      </c>
    </row>
    <row r="64" spans="1:12">
      <c r="A64" s="76" t="s">
        <v>111</v>
      </c>
      <c r="B64" s="67">
        <v>918</v>
      </c>
      <c r="C64" s="81" t="s">
        <v>28</v>
      </c>
      <c r="D64" s="81" t="s">
        <v>29</v>
      </c>
      <c r="E64" s="94">
        <v>89</v>
      </c>
      <c r="F64" s="6">
        <v>1</v>
      </c>
      <c r="G64" s="6" t="s">
        <v>37</v>
      </c>
      <c r="H64" s="6" t="s">
        <v>53</v>
      </c>
      <c r="I64" s="92" t="s">
        <v>113</v>
      </c>
      <c r="J64" s="35">
        <v>105.3</v>
      </c>
      <c r="K64" s="35">
        <v>110.4</v>
      </c>
      <c r="L64" s="35">
        <v>114.7</v>
      </c>
    </row>
    <row r="65" spans="1:12" ht="18.75" customHeight="1">
      <c r="A65" s="75" t="s">
        <v>106</v>
      </c>
      <c r="B65" s="67">
        <v>918</v>
      </c>
      <c r="C65" s="81" t="s">
        <v>28</v>
      </c>
      <c r="D65" s="81" t="s">
        <v>29</v>
      </c>
      <c r="E65" s="94">
        <v>89</v>
      </c>
      <c r="F65" s="6">
        <v>1</v>
      </c>
      <c r="G65" s="6" t="s">
        <v>37</v>
      </c>
      <c r="H65" s="6">
        <v>51180</v>
      </c>
      <c r="I65" s="92" t="s">
        <v>108</v>
      </c>
      <c r="J65" s="35">
        <f t="shared" ref="J65:L65" si="16">J66</f>
        <v>4</v>
      </c>
      <c r="K65" s="35">
        <f t="shared" si="16"/>
        <v>4</v>
      </c>
      <c r="L65" s="35">
        <f t="shared" si="16"/>
        <v>4</v>
      </c>
    </row>
    <row r="66" spans="1:12" ht="31.5">
      <c r="A66" s="75" t="s">
        <v>107</v>
      </c>
      <c r="B66" s="67">
        <v>918</v>
      </c>
      <c r="C66" s="81" t="s">
        <v>28</v>
      </c>
      <c r="D66" s="81" t="s">
        <v>29</v>
      </c>
      <c r="E66" s="94">
        <v>89</v>
      </c>
      <c r="F66" s="6">
        <v>1</v>
      </c>
      <c r="G66" s="6" t="s">
        <v>37</v>
      </c>
      <c r="H66" s="6">
        <v>51180</v>
      </c>
      <c r="I66" s="92" t="s">
        <v>109</v>
      </c>
      <c r="J66" s="35">
        <v>4</v>
      </c>
      <c r="K66" s="35">
        <v>4</v>
      </c>
      <c r="L66" s="35">
        <v>4</v>
      </c>
    </row>
    <row r="67" spans="1:12">
      <c r="A67" s="70" t="s">
        <v>221</v>
      </c>
      <c r="B67" s="67">
        <v>918</v>
      </c>
      <c r="C67" s="168" t="s">
        <v>29</v>
      </c>
      <c r="D67" s="168"/>
      <c r="E67" s="68"/>
      <c r="F67" s="6"/>
      <c r="G67" s="6"/>
      <c r="H67" s="6"/>
      <c r="I67" s="92"/>
      <c r="J67" s="169">
        <f>J68</f>
        <v>0.5</v>
      </c>
      <c r="K67" s="169">
        <f t="shared" ref="K67:L71" si="17">K68</f>
        <v>0.5</v>
      </c>
      <c r="L67" s="169">
        <f t="shared" si="17"/>
        <v>0</v>
      </c>
    </row>
    <row r="68" spans="1:12" ht="31.5">
      <c r="A68" s="70" t="s">
        <v>222</v>
      </c>
      <c r="B68" s="67">
        <v>918</v>
      </c>
      <c r="C68" s="168" t="s">
        <v>29</v>
      </c>
      <c r="D68" s="168" t="s">
        <v>223</v>
      </c>
      <c r="E68" s="68"/>
      <c r="F68" s="6"/>
      <c r="G68" s="6"/>
      <c r="H68" s="6"/>
      <c r="I68" s="92"/>
      <c r="J68" s="169">
        <f>J69</f>
        <v>0.5</v>
      </c>
      <c r="K68" s="169">
        <f t="shared" si="17"/>
        <v>0.5</v>
      </c>
      <c r="L68" s="169">
        <f t="shared" si="17"/>
        <v>0</v>
      </c>
    </row>
    <row r="69" spans="1:12" ht="31.5">
      <c r="A69" s="191" t="s">
        <v>224</v>
      </c>
      <c r="B69" s="194">
        <v>918</v>
      </c>
      <c r="C69" s="192" t="s">
        <v>29</v>
      </c>
      <c r="D69" s="192" t="s">
        <v>223</v>
      </c>
      <c r="E69" s="6" t="s">
        <v>225</v>
      </c>
      <c r="F69" s="6"/>
      <c r="G69" s="6"/>
      <c r="H69" s="6"/>
      <c r="I69" s="92"/>
      <c r="J69" s="35">
        <f>J70</f>
        <v>0.5</v>
      </c>
      <c r="K69" s="35">
        <f t="shared" si="17"/>
        <v>0.5</v>
      </c>
      <c r="L69" s="35">
        <f t="shared" si="17"/>
        <v>0</v>
      </c>
    </row>
    <row r="70" spans="1:12" ht="31.5">
      <c r="A70" s="75" t="s">
        <v>226</v>
      </c>
      <c r="B70" s="67">
        <v>918</v>
      </c>
      <c r="C70" s="81" t="s">
        <v>29</v>
      </c>
      <c r="D70" s="81" t="s">
        <v>223</v>
      </c>
      <c r="E70" s="6" t="s">
        <v>225</v>
      </c>
      <c r="F70" s="6" t="s">
        <v>35</v>
      </c>
      <c r="G70" s="6" t="s">
        <v>37</v>
      </c>
      <c r="H70" s="6" t="s">
        <v>227</v>
      </c>
      <c r="I70" s="92"/>
      <c r="J70" s="35">
        <f>J71</f>
        <v>0.5</v>
      </c>
      <c r="K70" s="35">
        <f t="shared" si="17"/>
        <v>0.5</v>
      </c>
      <c r="L70" s="35">
        <f t="shared" si="17"/>
        <v>0</v>
      </c>
    </row>
    <row r="71" spans="1:12" ht="31.5">
      <c r="A71" s="75" t="s">
        <v>106</v>
      </c>
      <c r="B71" s="67">
        <v>918</v>
      </c>
      <c r="C71" s="81" t="s">
        <v>29</v>
      </c>
      <c r="D71" s="81" t="s">
        <v>223</v>
      </c>
      <c r="E71" s="6" t="s">
        <v>225</v>
      </c>
      <c r="F71" s="6" t="s">
        <v>35</v>
      </c>
      <c r="G71" s="6" t="s">
        <v>37</v>
      </c>
      <c r="H71" s="6" t="s">
        <v>227</v>
      </c>
      <c r="I71" s="92" t="s">
        <v>108</v>
      </c>
      <c r="J71" s="35">
        <f>J72</f>
        <v>0.5</v>
      </c>
      <c r="K71" s="35">
        <f t="shared" si="17"/>
        <v>0.5</v>
      </c>
      <c r="L71" s="35">
        <f t="shared" si="17"/>
        <v>0</v>
      </c>
    </row>
    <row r="72" spans="1:12" ht="31.5">
      <c r="A72" s="75" t="s">
        <v>107</v>
      </c>
      <c r="B72" s="67">
        <v>918</v>
      </c>
      <c r="C72" s="81" t="s">
        <v>29</v>
      </c>
      <c r="D72" s="81" t="s">
        <v>223</v>
      </c>
      <c r="E72" s="6" t="s">
        <v>225</v>
      </c>
      <c r="F72" s="6" t="s">
        <v>35</v>
      </c>
      <c r="G72" s="6" t="s">
        <v>37</v>
      </c>
      <c r="H72" s="6" t="s">
        <v>227</v>
      </c>
      <c r="I72" s="92" t="s">
        <v>109</v>
      </c>
      <c r="J72" s="35">
        <v>0.5</v>
      </c>
      <c r="K72" s="35">
        <v>0.5</v>
      </c>
      <c r="L72" s="35">
        <v>0</v>
      </c>
    </row>
    <row r="73" spans="1:12">
      <c r="A73" s="77" t="s">
        <v>54</v>
      </c>
      <c r="B73" s="67">
        <v>918</v>
      </c>
      <c r="C73" s="168" t="s">
        <v>18</v>
      </c>
      <c r="D73" s="168"/>
      <c r="E73" s="68"/>
      <c r="F73" s="68"/>
      <c r="G73" s="68"/>
      <c r="H73" s="68"/>
      <c r="I73" s="68"/>
      <c r="J73" s="169">
        <f t="shared" ref="J73:L77" si="18">J74</f>
        <v>488.03717999999992</v>
      </c>
      <c r="K73" s="169">
        <f t="shared" si="18"/>
        <v>383.7</v>
      </c>
      <c r="L73" s="169">
        <f t="shared" si="18"/>
        <v>399.09999999999997</v>
      </c>
    </row>
    <row r="74" spans="1:12">
      <c r="A74" s="77" t="s">
        <v>55</v>
      </c>
      <c r="B74" s="67">
        <v>918</v>
      </c>
      <c r="C74" s="68" t="s">
        <v>18</v>
      </c>
      <c r="D74" s="68" t="s">
        <v>30</v>
      </c>
      <c r="E74" s="170"/>
      <c r="F74" s="170"/>
      <c r="G74" s="170"/>
      <c r="H74" s="170"/>
      <c r="I74" s="68"/>
      <c r="J74" s="169">
        <f>J75+J79+J83</f>
        <v>488.03717999999992</v>
      </c>
      <c r="K74" s="169">
        <f t="shared" ref="K74:L74" si="19">K75+K79</f>
        <v>383.7</v>
      </c>
      <c r="L74" s="169">
        <f t="shared" si="19"/>
        <v>399.09999999999997</v>
      </c>
    </row>
    <row r="75" spans="1:12" ht="47.25">
      <c r="A75" s="106" t="s">
        <v>242</v>
      </c>
      <c r="B75" s="67">
        <v>918</v>
      </c>
      <c r="C75" s="7" t="s">
        <v>18</v>
      </c>
      <c r="D75" s="7" t="s">
        <v>30</v>
      </c>
      <c r="E75" s="7" t="s">
        <v>32</v>
      </c>
      <c r="F75" s="7"/>
      <c r="G75" s="7"/>
      <c r="H75" s="7"/>
      <c r="I75" s="6"/>
      <c r="J75" s="35">
        <f>J76</f>
        <v>295.2</v>
      </c>
      <c r="K75" s="35">
        <f>K76</f>
        <v>306.7</v>
      </c>
      <c r="L75" s="35">
        <f>L76</f>
        <v>300.89999999999998</v>
      </c>
    </row>
    <row r="76" spans="1:12" ht="141.75">
      <c r="A76" s="146" t="s">
        <v>187</v>
      </c>
      <c r="B76" s="67">
        <v>918</v>
      </c>
      <c r="C76" s="7" t="s">
        <v>18</v>
      </c>
      <c r="D76" s="7" t="s">
        <v>30</v>
      </c>
      <c r="E76" s="7" t="s">
        <v>32</v>
      </c>
      <c r="F76" s="7" t="s">
        <v>35</v>
      </c>
      <c r="G76" s="7" t="s">
        <v>17</v>
      </c>
      <c r="H76" s="7" t="s">
        <v>56</v>
      </c>
      <c r="I76" s="6"/>
      <c r="J76" s="35">
        <f t="shared" si="18"/>
        <v>295.2</v>
      </c>
      <c r="K76" s="35">
        <f t="shared" si="18"/>
        <v>306.7</v>
      </c>
      <c r="L76" s="35">
        <f t="shared" si="18"/>
        <v>300.89999999999998</v>
      </c>
    </row>
    <row r="77" spans="1:12" ht="18.75" customHeight="1">
      <c r="A77" s="75" t="s">
        <v>106</v>
      </c>
      <c r="B77" s="67">
        <v>918</v>
      </c>
      <c r="C77" s="7" t="s">
        <v>18</v>
      </c>
      <c r="D77" s="7" t="s">
        <v>30</v>
      </c>
      <c r="E77" s="7" t="s">
        <v>32</v>
      </c>
      <c r="F77" s="7" t="s">
        <v>35</v>
      </c>
      <c r="G77" s="7" t="s">
        <v>17</v>
      </c>
      <c r="H77" s="7" t="s">
        <v>56</v>
      </c>
      <c r="I77" s="6" t="s">
        <v>108</v>
      </c>
      <c r="J77" s="35">
        <f t="shared" si="18"/>
        <v>295.2</v>
      </c>
      <c r="K77" s="35">
        <f t="shared" si="18"/>
        <v>306.7</v>
      </c>
      <c r="L77" s="35">
        <f t="shared" si="18"/>
        <v>300.89999999999998</v>
      </c>
    </row>
    <row r="78" spans="1:12" ht="33.75" customHeight="1">
      <c r="A78" s="75" t="s">
        <v>107</v>
      </c>
      <c r="B78" s="67">
        <v>918</v>
      </c>
      <c r="C78" s="7" t="s">
        <v>18</v>
      </c>
      <c r="D78" s="7" t="s">
        <v>30</v>
      </c>
      <c r="E78" s="7" t="s">
        <v>32</v>
      </c>
      <c r="F78" s="7" t="s">
        <v>35</v>
      </c>
      <c r="G78" s="7" t="s">
        <v>17</v>
      </c>
      <c r="H78" s="7" t="s">
        <v>56</v>
      </c>
      <c r="I78" s="6" t="s">
        <v>109</v>
      </c>
      <c r="J78" s="152">
        <v>295.2</v>
      </c>
      <c r="K78" s="153">
        <v>306.7</v>
      </c>
      <c r="L78" s="154">
        <v>300.89999999999998</v>
      </c>
    </row>
    <row r="79" spans="1:12" ht="64.5" customHeight="1">
      <c r="A79" s="10" t="s">
        <v>243</v>
      </c>
      <c r="B79" s="67">
        <v>918</v>
      </c>
      <c r="C79" s="6" t="s">
        <v>18</v>
      </c>
      <c r="D79" s="6" t="s">
        <v>30</v>
      </c>
      <c r="E79" s="6" t="s">
        <v>223</v>
      </c>
      <c r="F79" s="6"/>
      <c r="G79" s="6"/>
      <c r="H79" s="6"/>
      <c r="I79" s="6"/>
      <c r="J79" s="152">
        <f t="shared" ref="J79:L81" si="20">J80</f>
        <v>66.599999999999994</v>
      </c>
      <c r="K79" s="153">
        <f t="shared" si="20"/>
        <v>77</v>
      </c>
      <c r="L79" s="153">
        <f t="shared" si="20"/>
        <v>98.2</v>
      </c>
    </row>
    <row r="80" spans="1:12" ht="154.5" customHeight="1">
      <c r="A80" s="196" t="s">
        <v>187</v>
      </c>
      <c r="B80" s="67">
        <v>918</v>
      </c>
      <c r="C80" s="7" t="s">
        <v>18</v>
      </c>
      <c r="D80" s="7" t="s">
        <v>30</v>
      </c>
      <c r="E80" s="7" t="s">
        <v>223</v>
      </c>
      <c r="F80" s="7" t="s">
        <v>35</v>
      </c>
      <c r="G80" s="7" t="s">
        <v>17</v>
      </c>
      <c r="H80" s="7" t="s">
        <v>56</v>
      </c>
      <c r="I80" s="6"/>
      <c r="J80" s="152">
        <f t="shared" si="20"/>
        <v>66.599999999999994</v>
      </c>
      <c r="K80" s="153">
        <f t="shared" si="20"/>
        <v>77</v>
      </c>
      <c r="L80" s="153">
        <f t="shared" si="20"/>
        <v>98.2</v>
      </c>
    </row>
    <row r="81" spans="1:13" ht="21.75" customHeight="1">
      <c r="A81" s="75" t="s">
        <v>106</v>
      </c>
      <c r="B81" s="67">
        <v>918</v>
      </c>
      <c r="C81" s="7" t="s">
        <v>18</v>
      </c>
      <c r="D81" s="7" t="s">
        <v>30</v>
      </c>
      <c r="E81" s="7" t="s">
        <v>223</v>
      </c>
      <c r="F81" s="7" t="s">
        <v>35</v>
      </c>
      <c r="G81" s="7" t="s">
        <v>17</v>
      </c>
      <c r="H81" s="7" t="s">
        <v>56</v>
      </c>
      <c r="I81" s="6" t="s">
        <v>108</v>
      </c>
      <c r="J81" s="152">
        <f t="shared" si="20"/>
        <v>66.599999999999994</v>
      </c>
      <c r="K81" s="153">
        <f t="shared" si="20"/>
        <v>77</v>
      </c>
      <c r="L81" s="153">
        <f t="shared" si="20"/>
        <v>98.2</v>
      </c>
    </row>
    <row r="82" spans="1:13" ht="33.75" customHeight="1">
      <c r="A82" s="75" t="s">
        <v>107</v>
      </c>
      <c r="B82" s="67">
        <v>918</v>
      </c>
      <c r="C82" s="7" t="s">
        <v>18</v>
      </c>
      <c r="D82" s="7" t="s">
        <v>30</v>
      </c>
      <c r="E82" s="7" t="s">
        <v>223</v>
      </c>
      <c r="F82" s="7" t="s">
        <v>35</v>
      </c>
      <c r="G82" s="7" t="s">
        <v>17</v>
      </c>
      <c r="H82" s="7" t="s">
        <v>56</v>
      </c>
      <c r="I82" s="6" t="s">
        <v>109</v>
      </c>
      <c r="J82" s="152">
        <v>66.599999999999994</v>
      </c>
      <c r="K82" s="153">
        <v>77</v>
      </c>
      <c r="L82" s="195">
        <v>98.2</v>
      </c>
    </row>
    <row r="83" spans="1:13" ht="33.75" customHeight="1">
      <c r="A83" s="106" t="s">
        <v>142</v>
      </c>
      <c r="B83" s="67">
        <v>918</v>
      </c>
      <c r="C83" s="7" t="s">
        <v>18</v>
      </c>
      <c r="D83" s="7" t="s">
        <v>30</v>
      </c>
      <c r="E83" s="7" t="s">
        <v>49</v>
      </c>
      <c r="F83" s="7"/>
      <c r="G83" s="7"/>
      <c r="H83" s="7"/>
      <c r="I83" s="6"/>
      <c r="J83" s="152">
        <f>J84</f>
        <v>126.23718</v>
      </c>
      <c r="K83" s="152">
        <f t="shared" ref="K83:L86" si="21">K84</f>
        <v>0</v>
      </c>
      <c r="L83" s="152">
        <f t="shared" si="21"/>
        <v>0</v>
      </c>
    </row>
    <row r="84" spans="1:13" ht="33.75" customHeight="1">
      <c r="A84" s="107" t="s">
        <v>143</v>
      </c>
      <c r="B84" s="67">
        <v>918</v>
      </c>
      <c r="C84" s="7" t="s">
        <v>18</v>
      </c>
      <c r="D84" s="7" t="s">
        <v>30</v>
      </c>
      <c r="E84" s="7" t="s">
        <v>49</v>
      </c>
      <c r="F84" s="7" t="s">
        <v>24</v>
      </c>
      <c r="G84" s="7"/>
      <c r="H84" s="7"/>
      <c r="I84" s="6"/>
      <c r="J84" s="152">
        <f>J85</f>
        <v>126.23718</v>
      </c>
      <c r="K84" s="152">
        <f t="shared" si="21"/>
        <v>0</v>
      </c>
      <c r="L84" s="152">
        <f t="shared" si="21"/>
        <v>0</v>
      </c>
    </row>
    <row r="85" spans="1:13" ht="33.75" customHeight="1">
      <c r="A85" s="107" t="s">
        <v>247</v>
      </c>
      <c r="B85" s="67">
        <v>918</v>
      </c>
      <c r="C85" s="7" t="s">
        <v>18</v>
      </c>
      <c r="D85" s="7" t="s">
        <v>30</v>
      </c>
      <c r="E85" s="7" t="s">
        <v>49</v>
      </c>
      <c r="F85" s="7" t="s">
        <v>24</v>
      </c>
      <c r="G85" s="7" t="s">
        <v>37</v>
      </c>
      <c r="H85" s="7" t="s">
        <v>248</v>
      </c>
      <c r="I85" s="6"/>
      <c r="J85" s="152">
        <f>J86</f>
        <v>126.23718</v>
      </c>
      <c r="K85" s="152">
        <f t="shared" si="21"/>
        <v>0</v>
      </c>
      <c r="L85" s="152">
        <f t="shared" si="21"/>
        <v>0</v>
      </c>
    </row>
    <row r="86" spans="1:13" ht="24" customHeight="1">
      <c r="A86" s="75" t="s">
        <v>106</v>
      </c>
      <c r="B86" s="67">
        <v>918</v>
      </c>
      <c r="C86" s="7" t="s">
        <v>18</v>
      </c>
      <c r="D86" s="7" t="s">
        <v>30</v>
      </c>
      <c r="E86" s="7" t="s">
        <v>49</v>
      </c>
      <c r="F86" s="7" t="s">
        <v>24</v>
      </c>
      <c r="G86" s="7" t="s">
        <v>37</v>
      </c>
      <c r="H86" s="7" t="s">
        <v>248</v>
      </c>
      <c r="I86" s="6" t="s">
        <v>108</v>
      </c>
      <c r="J86" s="152">
        <f>J87</f>
        <v>126.23718</v>
      </c>
      <c r="K86" s="152">
        <f t="shared" si="21"/>
        <v>0</v>
      </c>
      <c r="L86" s="152">
        <f t="shared" si="21"/>
        <v>0</v>
      </c>
    </row>
    <row r="87" spans="1:13" ht="33.75" customHeight="1">
      <c r="A87" s="75" t="s">
        <v>107</v>
      </c>
      <c r="B87" s="67">
        <v>918</v>
      </c>
      <c r="C87" s="7" t="s">
        <v>18</v>
      </c>
      <c r="D87" s="7" t="s">
        <v>30</v>
      </c>
      <c r="E87" s="7" t="s">
        <v>49</v>
      </c>
      <c r="F87" s="7" t="s">
        <v>24</v>
      </c>
      <c r="G87" s="7" t="s">
        <v>37</v>
      </c>
      <c r="H87" s="7" t="s">
        <v>248</v>
      </c>
      <c r="I87" s="6" t="s">
        <v>109</v>
      </c>
      <c r="J87" s="152">
        <v>126.23718</v>
      </c>
      <c r="K87" s="153">
        <v>0</v>
      </c>
      <c r="L87" s="195">
        <v>0</v>
      </c>
      <c r="M87" s="227" t="s">
        <v>249</v>
      </c>
    </row>
    <row r="88" spans="1:13">
      <c r="A88" s="77" t="s">
        <v>21</v>
      </c>
      <c r="B88" s="67">
        <v>918</v>
      </c>
      <c r="C88" s="68" t="s">
        <v>20</v>
      </c>
      <c r="D88" s="68"/>
      <c r="E88" s="68"/>
      <c r="F88" s="68"/>
      <c r="G88" s="68"/>
      <c r="H88" s="96"/>
      <c r="I88" s="96"/>
      <c r="J88" s="90">
        <f>J89+J100</f>
        <v>215.5</v>
      </c>
      <c r="K88" s="90">
        <f>K89+K100</f>
        <v>34.299999999999997</v>
      </c>
      <c r="L88" s="90">
        <f>L89+L100</f>
        <v>84.8</v>
      </c>
    </row>
    <row r="89" spans="1:13">
      <c r="A89" s="77" t="s">
        <v>57</v>
      </c>
      <c r="B89" s="67">
        <v>918</v>
      </c>
      <c r="C89" s="68" t="s">
        <v>20</v>
      </c>
      <c r="D89" s="68" t="s">
        <v>28</v>
      </c>
      <c r="E89" s="68"/>
      <c r="F89" s="68"/>
      <c r="G89" s="68"/>
      <c r="H89" s="96"/>
      <c r="I89" s="96"/>
      <c r="J89" s="90">
        <f>J90+J95</f>
        <v>145</v>
      </c>
      <c r="K89" s="90">
        <f t="shared" ref="K89:L89" si="22">K90+K95</f>
        <v>30</v>
      </c>
      <c r="L89" s="90">
        <f t="shared" si="22"/>
        <v>30</v>
      </c>
    </row>
    <row r="90" spans="1:13" ht="47.25">
      <c r="A90" s="183" t="s">
        <v>216</v>
      </c>
      <c r="B90" s="67">
        <v>918</v>
      </c>
      <c r="C90" s="6" t="s">
        <v>20</v>
      </c>
      <c r="D90" s="6" t="s">
        <v>28</v>
      </c>
      <c r="E90" s="6" t="s">
        <v>150</v>
      </c>
      <c r="F90" s="6"/>
      <c r="G90" s="6"/>
      <c r="H90" s="36"/>
      <c r="I90" s="36"/>
      <c r="J90" s="37">
        <f>J91</f>
        <v>115</v>
      </c>
      <c r="K90" s="37">
        <f t="shared" ref="K90:L91" si="23">K91</f>
        <v>0</v>
      </c>
      <c r="L90" s="37">
        <f t="shared" si="23"/>
        <v>0</v>
      </c>
    </row>
    <row r="91" spans="1:13" ht="31.5">
      <c r="A91" s="106" t="s">
        <v>213</v>
      </c>
      <c r="B91" s="67">
        <v>918</v>
      </c>
      <c r="C91" s="6" t="s">
        <v>20</v>
      </c>
      <c r="D91" s="6" t="s">
        <v>28</v>
      </c>
      <c r="E91" s="6" t="s">
        <v>150</v>
      </c>
      <c r="F91" s="6" t="s">
        <v>35</v>
      </c>
      <c r="G91" s="6" t="s">
        <v>17</v>
      </c>
      <c r="H91" s="36"/>
      <c r="I91" s="36"/>
      <c r="J91" s="37">
        <f>J92</f>
        <v>115</v>
      </c>
      <c r="K91" s="37">
        <f t="shared" si="23"/>
        <v>0</v>
      </c>
      <c r="L91" s="37">
        <f t="shared" si="23"/>
        <v>0</v>
      </c>
    </row>
    <row r="92" spans="1:13" ht="23.25" customHeight="1">
      <c r="A92" s="10" t="s">
        <v>214</v>
      </c>
      <c r="B92" s="67">
        <v>918</v>
      </c>
      <c r="C92" s="6" t="s">
        <v>20</v>
      </c>
      <c r="D92" s="6" t="s">
        <v>28</v>
      </c>
      <c r="E92" s="6" t="s">
        <v>150</v>
      </c>
      <c r="F92" s="6" t="s">
        <v>35</v>
      </c>
      <c r="G92" s="6" t="s">
        <v>17</v>
      </c>
      <c r="H92" s="6" t="s">
        <v>215</v>
      </c>
      <c r="I92" s="92"/>
      <c r="J92" s="37">
        <f t="shared" ref="J92:L93" si="24">J93</f>
        <v>115</v>
      </c>
      <c r="K92" s="37">
        <f t="shared" si="24"/>
        <v>0</v>
      </c>
      <c r="L92" s="37">
        <f t="shared" si="24"/>
        <v>0</v>
      </c>
    </row>
    <row r="93" spans="1:13" ht="19.5" customHeight="1">
      <c r="A93" s="75" t="s">
        <v>106</v>
      </c>
      <c r="B93" s="67">
        <v>918</v>
      </c>
      <c r="C93" s="6" t="s">
        <v>20</v>
      </c>
      <c r="D93" s="6" t="s">
        <v>28</v>
      </c>
      <c r="E93" s="6" t="s">
        <v>150</v>
      </c>
      <c r="F93" s="6" t="s">
        <v>35</v>
      </c>
      <c r="G93" s="6" t="s">
        <v>17</v>
      </c>
      <c r="H93" s="6" t="s">
        <v>215</v>
      </c>
      <c r="I93" s="92" t="s">
        <v>108</v>
      </c>
      <c r="J93" s="37">
        <f t="shared" si="24"/>
        <v>115</v>
      </c>
      <c r="K93" s="37">
        <f t="shared" si="24"/>
        <v>0</v>
      </c>
      <c r="L93" s="37">
        <f t="shared" si="24"/>
        <v>0</v>
      </c>
    </row>
    <row r="94" spans="1:13" ht="31.5">
      <c r="A94" s="75" t="s">
        <v>107</v>
      </c>
      <c r="B94" s="67">
        <v>918</v>
      </c>
      <c r="C94" s="6" t="s">
        <v>20</v>
      </c>
      <c r="D94" s="6" t="s">
        <v>28</v>
      </c>
      <c r="E94" s="6" t="s">
        <v>150</v>
      </c>
      <c r="F94" s="6" t="s">
        <v>35</v>
      </c>
      <c r="G94" s="6" t="s">
        <v>17</v>
      </c>
      <c r="H94" s="6" t="s">
        <v>215</v>
      </c>
      <c r="I94" s="92" t="s">
        <v>109</v>
      </c>
      <c r="J94" s="37">
        <v>115</v>
      </c>
      <c r="K94" s="37">
        <v>0</v>
      </c>
      <c r="L94" s="37">
        <v>0</v>
      </c>
    </row>
    <row r="95" spans="1:13" ht="31.5">
      <c r="A95" s="106" t="s">
        <v>142</v>
      </c>
      <c r="B95" s="67">
        <v>918</v>
      </c>
      <c r="C95" s="6" t="s">
        <v>20</v>
      </c>
      <c r="D95" s="6" t="s">
        <v>28</v>
      </c>
      <c r="E95" s="6" t="s">
        <v>49</v>
      </c>
      <c r="F95" s="6"/>
      <c r="G95" s="6"/>
      <c r="H95" s="11"/>
      <c r="I95" s="193"/>
      <c r="J95" s="37">
        <f>J96</f>
        <v>30</v>
      </c>
      <c r="K95" s="37">
        <f t="shared" ref="K95:L98" si="25">K96</f>
        <v>30</v>
      </c>
      <c r="L95" s="37">
        <f t="shared" si="25"/>
        <v>30</v>
      </c>
    </row>
    <row r="96" spans="1:13" ht="47.25">
      <c r="A96" s="107" t="s">
        <v>143</v>
      </c>
      <c r="B96" s="67">
        <v>918</v>
      </c>
      <c r="C96" s="6" t="s">
        <v>20</v>
      </c>
      <c r="D96" s="6" t="s">
        <v>28</v>
      </c>
      <c r="E96" s="6" t="s">
        <v>49</v>
      </c>
      <c r="F96" s="6" t="s">
        <v>24</v>
      </c>
      <c r="G96" s="6"/>
      <c r="H96" s="11"/>
      <c r="I96" s="193"/>
      <c r="J96" s="37">
        <f>J97</f>
        <v>30</v>
      </c>
      <c r="K96" s="37">
        <f t="shared" si="25"/>
        <v>30</v>
      </c>
      <c r="L96" s="37">
        <f t="shared" si="25"/>
        <v>30</v>
      </c>
    </row>
    <row r="97" spans="1:12" ht="63">
      <c r="A97" s="10" t="s">
        <v>237</v>
      </c>
      <c r="B97" s="67">
        <v>918</v>
      </c>
      <c r="C97" s="6" t="s">
        <v>20</v>
      </c>
      <c r="D97" s="6" t="s">
        <v>28</v>
      </c>
      <c r="E97" s="6">
        <v>89</v>
      </c>
      <c r="F97" s="6">
        <v>1</v>
      </c>
      <c r="G97" s="6" t="s">
        <v>37</v>
      </c>
      <c r="H97" s="6" t="s">
        <v>238</v>
      </c>
      <c r="I97" s="92"/>
      <c r="J97" s="37">
        <f>J98</f>
        <v>30</v>
      </c>
      <c r="K97" s="37">
        <f t="shared" si="25"/>
        <v>30</v>
      </c>
      <c r="L97" s="37">
        <f t="shared" si="25"/>
        <v>30</v>
      </c>
    </row>
    <row r="98" spans="1:12" ht="31.5">
      <c r="A98" s="75" t="s">
        <v>106</v>
      </c>
      <c r="B98" s="67">
        <v>918</v>
      </c>
      <c r="C98" s="6" t="s">
        <v>20</v>
      </c>
      <c r="D98" s="6" t="s">
        <v>28</v>
      </c>
      <c r="E98" s="6">
        <v>89</v>
      </c>
      <c r="F98" s="6">
        <v>1</v>
      </c>
      <c r="G98" s="6" t="s">
        <v>37</v>
      </c>
      <c r="H98" s="6" t="s">
        <v>238</v>
      </c>
      <c r="I98" s="92" t="s">
        <v>108</v>
      </c>
      <c r="J98" s="37">
        <f>J99</f>
        <v>30</v>
      </c>
      <c r="K98" s="37">
        <f t="shared" si="25"/>
        <v>30</v>
      </c>
      <c r="L98" s="37">
        <f t="shared" si="25"/>
        <v>30</v>
      </c>
    </row>
    <row r="99" spans="1:12" ht="31.5">
      <c r="A99" s="75" t="s">
        <v>107</v>
      </c>
      <c r="B99" s="67">
        <v>918</v>
      </c>
      <c r="C99" s="6" t="s">
        <v>20</v>
      </c>
      <c r="D99" s="6" t="s">
        <v>28</v>
      </c>
      <c r="E99" s="6">
        <v>89</v>
      </c>
      <c r="F99" s="6">
        <v>1</v>
      </c>
      <c r="G99" s="6" t="s">
        <v>37</v>
      </c>
      <c r="H99" s="6" t="s">
        <v>238</v>
      </c>
      <c r="I99" s="92" t="s">
        <v>109</v>
      </c>
      <c r="J99" s="37">
        <v>30</v>
      </c>
      <c r="K99" s="37">
        <v>30</v>
      </c>
      <c r="L99" s="37">
        <v>30</v>
      </c>
    </row>
    <row r="100" spans="1:12">
      <c r="A100" s="77" t="s">
        <v>58</v>
      </c>
      <c r="B100" s="67">
        <v>918</v>
      </c>
      <c r="C100" s="68" t="s">
        <v>20</v>
      </c>
      <c r="D100" s="68" t="s">
        <v>29</v>
      </c>
      <c r="E100" s="68"/>
      <c r="F100" s="68"/>
      <c r="G100" s="163"/>
      <c r="H100" s="96"/>
      <c r="I100" s="96"/>
      <c r="J100" s="90">
        <f>J101</f>
        <v>70.5</v>
      </c>
      <c r="K100" s="90">
        <f>K101</f>
        <v>4.3</v>
      </c>
      <c r="L100" s="90">
        <f>L101</f>
        <v>54.8</v>
      </c>
    </row>
    <row r="101" spans="1:12" ht="31.5">
      <c r="A101" s="106" t="s">
        <v>142</v>
      </c>
      <c r="B101" s="67">
        <v>918</v>
      </c>
      <c r="C101" s="6" t="s">
        <v>20</v>
      </c>
      <c r="D101" s="6" t="s">
        <v>29</v>
      </c>
      <c r="E101" s="6" t="s">
        <v>49</v>
      </c>
      <c r="F101" s="6"/>
      <c r="G101" s="97"/>
      <c r="H101" s="36"/>
      <c r="I101" s="36"/>
      <c r="J101" s="37">
        <f>J102</f>
        <v>70.5</v>
      </c>
      <c r="K101" s="37">
        <f t="shared" ref="K101:L101" si="26">K102</f>
        <v>4.3</v>
      </c>
      <c r="L101" s="37">
        <f t="shared" si="26"/>
        <v>54.8</v>
      </c>
    </row>
    <row r="102" spans="1:12" ht="47.25">
      <c r="A102" s="107" t="s">
        <v>143</v>
      </c>
      <c r="B102" s="67">
        <v>918</v>
      </c>
      <c r="C102" s="6" t="s">
        <v>20</v>
      </c>
      <c r="D102" s="6" t="s">
        <v>29</v>
      </c>
      <c r="E102" s="6" t="s">
        <v>49</v>
      </c>
      <c r="F102" s="11">
        <v>1</v>
      </c>
      <c r="G102" s="97"/>
      <c r="H102" s="36"/>
      <c r="I102" s="36"/>
      <c r="J102" s="37">
        <f>J103+J106</f>
        <v>70.5</v>
      </c>
      <c r="K102" s="37">
        <f t="shared" ref="K102:L102" si="27">K103+K106</f>
        <v>4.3</v>
      </c>
      <c r="L102" s="37">
        <f t="shared" si="27"/>
        <v>54.8</v>
      </c>
    </row>
    <row r="103" spans="1:12">
      <c r="A103" s="75" t="s">
        <v>59</v>
      </c>
      <c r="B103" s="67">
        <v>918</v>
      </c>
      <c r="C103" s="6" t="s">
        <v>20</v>
      </c>
      <c r="D103" s="6" t="s">
        <v>29</v>
      </c>
      <c r="E103" s="6" t="s">
        <v>49</v>
      </c>
      <c r="F103" s="11">
        <v>1</v>
      </c>
      <c r="G103" s="7" t="s">
        <v>37</v>
      </c>
      <c r="H103" s="11">
        <v>43010</v>
      </c>
      <c r="I103" s="36"/>
      <c r="J103" s="37">
        <f>J104</f>
        <v>60.3</v>
      </c>
      <c r="K103" s="37">
        <f t="shared" ref="K103:L104" si="28">K104</f>
        <v>2.2999999999999998</v>
      </c>
      <c r="L103" s="37">
        <f t="shared" si="28"/>
        <v>22.8</v>
      </c>
    </row>
    <row r="104" spans="1:12" ht="17.25" customHeight="1">
      <c r="A104" s="75" t="s">
        <v>106</v>
      </c>
      <c r="B104" s="67">
        <v>918</v>
      </c>
      <c r="C104" s="6" t="s">
        <v>20</v>
      </c>
      <c r="D104" s="6" t="s">
        <v>29</v>
      </c>
      <c r="E104" s="6" t="s">
        <v>49</v>
      </c>
      <c r="F104" s="11">
        <v>1</v>
      </c>
      <c r="G104" s="7" t="s">
        <v>37</v>
      </c>
      <c r="H104" s="11">
        <v>43010</v>
      </c>
      <c r="I104" s="11">
        <v>200</v>
      </c>
      <c r="J104" s="37">
        <f>J105</f>
        <v>60.3</v>
      </c>
      <c r="K104" s="37">
        <f t="shared" si="28"/>
        <v>2.2999999999999998</v>
      </c>
      <c r="L104" s="37">
        <f t="shared" si="28"/>
        <v>22.8</v>
      </c>
    </row>
    <row r="105" spans="1:12" ht="31.5">
      <c r="A105" s="75" t="s">
        <v>107</v>
      </c>
      <c r="B105" s="67">
        <v>918</v>
      </c>
      <c r="C105" s="6" t="s">
        <v>20</v>
      </c>
      <c r="D105" s="6" t="s">
        <v>29</v>
      </c>
      <c r="E105" s="6" t="s">
        <v>49</v>
      </c>
      <c r="F105" s="11">
        <v>1</v>
      </c>
      <c r="G105" s="7" t="s">
        <v>37</v>
      </c>
      <c r="H105" s="11">
        <v>43010</v>
      </c>
      <c r="I105" s="11">
        <v>240</v>
      </c>
      <c r="J105" s="37">
        <v>60.3</v>
      </c>
      <c r="K105" s="37">
        <v>2.2999999999999998</v>
      </c>
      <c r="L105" s="37">
        <v>22.8</v>
      </c>
    </row>
    <row r="106" spans="1:12" ht="19.5" customHeight="1">
      <c r="A106" s="75" t="s">
        <v>148</v>
      </c>
      <c r="B106" s="67">
        <v>918</v>
      </c>
      <c r="C106" s="6" t="s">
        <v>20</v>
      </c>
      <c r="D106" s="6" t="s">
        <v>29</v>
      </c>
      <c r="E106" s="6" t="s">
        <v>49</v>
      </c>
      <c r="F106" s="11">
        <v>1</v>
      </c>
      <c r="G106" s="7" t="s">
        <v>37</v>
      </c>
      <c r="H106" s="11">
        <v>43040</v>
      </c>
      <c r="I106" s="36"/>
      <c r="J106" s="37">
        <f>J107</f>
        <v>10.199999999999999</v>
      </c>
      <c r="K106" s="37">
        <f t="shared" ref="K106:L107" si="29">K107</f>
        <v>2</v>
      </c>
      <c r="L106" s="37">
        <f t="shared" si="29"/>
        <v>32</v>
      </c>
    </row>
    <row r="107" spans="1:12" ht="16.5" customHeight="1">
      <c r="A107" s="75" t="s">
        <v>106</v>
      </c>
      <c r="B107" s="67">
        <v>918</v>
      </c>
      <c r="C107" s="6" t="s">
        <v>20</v>
      </c>
      <c r="D107" s="6" t="s">
        <v>29</v>
      </c>
      <c r="E107" s="6" t="s">
        <v>49</v>
      </c>
      <c r="F107" s="11">
        <v>1</v>
      </c>
      <c r="G107" s="7" t="s">
        <v>37</v>
      </c>
      <c r="H107" s="11">
        <v>43040</v>
      </c>
      <c r="I107" s="11">
        <v>200</v>
      </c>
      <c r="J107" s="37">
        <f>J108</f>
        <v>10.199999999999999</v>
      </c>
      <c r="K107" s="37">
        <f t="shared" si="29"/>
        <v>2</v>
      </c>
      <c r="L107" s="37">
        <f t="shared" si="29"/>
        <v>32</v>
      </c>
    </row>
    <row r="108" spans="1:12" ht="38.25" customHeight="1">
      <c r="A108" s="75" t="s">
        <v>107</v>
      </c>
      <c r="B108" s="67">
        <v>918</v>
      </c>
      <c r="C108" s="6" t="s">
        <v>20</v>
      </c>
      <c r="D108" s="6" t="s">
        <v>29</v>
      </c>
      <c r="E108" s="6" t="s">
        <v>49</v>
      </c>
      <c r="F108" s="11">
        <v>1</v>
      </c>
      <c r="G108" s="7" t="s">
        <v>37</v>
      </c>
      <c r="H108" s="11">
        <v>43040</v>
      </c>
      <c r="I108" s="11">
        <v>240</v>
      </c>
      <c r="J108" s="37">
        <v>10.199999999999999</v>
      </c>
      <c r="K108" s="37">
        <f>2</f>
        <v>2</v>
      </c>
      <c r="L108" s="37">
        <v>32</v>
      </c>
    </row>
    <row r="109" spans="1:12">
      <c r="A109" s="77" t="s">
        <v>60</v>
      </c>
      <c r="B109" s="67">
        <v>918</v>
      </c>
      <c r="C109" s="68" t="s">
        <v>31</v>
      </c>
      <c r="D109" s="68"/>
      <c r="E109" s="71"/>
      <c r="F109" s="68"/>
      <c r="G109" s="68"/>
      <c r="H109" s="68"/>
      <c r="I109" s="91"/>
      <c r="J109" s="164">
        <f t="shared" ref="J109:L114" si="30">J110</f>
        <v>124.6</v>
      </c>
      <c r="K109" s="164">
        <f t="shared" si="30"/>
        <v>108.3</v>
      </c>
      <c r="L109" s="164">
        <f t="shared" si="30"/>
        <v>91.5</v>
      </c>
    </row>
    <row r="110" spans="1:12">
      <c r="A110" s="98" t="s">
        <v>27</v>
      </c>
      <c r="B110" s="67">
        <v>918</v>
      </c>
      <c r="C110" s="68" t="s">
        <v>31</v>
      </c>
      <c r="D110" s="68" t="s">
        <v>17</v>
      </c>
      <c r="E110" s="91"/>
      <c r="F110" s="68"/>
      <c r="G110" s="68"/>
      <c r="H110" s="68"/>
      <c r="I110" s="91"/>
      <c r="J110" s="164">
        <f t="shared" si="30"/>
        <v>124.6</v>
      </c>
      <c r="K110" s="164">
        <f t="shared" si="30"/>
        <v>108.3</v>
      </c>
      <c r="L110" s="164">
        <f t="shared" si="30"/>
        <v>91.5</v>
      </c>
    </row>
    <row r="111" spans="1:12" ht="31.5">
      <c r="A111" s="106" t="s">
        <v>142</v>
      </c>
      <c r="B111" s="67">
        <v>918</v>
      </c>
      <c r="C111" s="6" t="s">
        <v>31</v>
      </c>
      <c r="D111" s="6" t="s">
        <v>17</v>
      </c>
      <c r="E111" s="6">
        <v>89</v>
      </c>
      <c r="F111" s="6"/>
      <c r="G111" s="6"/>
      <c r="H111" s="6"/>
      <c r="I111" s="92"/>
      <c r="J111" s="74">
        <f t="shared" si="30"/>
        <v>124.6</v>
      </c>
      <c r="K111" s="74">
        <f t="shared" si="30"/>
        <v>108.3</v>
      </c>
      <c r="L111" s="74">
        <f t="shared" si="30"/>
        <v>91.5</v>
      </c>
    </row>
    <row r="112" spans="1:12" ht="47.25">
      <c r="A112" s="107" t="s">
        <v>143</v>
      </c>
      <c r="B112" s="67">
        <v>918</v>
      </c>
      <c r="C112" s="6" t="s">
        <v>31</v>
      </c>
      <c r="D112" s="6" t="s">
        <v>17</v>
      </c>
      <c r="E112" s="6">
        <v>89</v>
      </c>
      <c r="F112" s="6">
        <v>1</v>
      </c>
      <c r="G112" s="6"/>
      <c r="H112" s="6"/>
      <c r="I112" s="92"/>
      <c r="J112" s="74">
        <f t="shared" si="30"/>
        <v>124.6</v>
      </c>
      <c r="K112" s="74">
        <f>K113</f>
        <v>108.3</v>
      </c>
      <c r="L112" s="74">
        <f t="shared" si="30"/>
        <v>91.5</v>
      </c>
    </row>
    <row r="113" spans="1:13">
      <c r="A113" s="72" t="s">
        <v>101</v>
      </c>
      <c r="B113" s="67">
        <v>918</v>
      </c>
      <c r="C113" s="99" t="s">
        <v>31</v>
      </c>
      <c r="D113" s="99" t="s">
        <v>17</v>
      </c>
      <c r="E113" s="100">
        <v>89</v>
      </c>
      <c r="F113" s="7">
        <v>1</v>
      </c>
      <c r="G113" s="7" t="s">
        <v>37</v>
      </c>
      <c r="H113" s="7" t="s">
        <v>62</v>
      </c>
      <c r="I113" s="100"/>
      <c r="J113" s="74">
        <f t="shared" si="30"/>
        <v>124.6</v>
      </c>
      <c r="K113" s="74">
        <f t="shared" si="30"/>
        <v>108.3</v>
      </c>
      <c r="L113" s="74">
        <f t="shared" si="30"/>
        <v>91.5</v>
      </c>
    </row>
    <row r="114" spans="1:13">
      <c r="A114" s="72" t="s">
        <v>102</v>
      </c>
      <c r="B114" s="67">
        <v>918</v>
      </c>
      <c r="C114" s="99" t="s">
        <v>31</v>
      </c>
      <c r="D114" s="99" t="s">
        <v>17</v>
      </c>
      <c r="E114" s="100">
        <v>89</v>
      </c>
      <c r="F114" s="7">
        <v>1</v>
      </c>
      <c r="G114" s="7" t="s">
        <v>37</v>
      </c>
      <c r="H114" s="7" t="s">
        <v>62</v>
      </c>
      <c r="I114" s="100" t="s">
        <v>104</v>
      </c>
      <c r="J114" s="74">
        <f t="shared" si="30"/>
        <v>124.6</v>
      </c>
      <c r="K114" s="74">
        <f t="shared" si="30"/>
        <v>108.3</v>
      </c>
      <c r="L114" s="74">
        <f t="shared" si="30"/>
        <v>91.5</v>
      </c>
    </row>
    <row r="115" spans="1:13">
      <c r="A115" s="72" t="s">
        <v>103</v>
      </c>
      <c r="B115" s="67">
        <v>918</v>
      </c>
      <c r="C115" s="99" t="s">
        <v>31</v>
      </c>
      <c r="D115" s="99" t="s">
        <v>17</v>
      </c>
      <c r="E115" s="100">
        <v>89</v>
      </c>
      <c r="F115" s="7">
        <v>1</v>
      </c>
      <c r="G115" s="7" t="s">
        <v>37</v>
      </c>
      <c r="H115" s="7" t="s">
        <v>62</v>
      </c>
      <c r="I115" s="100" t="s">
        <v>105</v>
      </c>
      <c r="J115" s="74">
        <v>124.6</v>
      </c>
      <c r="K115" s="74">
        <f>124.6-K129</f>
        <v>108.3</v>
      </c>
      <c r="L115" s="74">
        <f>124.6-L129</f>
        <v>91.5</v>
      </c>
    </row>
    <row r="116" spans="1:13">
      <c r="A116" s="70" t="s">
        <v>19</v>
      </c>
      <c r="B116" s="67">
        <v>918</v>
      </c>
      <c r="C116" s="165" t="s">
        <v>32</v>
      </c>
      <c r="D116" s="165"/>
      <c r="E116" s="166"/>
      <c r="F116" s="85"/>
      <c r="G116" s="85"/>
      <c r="H116" s="85"/>
      <c r="I116" s="166"/>
      <c r="J116" s="164">
        <f t="shared" ref="J116:L121" si="31">J117</f>
        <v>2.2999999999999998</v>
      </c>
      <c r="K116" s="164">
        <f t="shared" si="31"/>
        <v>2.2999999999999998</v>
      </c>
      <c r="L116" s="164">
        <f t="shared" si="31"/>
        <v>2.2999999999999998</v>
      </c>
    </row>
    <row r="117" spans="1:13">
      <c r="A117" s="70" t="s">
        <v>63</v>
      </c>
      <c r="B117" s="67">
        <v>918</v>
      </c>
      <c r="C117" s="85">
        <v>13</v>
      </c>
      <c r="D117" s="85" t="s">
        <v>17</v>
      </c>
      <c r="E117" s="86"/>
      <c r="F117" s="85"/>
      <c r="G117" s="85"/>
      <c r="H117" s="85"/>
      <c r="I117" s="166"/>
      <c r="J117" s="164">
        <f t="shared" si="31"/>
        <v>2.2999999999999998</v>
      </c>
      <c r="K117" s="164">
        <f t="shared" si="31"/>
        <v>2.2999999999999998</v>
      </c>
      <c r="L117" s="164">
        <f t="shared" si="31"/>
        <v>2.2999999999999998</v>
      </c>
    </row>
    <row r="118" spans="1:13" ht="31.5">
      <c r="A118" s="106" t="s">
        <v>142</v>
      </c>
      <c r="B118" s="67">
        <v>918</v>
      </c>
      <c r="C118" s="7" t="s">
        <v>32</v>
      </c>
      <c r="D118" s="7" t="s">
        <v>17</v>
      </c>
      <c r="E118" s="6">
        <v>89</v>
      </c>
      <c r="F118" s="6"/>
      <c r="G118" s="7"/>
      <c r="H118" s="7"/>
      <c r="I118" s="100"/>
      <c r="J118" s="74">
        <f t="shared" si="31"/>
        <v>2.2999999999999998</v>
      </c>
      <c r="K118" s="74">
        <f t="shared" si="31"/>
        <v>2.2999999999999998</v>
      </c>
      <c r="L118" s="74">
        <f t="shared" si="31"/>
        <v>2.2999999999999998</v>
      </c>
    </row>
    <row r="119" spans="1:13" ht="47.25">
      <c r="A119" s="107" t="s">
        <v>143</v>
      </c>
      <c r="B119" s="67">
        <v>918</v>
      </c>
      <c r="C119" s="7" t="s">
        <v>32</v>
      </c>
      <c r="D119" s="7" t="s">
        <v>17</v>
      </c>
      <c r="E119" s="6">
        <v>89</v>
      </c>
      <c r="F119" s="6">
        <v>1</v>
      </c>
      <c r="G119" s="7"/>
      <c r="H119" s="7"/>
      <c r="I119" s="100"/>
      <c r="J119" s="74">
        <f t="shared" si="31"/>
        <v>2.2999999999999998</v>
      </c>
      <c r="K119" s="74">
        <f t="shared" si="31"/>
        <v>2.2999999999999998</v>
      </c>
      <c r="L119" s="74">
        <f t="shared" si="31"/>
        <v>2.2999999999999998</v>
      </c>
    </row>
    <row r="120" spans="1:13">
      <c r="A120" s="75" t="s">
        <v>64</v>
      </c>
      <c r="B120" s="67">
        <v>918</v>
      </c>
      <c r="C120" s="7">
        <v>13</v>
      </c>
      <c r="D120" s="7" t="s">
        <v>17</v>
      </c>
      <c r="E120" s="87">
        <v>89</v>
      </c>
      <c r="F120" s="7">
        <v>1</v>
      </c>
      <c r="G120" s="7" t="s">
        <v>37</v>
      </c>
      <c r="H120" s="7">
        <v>41240</v>
      </c>
      <c r="I120" s="100"/>
      <c r="J120" s="79">
        <f t="shared" si="31"/>
        <v>2.2999999999999998</v>
      </c>
      <c r="K120" s="79">
        <f t="shared" si="31"/>
        <v>2.2999999999999998</v>
      </c>
      <c r="L120" s="79">
        <f t="shared" si="31"/>
        <v>2.2999999999999998</v>
      </c>
    </row>
    <row r="121" spans="1:13">
      <c r="A121" s="75" t="s">
        <v>99</v>
      </c>
      <c r="B121" s="67">
        <v>918</v>
      </c>
      <c r="C121" s="7">
        <v>13</v>
      </c>
      <c r="D121" s="7" t="s">
        <v>17</v>
      </c>
      <c r="E121" s="87">
        <v>89</v>
      </c>
      <c r="F121" s="7">
        <v>1</v>
      </c>
      <c r="G121" s="7" t="s">
        <v>37</v>
      </c>
      <c r="H121" s="7" t="s">
        <v>69</v>
      </c>
      <c r="I121" s="100" t="s">
        <v>100</v>
      </c>
      <c r="J121" s="79">
        <f t="shared" si="31"/>
        <v>2.2999999999999998</v>
      </c>
      <c r="K121" s="79">
        <f t="shared" si="31"/>
        <v>2.2999999999999998</v>
      </c>
      <c r="L121" s="79">
        <f t="shared" si="31"/>
        <v>2.2999999999999998</v>
      </c>
    </row>
    <row r="122" spans="1:13">
      <c r="A122" s="80" t="s">
        <v>65</v>
      </c>
      <c r="B122" s="67">
        <v>918</v>
      </c>
      <c r="C122" s="7">
        <v>13</v>
      </c>
      <c r="D122" s="7" t="s">
        <v>17</v>
      </c>
      <c r="E122" s="87">
        <v>89</v>
      </c>
      <c r="F122" s="7">
        <v>1</v>
      </c>
      <c r="G122" s="7" t="s">
        <v>37</v>
      </c>
      <c r="H122" s="7">
        <v>41240</v>
      </c>
      <c r="I122" s="100">
        <v>730</v>
      </c>
      <c r="J122" s="79">
        <v>2.2999999999999998</v>
      </c>
      <c r="K122" s="79">
        <v>2.2999999999999998</v>
      </c>
      <c r="L122" s="79">
        <v>2.2999999999999998</v>
      </c>
    </row>
    <row r="123" spans="1:13" s="56" customFormat="1">
      <c r="A123" s="167" t="s">
        <v>166</v>
      </c>
      <c r="B123" s="67">
        <v>918</v>
      </c>
      <c r="C123" s="85" t="s">
        <v>167</v>
      </c>
      <c r="D123" s="85"/>
      <c r="E123" s="86"/>
      <c r="F123" s="85"/>
      <c r="G123" s="85"/>
      <c r="H123" s="85"/>
      <c r="I123" s="166"/>
      <c r="J123" s="90"/>
      <c r="K123" s="90">
        <f t="shared" ref="K123:L126" si="32">K124</f>
        <v>16.3</v>
      </c>
      <c r="L123" s="90">
        <f t="shared" si="32"/>
        <v>33.1</v>
      </c>
      <c r="M123" s="230"/>
    </row>
    <row r="124" spans="1:13" s="56" customFormat="1">
      <c r="A124" s="80" t="s">
        <v>166</v>
      </c>
      <c r="B124" s="67">
        <v>918</v>
      </c>
      <c r="C124" s="7" t="s">
        <v>167</v>
      </c>
      <c r="D124" s="7">
        <v>99</v>
      </c>
      <c r="E124" s="87"/>
      <c r="F124" s="7"/>
      <c r="G124" s="7"/>
      <c r="H124" s="7"/>
      <c r="I124" s="100"/>
      <c r="J124" s="37"/>
      <c r="K124" s="37">
        <f t="shared" si="32"/>
        <v>16.3</v>
      </c>
      <c r="L124" s="37">
        <f t="shared" si="32"/>
        <v>33.1</v>
      </c>
      <c r="M124" s="230"/>
    </row>
    <row r="125" spans="1:13" s="56" customFormat="1" ht="31.5">
      <c r="A125" s="72" t="s">
        <v>142</v>
      </c>
      <c r="B125" s="67">
        <v>918</v>
      </c>
      <c r="C125" s="7" t="s">
        <v>167</v>
      </c>
      <c r="D125" s="7">
        <v>99</v>
      </c>
      <c r="E125" s="7" t="s">
        <v>49</v>
      </c>
      <c r="F125" s="7" t="s">
        <v>35</v>
      </c>
      <c r="G125" s="7"/>
      <c r="H125" s="7"/>
      <c r="I125" s="100"/>
      <c r="J125" s="37"/>
      <c r="K125" s="37">
        <f t="shared" si="32"/>
        <v>16.3</v>
      </c>
      <c r="L125" s="37">
        <f t="shared" si="32"/>
        <v>33.1</v>
      </c>
      <c r="M125" s="230"/>
    </row>
    <row r="126" spans="1:13" s="56" customFormat="1" ht="47.25">
      <c r="A126" s="72" t="s">
        <v>143</v>
      </c>
      <c r="B126" s="67">
        <v>918</v>
      </c>
      <c r="C126" s="7" t="s">
        <v>167</v>
      </c>
      <c r="D126" s="7">
        <v>99</v>
      </c>
      <c r="E126" s="7" t="s">
        <v>49</v>
      </c>
      <c r="F126" s="7" t="s">
        <v>24</v>
      </c>
      <c r="G126" s="7"/>
      <c r="H126" s="7"/>
      <c r="I126" s="100"/>
      <c r="J126" s="37"/>
      <c r="K126" s="37">
        <f t="shared" si="32"/>
        <v>16.3</v>
      </c>
      <c r="L126" s="37">
        <f t="shared" si="32"/>
        <v>33.1</v>
      </c>
      <c r="M126" s="230"/>
    </row>
    <row r="127" spans="1:13" s="56" customFormat="1">
      <c r="A127" s="80" t="s">
        <v>244</v>
      </c>
      <c r="B127" s="67">
        <v>918</v>
      </c>
      <c r="C127" s="7" t="s">
        <v>167</v>
      </c>
      <c r="D127" s="7">
        <v>99</v>
      </c>
      <c r="E127" s="7" t="s">
        <v>49</v>
      </c>
      <c r="F127" s="7" t="s">
        <v>24</v>
      </c>
      <c r="G127" s="7" t="s">
        <v>37</v>
      </c>
      <c r="H127" s="7" t="s">
        <v>168</v>
      </c>
      <c r="I127" s="7"/>
      <c r="J127" s="36"/>
      <c r="K127" s="145">
        <f>K129</f>
        <v>16.3</v>
      </c>
      <c r="L127" s="145">
        <f>L129</f>
        <v>33.1</v>
      </c>
      <c r="M127" s="230"/>
    </row>
    <row r="128" spans="1:13" s="56" customFormat="1">
      <c r="A128" s="80" t="s">
        <v>114</v>
      </c>
      <c r="B128" s="67">
        <v>918</v>
      </c>
      <c r="C128" s="7" t="s">
        <v>167</v>
      </c>
      <c r="D128" s="7">
        <v>99</v>
      </c>
      <c r="E128" s="7" t="s">
        <v>49</v>
      </c>
      <c r="F128" s="7" t="s">
        <v>24</v>
      </c>
      <c r="G128" s="7" t="s">
        <v>37</v>
      </c>
      <c r="H128" s="7" t="s">
        <v>168</v>
      </c>
      <c r="I128" s="7" t="s">
        <v>115</v>
      </c>
      <c r="J128" s="36"/>
      <c r="K128" s="145">
        <f>K129</f>
        <v>16.3</v>
      </c>
      <c r="L128" s="145">
        <f>L129</f>
        <v>33.1</v>
      </c>
      <c r="M128" s="230"/>
    </row>
    <row r="129" spans="1:13" s="56" customFormat="1">
      <c r="A129" s="80" t="s">
        <v>48</v>
      </c>
      <c r="B129" s="67">
        <v>918</v>
      </c>
      <c r="C129" s="7" t="s">
        <v>167</v>
      </c>
      <c r="D129" s="7" t="s">
        <v>167</v>
      </c>
      <c r="E129" s="7" t="s">
        <v>49</v>
      </c>
      <c r="F129" s="7" t="s">
        <v>24</v>
      </c>
      <c r="G129" s="7" t="s">
        <v>37</v>
      </c>
      <c r="H129" s="7" t="s">
        <v>168</v>
      </c>
      <c r="I129" s="7" t="s">
        <v>50</v>
      </c>
      <c r="J129" s="36"/>
      <c r="K129" s="145">
        <v>16.3</v>
      </c>
      <c r="L129" s="145">
        <v>33.1</v>
      </c>
      <c r="M129" s="230"/>
    </row>
  </sheetData>
  <autoFilter ref="A6:L129"/>
  <mergeCells count="9">
    <mergeCell ref="J1:L1"/>
    <mergeCell ref="E4:H5"/>
    <mergeCell ref="A2:L2"/>
    <mergeCell ref="J4:L4"/>
    <mergeCell ref="A4:A5"/>
    <mergeCell ref="B4:B5"/>
    <mergeCell ref="C4:C5"/>
    <mergeCell ref="D4:D5"/>
    <mergeCell ref="I4:I5"/>
  </mergeCells>
  <phoneticPr fontId="6" type="noConversion"/>
  <conditionalFormatting sqref="G39">
    <cfRule type="expression" dxfId="75" priority="84" stopIfTrue="1">
      <formula>$C39=""</formula>
    </cfRule>
    <cfRule type="expression" dxfId="74" priority="85" stopIfTrue="1">
      <formula>$D39&lt;&gt;""</formula>
    </cfRule>
  </conditionalFormatting>
  <conditionalFormatting sqref="A39">
    <cfRule type="expression" dxfId="73" priority="81" stopIfTrue="1">
      <formula>$F39=""</formula>
    </cfRule>
    <cfRule type="expression" dxfId="72" priority="82" stopIfTrue="1">
      <formula>#REF!&lt;&gt;""</formula>
    </cfRule>
    <cfRule type="expression" dxfId="71" priority="83" stopIfTrue="1">
      <formula>AND($G39="",$F39&lt;&gt;"")</formula>
    </cfRule>
  </conditionalFormatting>
  <conditionalFormatting sqref="F39">
    <cfRule type="expression" dxfId="70" priority="79" stopIfTrue="1">
      <formula>$C39=""</formula>
    </cfRule>
    <cfRule type="expression" dxfId="69" priority="80" stopIfTrue="1">
      <formula>$D39&lt;&gt;""</formula>
    </cfRule>
  </conditionalFormatting>
  <conditionalFormatting sqref="F100:F101">
    <cfRule type="expression" dxfId="68" priority="66" stopIfTrue="1">
      <formula>$C100=""</formula>
    </cfRule>
    <cfRule type="expression" dxfId="67" priority="67" stopIfTrue="1">
      <formula>$D100&lt;&gt;""</formula>
    </cfRule>
  </conditionalFormatting>
  <conditionalFormatting sqref="G100:G102">
    <cfRule type="expression" dxfId="66" priority="64" stopIfTrue="1">
      <formula>$C100=""</formula>
    </cfRule>
    <cfRule type="expression" dxfId="65" priority="65" stopIfTrue="1">
      <formula>$D100&lt;&gt;""</formula>
    </cfRule>
  </conditionalFormatting>
  <conditionalFormatting sqref="A103 A106">
    <cfRule type="expression" dxfId="64" priority="61" stopIfTrue="1">
      <formula>$F103=""</formula>
    </cfRule>
    <cfRule type="expression" dxfId="63" priority="63" stopIfTrue="1">
      <formula>AND($G103="",$F103&lt;&gt;"")</formula>
    </cfRule>
  </conditionalFormatting>
  <conditionalFormatting sqref="A106">
    <cfRule type="expression" dxfId="62" priority="45" stopIfTrue="1">
      <formula>$F106=""</formula>
    </cfRule>
    <cfRule type="expression" dxfId="61" priority="47" stopIfTrue="1">
      <formula>AND($G106="",$F106&lt;&gt;"")</formula>
    </cfRule>
  </conditionalFormatting>
  <conditionalFormatting sqref="F100:F101">
    <cfRule type="expression" dxfId="60" priority="43" stopIfTrue="1">
      <formula>$C100=""</formula>
    </cfRule>
    <cfRule type="expression" dxfId="59" priority="44" stopIfTrue="1">
      <formula>$D100&lt;&gt;""</formula>
    </cfRule>
  </conditionalFormatting>
  <conditionalFormatting sqref="G100:G102">
    <cfRule type="expression" dxfId="58" priority="41" stopIfTrue="1">
      <formula>$C100=""</formula>
    </cfRule>
    <cfRule type="expression" dxfId="57" priority="42" stopIfTrue="1">
      <formula>$D100&lt;&gt;""</formula>
    </cfRule>
  </conditionalFormatting>
  <conditionalFormatting sqref="A39">
    <cfRule type="expression" dxfId="56" priority="38" stopIfTrue="1">
      <formula>$F39=""</formula>
    </cfRule>
    <cfRule type="expression" dxfId="55" priority="39" stopIfTrue="1">
      <formula>#REF!&lt;&gt;""</formula>
    </cfRule>
    <cfRule type="expression" dxfId="54" priority="40" stopIfTrue="1">
      <formula>AND($G39="",$F39&lt;&gt;"")</formula>
    </cfRule>
  </conditionalFormatting>
  <conditionalFormatting sqref="G39">
    <cfRule type="expression" dxfId="53" priority="36" stopIfTrue="1">
      <formula>$C39=""</formula>
    </cfRule>
    <cfRule type="expression" dxfId="52" priority="37" stopIfTrue="1">
      <formula>$D39&lt;&gt;""</formula>
    </cfRule>
  </conditionalFormatting>
  <conditionalFormatting sqref="F39">
    <cfRule type="expression" dxfId="51" priority="34" stopIfTrue="1">
      <formula>$C39=""</formula>
    </cfRule>
    <cfRule type="expression" dxfId="50" priority="35" stopIfTrue="1">
      <formula>$D39&lt;&gt;""</formula>
    </cfRule>
  </conditionalFormatting>
  <conditionalFormatting sqref="A36">
    <cfRule type="expression" dxfId="49" priority="10" stopIfTrue="1">
      <formula>$F36=""</formula>
    </cfRule>
    <cfRule type="expression" dxfId="48" priority="11" stopIfTrue="1">
      <formula>#REF!&lt;&gt;""</formula>
    </cfRule>
    <cfRule type="expression" dxfId="47" priority="12" stopIfTrue="1">
      <formula>AND($G36="",$F36&lt;&gt;"")</formula>
    </cfRule>
  </conditionalFormatting>
  <conditionalFormatting sqref="A36">
    <cfRule type="expression" dxfId="46" priority="7" stopIfTrue="1">
      <formula>$F36=""</formula>
    </cfRule>
    <cfRule type="expression" dxfId="45" priority="8" stopIfTrue="1">
      <formula>#REF!&lt;&gt;""</formula>
    </cfRule>
    <cfRule type="expression" dxfId="44" priority="9" stopIfTrue="1">
      <formula>AND($G36="",$F36&lt;&gt;"")</formula>
    </cfRule>
  </conditionalFormatting>
  <conditionalFormatting sqref="A45">
    <cfRule type="expression" dxfId="43" priority="4" stopIfTrue="1">
      <formula>$F45=""</formula>
    </cfRule>
    <cfRule type="expression" dxfId="42" priority="5" stopIfTrue="1">
      <formula>$H45&lt;&gt;""</formula>
    </cfRule>
    <cfRule type="expression" dxfId="41" priority="6" stopIfTrue="1">
      <formula>AND($G45="",$F45&lt;&gt;"")</formula>
    </cfRule>
  </conditionalFormatting>
  <conditionalFormatting sqref="C45">
    <cfRule type="expression" dxfId="40" priority="1" stopIfTrue="1">
      <formula>$F45=""</formula>
    </cfRule>
    <cfRule type="expression" dxfId="39" priority="2" stopIfTrue="1">
      <formula>#REF!&lt;&gt;""</formula>
    </cfRule>
    <cfRule type="expression" dxfId="38" priority="3" stopIfTrue="1">
      <formula>AND($G45="",$F45&lt;&gt;"")</formula>
    </cfRule>
  </conditionalFormatting>
  <pageMargins left="0.78740157480314965" right="0.78740157480314965" top="0.51181102362204722" bottom="0.39370078740157483" header="0.51181102362204722" footer="0.51181102362204722"/>
  <pageSetup paperSize="9" scale="45" firstPageNumber="0" orientation="portrait" horizontalDpi="300" verticalDpi="300" r:id="rId1"/>
  <headerFooter alignWithMargins="0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3" stopIfTrue="1" id="{30FC685B-AB8A-45B6-9B61-F294FB9198A3}">
            <xm:f>[1]Лист1!#REF!&lt;&gt;""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A103 A106</xm:sqref>
        </x14:conditionalFormatting>
        <x14:conditionalFormatting xmlns:xm="http://schemas.microsoft.com/office/excel/2006/main">
          <x14:cfRule type="expression" priority="37" stopIfTrue="1" id="{14DF0874-CBA1-4D17-954B-838B14FC9EBE}">
            <xm:f>[1]Лист1!#REF!&lt;&gt;""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A106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M128"/>
  <sheetViews>
    <sheetView view="pageBreakPreview" zoomScaleNormal="75" zoomScaleSheetLayoutView="100" workbookViewId="0">
      <selection activeCell="I74" sqref="I74"/>
    </sheetView>
  </sheetViews>
  <sheetFormatPr defaultColWidth="8.5703125" defaultRowHeight="15.75"/>
  <cols>
    <col min="1" max="1" width="73.5703125" style="59" customWidth="1"/>
    <col min="2" max="2" width="6.7109375" style="60" customWidth="1"/>
    <col min="3" max="3" width="6.28515625" style="60" customWidth="1"/>
    <col min="4" max="4" width="6.5703125" style="60" customWidth="1"/>
    <col min="5" max="5" width="5.140625" style="60" customWidth="1"/>
    <col min="6" max="6" width="6" style="60" customWidth="1"/>
    <col min="7" max="7" width="10" style="60" customWidth="1"/>
    <col min="8" max="8" width="6" style="60" customWidth="1"/>
    <col min="9" max="9" width="13.7109375" style="60" customWidth="1"/>
    <col min="10" max="10" width="13.7109375" style="56" customWidth="1"/>
    <col min="11" max="11" width="13.5703125" style="56" customWidth="1"/>
    <col min="12" max="12" width="61.85546875" style="61" customWidth="1"/>
    <col min="13" max="13" width="11" style="56" customWidth="1"/>
    <col min="14" max="16384" width="8.5703125" style="56"/>
  </cols>
  <sheetData>
    <row r="1" spans="1:13" ht="114" customHeight="1">
      <c r="C1" s="205"/>
      <c r="D1" s="205"/>
      <c r="E1" s="205"/>
      <c r="G1" s="17"/>
      <c r="H1" s="17"/>
      <c r="I1" s="205" t="s">
        <v>217</v>
      </c>
      <c r="J1" s="205"/>
      <c r="K1" s="205"/>
      <c r="L1" s="17"/>
      <c r="M1" s="17"/>
    </row>
    <row r="2" spans="1:13" ht="78.75" customHeight="1">
      <c r="A2" s="214" t="s">
        <v>218</v>
      </c>
      <c r="B2" s="214"/>
      <c r="C2" s="214"/>
      <c r="D2" s="214"/>
      <c r="E2" s="214"/>
      <c r="F2" s="214"/>
      <c r="G2" s="214"/>
      <c r="H2" s="214"/>
      <c r="I2" s="214"/>
      <c r="J2" s="214"/>
      <c r="K2" s="214"/>
    </row>
    <row r="3" spans="1:13" ht="18.75" customHeight="1">
      <c r="A3" s="159"/>
      <c r="B3" s="159"/>
      <c r="C3" s="159"/>
      <c r="D3" s="159"/>
      <c r="E3" s="159"/>
      <c r="F3" s="159"/>
      <c r="G3" s="159"/>
      <c r="H3" s="159"/>
      <c r="I3" s="159"/>
      <c r="J3" s="159"/>
      <c r="K3" s="171" t="s">
        <v>194</v>
      </c>
    </row>
    <row r="4" spans="1:13" ht="16.5" customHeight="1">
      <c r="A4" s="215" t="s">
        <v>13</v>
      </c>
      <c r="B4" s="215" t="s">
        <v>14</v>
      </c>
      <c r="C4" s="215" t="s">
        <v>190</v>
      </c>
      <c r="D4" s="215" t="s">
        <v>191</v>
      </c>
      <c r="E4" s="215"/>
      <c r="F4" s="215"/>
      <c r="G4" s="215"/>
      <c r="H4" s="215" t="s">
        <v>192</v>
      </c>
      <c r="I4" s="215" t="s">
        <v>66</v>
      </c>
      <c r="J4" s="215"/>
      <c r="K4" s="215"/>
    </row>
    <row r="5" spans="1:13" ht="21.75" customHeight="1">
      <c r="A5" s="213" t="s">
        <v>193</v>
      </c>
      <c r="B5" s="213" t="s">
        <v>193</v>
      </c>
      <c r="C5" s="213" t="s">
        <v>193</v>
      </c>
      <c r="D5" s="213" t="s">
        <v>193</v>
      </c>
      <c r="E5" s="213"/>
      <c r="F5" s="213"/>
      <c r="G5" s="213"/>
      <c r="H5" s="213" t="s">
        <v>193</v>
      </c>
      <c r="I5" s="176" t="s">
        <v>171</v>
      </c>
      <c r="J5" s="176" t="s">
        <v>188</v>
      </c>
      <c r="K5" s="176" t="s">
        <v>200</v>
      </c>
    </row>
    <row r="6" spans="1:13" ht="14.25" customHeight="1">
      <c r="A6" s="62">
        <v>1</v>
      </c>
      <c r="B6" s="62">
        <v>2</v>
      </c>
      <c r="C6" s="62">
        <v>3</v>
      </c>
      <c r="D6" s="62">
        <v>4</v>
      </c>
      <c r="E6" s="62">
        <v>5</v>
      </c>
      <c r="F6" s="62">
        <v>6</v>
      </c>
      <c r="G6" s="62">
        <v>7</v>
      </c>
      <c r="H6" s="62">
        <v>8</v>
      </c>
      <c r="I6" s="57">
        <v>9</v>
      </c>
      <c r="J6" s="57">
        <v>10</v>
      </c>
      <c r="K6" s="57">
        <v>11</v>
      </c>
    </row>
    <row r="7" spans="1:13" ht="18" customHeight="1">
      <c r="A7" s="63" t="s">
        <v>23</v>
      </c>
      <c r="B7" s="64"/>
      <c r="C7" s="64"/>
      <c r="D7" s="64"/>
      <c r="E7" s="64"/>
      <c r="F7" s="64"/>
      <c r="G7" s="64"/>
      <c r="H7" s="64"/>
      <c r="I7" s="65">
        <f>I8+I57+I72+I87+I108+I115+I66</f>
        <v>2072.6771800000001</v>
      </c>
      <c r="J7" s="65">
        <f>J8+J57+J72+J87+J108+J115+J126+J66</f>
        <v>1108.5999999999999</v>
      </c>
      <c r="K7" s="65">
        <f>K8+K57+K72+K87+K108+K115+K126</f>
        <v>1115.6999999999998</v>
      </c>
    </row>
    <row r="8" spans="1:13" ht="18" customHeight="1">
      <c r="A8" s="66" t="s">
        <v>16</v>
      </c>
      <c r="B8" s="67" t="s">
        <v>17</v>
      </c>
      <c r="C8" s="67"/>
      <c r="D8" s="68"/>
      <c r="E8" s="68"/>
      <c r="F8" s="68"/>
      <c r="G8" s="68"/>
      <c r="H8" s="69"/>
      <c r="I8" s="164">
        <f>I9+I18+I38+I44</f>
        <v>1132.44</v>
      </c>
      <c r="J8" s="164">
        <f>J9+J18+J38+J44</f>
        <v>448.8</v>
      </c>
      <c r="K8" s="164">
        <f>K9+K18+K38+K44</f>
        <v>386.20000000000005</v>
      </c>
    </row>
    <row r="9" spans="1:13" ht="31.5">
      <c r="A9" s="70" t="s">
        <v>33</v>
      </c>
      <c r="B9" s="68" t="s">
        <v>17</v>
      </c>
      <c r="C9" s="68" t="s">
        <v>28</v>
      </c>
      <c r="D9" s="68"/>
      <c r="E9" s="68"/>
      <c r="F9" s="68"/>
      <c r="G9" s="68"/>
      <c r="H9" s="71"/>
      <c r="I9" s="164">
        <f t="shared" ref="I9:K13" si="0">I10</f>
        <v>404</v>
      </c>
      <c r="J9" s="164">
        <f t="shared" si="0"/>
        <v>157.5</v>
      </c>
      <c r="K9" s="164">
        <f t="shared" si="0"/>
        <v>134.30000000000001</v>
      </c>
    </row>
    <row r="10" spans="1:13">
      <c r="A10" s="72" t="s">
        <v>145</v>
      </c>
      <c r="B10" s="6" t="s">
        <v>17</v>
      </c>
      <c r="C10" s="6" t="s">
        <v>28</v>
      </c>
      <c r="D10" s="6" t="s">
        <v>34</v>
      </c>
      <c r="E10" s="6"/>
      <c r="F10" s="6"/>
      <c r="G10" s="6"/>
      <c r="H10" s="73"/>
      <c r="I10" s="74">
        <f t="shared" si="0"/>
        <v>404</v>
      </c>
      <c r="J10" s="74">
        <f t="shared" si="0"/>
        <v>157.5</v>
      </c>
      <c r="K10" s="74">
        <f t="shared" si="0"/>
        <v>134.30000000000001</v>
      </c>
    </row>
    <row r="11" spans="1:13">
      <c r="A11" s="75" t="s">
        <v>141</v>
      </c>
      <c r="B11" s="6" t="s">
        <v>17</v>
      </c>
      <c r="C11" s="6" t="s">
        <v>28</v>
      </c>
      <c r="D11" s="6">
        <v>65</v>
      </c>
      <c r="E11" s="6">
        <v>1</v>
      </c>
      <c r="F11" s="6"/>
      <c r="G11" s="6"/>
      <c r="H11" s="73"/>
      <c r="I11" s="74">
        <f>I12+I15</f>
        <v>404</v>
      </c>
      <c r="J11" s="74">
        <f t="shared" si="0"/>
        <v>157.5</v>
      </c>
      <c r="K11" s="74">
        <f t="shared" si="0"/>
        <v>134.30000000000001</v>
      </c>
    </row>
    <row r="12" spans="1:13">
      <c r="A12" s="76" t="s">
        <v>120</v>
      </c>
      <c r="B12" s="7" t="s">
        <v>17</v>
      </c>
      <c r="C12" s="7" t="s">
        <v>28</v>
      </c>
      <c r="D12" s="7" t="s">
        <v>34</v>
      </c>
      <c r="E12" s="7" t="s">
        <v>24</v>
      </c>
      <c r="F12" s="7" t="s">
        <v>37</v>
      </c>
      <c r="G12" s="7" t="s">
        <v>38</v>
      </c>
      <c r="H12" s="73"/>
      <c r="I12" s="74">
        <f t="shared" si="0"/>
        <v>254</v>
      </c>
      <c r="J12" s="74">
        <f t="shared" si="0"/>
        <v>157.5</v>
      </c>
      <c r="K12" s="74">
        <f t="shared" si="0"/>
        <v>134.30000000000001</v>
      </c>
    </row>
    <row r="13" spans="1:13" ht="63">
      <c r="A13" s="76" t="s">
        <v>110</v>
      </c>
      <c r="B13" s="7" t="s">
        <v>17</v>
      </c>
      <c r="C13" s="7" t="s">
        <v>28</v>
      </c>
      <c r="D13" s="7" t="s">
        <v>34</v>
      </c>
      <c r="E13" s="7" t="s">
        <v>24</v>
      </c>
      <c r="F13" s="7" t="s">
        <v>37</v>
      </c>
      <c r="G13" s="7" t="s">
        <v>38</v>
      </c>
      <c r="H13" s="73" t="s">
        <v>112</v>
      </c>
      <c r="I13" s="74">
        <f t="shared" si="0"/>
        <v>254</v>
      </c>
      <c r="J13" s="74">
        <f t="shared" si="0"/>
        <v>157.5</v>
      </c>
      <c r="K13" s="74">
        <f t="shared" si="0"/>
        <v>134.30000000000001</v>
      </c>
    </row>
    <row r="14" spans="1:13" ht="36" customHeight="1">
      <c r="A14" s="76" t="s">
        <v>111</v>
      </c>
      <c r="B14" s="7" t="s">
        <v>17</v>
      </c>
      <c r="C14" s="7" t="s">
        <v>28</v>
      </c>
      <c r="D14" s="7" t="s">
        <v>34</v>
      </c>
      <c r="E14" s="7" t="s">
        <v>24</v>
      </c>
      <c r="F14" s="7" t="s">
        <v>37</v>
      </c>
      <c r="G14" s="7" t="s">
        <v>38</v>
      </c>
      <c r="H14" s="73" t="s">
        <v>113</v>
      </c>
      <c r="I14" s="74">
        <f>'Прил 2'!J15</f>
        <v>254</v>
      </c>
      <c r="J14" s="74">
        <f>'Прил 2'!K15</f>
        <v>157.5</v>
      </c>
      <c r="K14" s="74">
        <f>'Прил 2'!L15</f>
        <v>134.30000000000001</v>
      </c>
    </row>
    <row r="15" spans="1:13" ht="36" customHeight="1">
      <c r="A15" s="8" t="s">
        <v>211</v>
      </c>
      <c r="B15" s="178" t="s">
        <v>17</v>
      </c>
      <c r="C15" s="178" t="s">
        <v>28</v>
      </c>
      <c r="D15" s="178" t="s">
        <v>34</v>
      </c>
      <c r="E15" s="178" t="s">
        <v>24</v>
      </c>
      <c r="F15" s="178" t="s">
        <v>37</v>
      </c>
      <c r="G15" s="178" t="s">
        <v>212</v>
      </c>
      <c r="H15" s="179"/>
      <c r="I15" s="74">
        <f>I16</f>
        <v>150</v>
      </c>
      <c r="J15" s="74">
        <f t="shared" ref="J15:K16" si="1">J16</f>
        <v>0</v>
      </c>
      <c r="K15" s="74">
        <f t="shared" si="1"/>
        <v>0</v>
      </c>
    </row>
    <row r="16" spans="1:13" ht="36" customHeight="1">
      <c r="A16" s="180" t="s">
        <v>110</v>
      </c>
      <c r="B16" s="178" t="s">
        <v>17</v>
      </c>
      <c r="C16" s="178" t="s">
        <v>28</v>
      </c>
      <c r="D16" s="178" t="s">
        <v>34</v>
      </c>
      <c r="E16" s="178" t="s">
        <v>24</v>
      </c>
      <c r="F16" s="178" t="s">
        <v>37</v>
      </c>
      <c r="G16" s="178" t="s">
        <v>212</v>
      </c>
      <c r="H16" s="179" t="s">
        <v>112</v>
      </c>
      <c r="I16" s="74">
        <f>I17</f>
        <v>150</v>
      </c>
      <c r="J16" s="74">
        <f t="shared" si="1"/>
        <v>0</v>
      </c>
      <c r="K16" s="74">
        <f t="shared" si="1"/>
        <v>0</v>
      </c>
    </row>
    <row r="17" spans="1:12" ht="36" customHeight="1">
      <c r="A17" s="180" t="s">
        <v>111</v>
      </c>
      <c r="B17" s="178" t="s">
        <v>17</v>
      </c>
      <c r="C17" s="178" t="s">
        <v>28</v>
      </c>
      <c r="D17" s="178" t="s">
        <v>34</v>
      </c>
      <c r="E17" s="178" t="s">
        <v>24</v>
      </c>
      <c r="F17" s="178" t="s">
        <v>37</v>
      </c>
      <c r="G17" s="178" t="s">
        <v>212</v>
      </c>
      <c r="H17" s="179" t="s">
        <v>113</v>
      </c>
      <c r="I17" s="74">
        <f>'Прил 2'!J18</f>
        <v>150</v>
      </c>
      <c r="J17" s="74">
        <f>'Прил 2'!K18</f>
        <v>0</v>
      </c>
      <c r="K17" s="74">
        <f>'Прил 2'!L18</f>
        <v>0</v>
      </c>
    </row>
    <row r="18" spans="1:12" ht="47.25">
      <c r="A18" s="77" t="s">
        <v>67</v>
      </c>
      <c r="B18" s="68" t="s">
        <v>17</v>
      </c>
      <c r="C18" s="68" t="s">
        <v>18</v>
      </c>
      <c r="D18" s="68"/>
      <c r="E18" s="68"/>
      <c r="F18" s="68"/>
      <c r="G18" s="68"/>
      <c r="H18" s="71"/>
      <c r="I18" s="164">
        <f>I19+I33</f>
        <v>720.43999999999994</v>
      </c>
      <c r="J18" s="164">
        <f>J19+J33</f>
        <v>283.8</v>
      </c>
      <c r="K18" s="164">
        <f>K19+K33</f>
        <v>244.9</v>
      </c>
    </row>
    <row r="19" spans="1:12">
      <c r="A19" s="72" t="s">
        <v>145</v>
      </c>
      <c r="B19" s="6" t="s">
        <v>17</v>
      </c>
      <c r="C19" s="6" t="s">
        <v>18</v>
      </c>
      <c r="D19" s="6" t="s">
        <v>34</v>
      </c>
      <c r="E19" s="6"/>
      <c r="F19" s="6"/>
      <c r="G19" s="6"/>
      <c r="H19" s="73"/>
      <c r="I19" s="74">
        <f>I20</f>
        <v>720.14</v>
      </c>
      <c r="J19" s="74">
        <f>J20</f>
        <v>283.5</v>
      </c>
      <c r="K19" s="74">
        <f>K20</f>
        <v>244.6</v>
      </c>
    </row>
    <row r="20" spans="1:12" ht="31.5">
      <c r="A20" s="72" t="s">
        <v>146</v>
      </c>
      <c r="B20" s="7" t="s">
        <v>17</v>
      </c>
      <c r="C20" s="7" t="s">
        <v>18</v>
      </c>
      <c r="D20" s="7" t="s">
        <v>34</v>
      </c>
      <c r="E20" s="7" t="s">
        <v>25</v>
      </c>
      <c r="F20" s="6"/>
      <c r="G20" s="6"/>
      <c r="H20" s="73"/>
      <c r="I20" s="74">
        <f>I21+I24+I30</f>
        <v>720.14</v>
      </c>
      <c r="J20" s="74">
        <f t="shared" ref="J20:K20" si="2">J21+J24</f>
        <v>283.5</v>
      </c>
      <c r="K20" s="74">
        <f t="shared" si="2"/>
        <v>244.6</v>
      </c>
    </row>
    <row r="21" spans="1:12" ht="33" customHeight="1">
      <c r="A21" s="76" t="s">
        <v>39</v>
      </c>
      <c r="B21" s="7" t="s">
        <v>17</v>
      </c>
      <c r="C21" s="7" t="s">
        <v>18</v>
      </c>
      <c r="D21" s="7" t="s">
        <v>34</v>
      </c>
      <c r="E21" s="7" t="s">
        <v>25</v>
      </c>
      <c r="F21" s="7" t="s">
        <v>37</v>
      </c>
      <c r="G21" s="7" t="s">
        <v>40</v>
      </c>
      <c r="H21" s="73"/>
      <c r="I21" s="74">
        <f t="shared" ref="I21:K22" si="3">I22</f>
        <v>291.60000000000002</v>
      </c>
      <c r="J21" s="74">
        <f t="shared" si="3"/>
        <v>220.4</v>
      </c>
      <c r="K21" s="74">
        <f t="shared" si="3"/>
        <v>190.2</v>
      </c>
    </row>
    <row r="22" spans="1:12" ht="63">
      <c r="A22" s="76" t="s">
        <v>110</v>
      </c>
      <c r="B22" s="7" t="s">
        <v>17</v>
      </c>
      <c r="C22" s="7" t="s">
        <v>18</v>
      </c>
      <c r="D22" s="7" t="s">
        <v>34</v>
      </c>
      <c r="E22" s="7" t="s">
        <v>25</v>
      </c>
      <c r="F22" s="7" t="s">
        <v>37</v>
      </c>
      <c r="G22" s="7" t="s">
        <v>40</v>
      </c>
      <c r="H22" s="73" t="s">
        <v>112</v>
      </c>
      <c r="I22" s="74">
        <f t="shared" si="3"/>
        <v>291.60000000000002</v>
      </c>
      <c r="J22" s="74">
        <f t="shared" si="3"/>
        <v>220.4</v>
      </c>
      <c r="K22" s="74">
        <f t="shared" si="3"/>
        <v>190.2</v>
      </c>
    </row>
    <row r="23" spans="1:12" ht="31.5">
      <c r="A23" s="76" t="s">
        <v>111</v>
      </c>
      <c r="B23" s="7" t="s">
        <v>17</v>
      </c>
      <c r="C23" s="7" t="s">
        <v>18</v>
      </c>
      <c r="D23" s="7" t="s">
        <v>34</v>
      </c>
      <c r="E23" s="7" t="s">
        <v>25</v>
      </c>
      <c r="F23" s="7" t="s">
        <v>37</v>
      </c>
      <c r="G23" s="7" t="s">
        <v>40</v>
      </c>
      <c r="H23" s="73" t="s">
        <v>113</v>
      </c>
      <c r="I23" s="74">
        <f>'Прил 2'!J24</f>
        <v>291.60000000000002</v>
      </c>
      <c r="J23" s="74">
        <f>'Прил 2'!K24</f>
        <v>220.4</v>
      </c>
      <c r="K23" s="74">
        <f>'Прил 2'!L24</f>
        <v>190.2</v>
      </c>
    </row>
    <row r="24" spans="1:12" s="60" customFormat="1">
      <c r="A24" s="75" t="s">
        <v>169</v>
      </c>
      <c r="B24" s="7" t="s">
        <v>17</v>
      </c>
      <c r="C24" s="7" t="s">
        <v>18</v>
      </c>
      <c r="D24" s="7" t="s">
        <v>34</v>
      </c>
      <c r="E24" s="7" t="s">
        <v>25</v>
      </c>
      <c r="F24" s="7" t="s">
        <v>37</v>
      </c>
      <c r="G24" s="7" t="s">
        <v>42</v>
      </c>
      <c r="H24" s="73"/>
      <c r="I24" s="74">
        <f>I25+I27</f>
        <v>174.5</v>
      </c>
      <c r="J24" s="74">
        <f>J25+J27</f>
        <v>63.099999999999994</v>
      </c>
      <c r="K24" s="74">
        <f>K25+K27</f>
        <v>54.400000000000006</v>
      </c>
      <c r="L24" s="78"/>
    </row>
    <row r="25" spans="1:12" s="38" customFormat="1" ht="31.5">
      <c r="A25" s="75" t="s">
        <v>106</v>
      </c>
      <c r="B25" s="7" t="s">
        <v>17</v>
      </c>
      <c r="C25" s="7" t="s">
        <v>18</v>
      </c>
      <c r="D25" s="7" t="s">
        <v>34</v>
      </c>
      <c r="E25" s="7" t="s">
        <v>25</v>
      </c>
      <c r="F25" s="7" t="s">
        <v>37</v>
      </c>
      <c r="G25" s="7" t="s">
        <v>42</v>
      </c>
      <c r="H25" s="73" t="s">
        <v>108</v>
      </c>
      <c r="I25" s="35">
        <f t="shared" ref="I25:K25" si="4">I26</f>
        <v>144.5</v>
      </c>
      <c r="J25" s="35">
        <f t="shared" si="4"/>
        <v>37.299999999999997</v>
      </c>
      <c r="K25" s="35">
        <f t="shared" si="4"/>
        <v>28.6</v>
      </c>
      <c r="L25" s="61"/>
    </row>
    <row r="26" spans="1:12" s="38" customFormat="1" ht="31.5">
      <c r="A26" s="75" t="s">
        <v>107</v>
      </c>
      <c r="B26" s="7" t="s">
        <v>17</v>
      </c>
      <c r="C26" s="7" t="s">
        <v>18</v>
      </c>
      <c r="D26" s="7" t="s">
        <v>34</v>
      </c>
      <c r="E26" s="7" t="s">
        <v>25</v>
      </c>
      <c r="F26" s="7" t="s">
        <v>37</v>
      </c>
      <c r="G26" s="7" t="s">
        <v>42</v>
      </c>
      <c r="H26" s="6" t="s">
        <v>109</v>
      </c>
      <c r="I26" s="79">
        <f>'Прил 2'!J27</f>
        <v>144.5</v>
      </c>
      <c r="J26" s="79">
        <f>'Прил 2'!K27</f>
        <v>37.299999999999997</v>
      </c>
      <c r="K26" s="79">
        <f>'Прил 2'!L27</f>
        <v>28.6</v>
      </c>
      <c r="L26" s="61"/>
    </row>
    <row r="27" spans="1:12" s="38" customFormat="1">
      <c r="A27" s="80" t="s">
        <v>114</v>
      </c>
      <c r="B27" s="6" t="s">
        <v>17</v>
      </c>
      <c r="C27" s="6" t="s">
        <v>18</v>
      </c>
      <c r="D27" s="7" t="s">
        <v>118</v>
      </c>
      <c r="E27" s="7" t="s">
        <v>25</v>
      </c>
      <c r="F27" s="7" t="s">
        <v>37</v>
      </c>
      <c r="G27" s="7" t="s">
        <v>42</v>
      </c>
      <c r="H27" s="81" t="s">
        <v>115</v>
      </c>
      <c r="I27" s="79">
        <f>I29+I28</f>
        <v>30</v>
      </c>
      <c r="J27" s="79">
        <f>J29</f>
        <v>25.8</v>
      </c>
      <c r="K27" s="79">
        <f>K29</f>
        <v>25.8</v>
      </c>
      <c r="L27" s="61" t="s">
        <v>26</v>
      </c>
    </row>
    <row r="28" spans="1:12" s="38" customFormat="1">
      <c r="A28" s="80" t="s">
        <v>245</v>
      </c>
      <c r="B28" s="6" t="s">
        <v>17</v>
      </c>
      <c r="C28" s="6" t="s">
        <v>18</v>
      </c>
      <c r="D28" s="7" t="s">
        <v>34</v>
      </c>
      <c r="E28" s="7" t="s">
        <v>25</v>
      </c>
      <c r="F28" s="7" t="s">
        <v>37</v>
      </c>
      <c r="G28" s="7" t="s">
        <v>42</v>
      </c>
      <c r="H28" s="81" t="s">
        <v>246</v>
      </c>
      <c r="I28" s="79">
        <f>'Прил 2'!J29</f>
        <v>1</v>
      </c>
      <c r="J28" s="79">
        <f>'Прил 2'!K29</f>
        <v>0</v>
      </c>
      <c r="K28" s="79">
        <f>'Прил 2'!L29</f>
        <v>0</v>
      </c>
      <c r="L28" s="61"/>
    </row>
    <row r="29" spans="1:12" s="38" customFormat="1">
      <c r="A29" s="80" t="s">
        <v>117</v>
      </c>
      <c r="B29" s="6" t="s">
        <v>17</v>
      </c>
      <c r="C29" s="6" t="s">
        <v>18</v>
      </c>
      <c r="D29" s="6">
        <v>66</v>
      </c>
      <c r="E29" s="7" t="s">
        <v>25</v>
      </c>
      <c r="F29" s="7" t="s">
        <v>37</v>
      </c>
      <c r="G29" s="7" t="s">
        <v>42</v>
      </c>
      <c r="H29" s="81" t="s">
        <v>119</v>
      </c>
      <c r="I29" s="79">
        <f>'Прил 2'!J30</f>
        <v>29</v>
      </c>
      <c r="J29" s="79">
        <f>'Прил 2'!K30</f>
        <v>25.8</v>
      </c>
      <c r="K29" s="79">
        <f>'Прил 2'!L30</f>
        <v>25.8</v>
      </c>
      <c r="L29" s="61"/>
    </row>
    <row r="30" spans="1:12" s="38" customFormat="1" ht="47.25">
      <c r="A30" s="8" t="s">
        <v>211</v>
      </c>
      <c r="B30" s="181" t="s">
        <v>17</v>
      </c>
      <c r="C30" s="181" t="s">
        <v>18</v>
      </c>
      <c r="D30" s="179" t="s">
        <v>34</v>
      </c>
      <c r="E30" s="178" t="s">
        <v>25</v>
      </c>
      <c r="F30" s="178" t="s">
        <v>37</v>
      </c>
      <c r="G30" s="178" t="s">
        <v>212</v>
      </c>
      <c r="H30" s="182"/>
      <c r="I30" s="79">
        <f>I31</f>
        <v>254.04</v>
      </c>
      <c r="J30" s="79">
        <f t="shared" ref="J30:K31" si="5">J31</f>
        <v>0</v>
      </c>
      <c r="K30" s="79">
        <f t="shared" si="5"/>
        <v>0</v>
      </c>
      <c r="L30" s="61"/>
    </row>
    <row r="31" spans="1:12" s="38" customFormat="1" ht="63">
      <c r="A31" s="180" t="s">
        <v>110</v>
      </c>
      <c r="B31" s="181" t="s">
        <v>17</v>
      </c>
      <c r="C31" s="181" t="s">
        <v>18</v>
      </c>
      <c r="D31" s="179" t="s">
        <v>34</v>
      </c>
      <c r="E31" s="178" t="s">
        <v>25</v>
      </c>
      <c r="F31" s="178" t="s">
        <v>37</v>
      </c>
      <c r="G31" s="178" t="s">
        <v>212</v>
      </c>
      <c r="H31" s="182" t="s">
        <v>112</v>
      </c>
      <c r="I31" s="79">
        <f>I32</f>
        <v>254.04</v>
      </c>
      <c r="J31" s="79">
        <f t="shared" si="5"/>
        <v>0</v>
      </c>
      <c r="K31" s="79">
        <f t="shared" si="5"/>
        <v>0</v>
      </c>
      <c r="L31" s="61"/>
    </row>
    <row r="32" spans="1:12" s="38" customFormat="1" ht="31.5">
      <c r="A32" s="180" t="s">
        <v>111</v>
      </c>
      <c r="B32" s="181" t="s">
        <v>17</v>
      </c>
      <c r="C32" s="181" t="s">
        <v>18</v>
      </c>
      <c r="D32" s="179" t="s">
        <v>34</v>
      </c>
      <c r="E32" s="178" t="s">
        <v>25</v>
      </c>
      <c r="F32" s="178" t="s">
        <v>37</v>
      </c>
      <c r="G32" s="178" t="s">
        <v>212</v>
      </c>
      <c r="H32" s="182" t="s">
        <v>113</v>
      </c>
      <c r="I32" s="79">
        <f>'Прил 2'!J33</f>
        <v>254.04</v>
      </c>
      <c r="J32" s="79">
        <f>'Прил 2'!K33</f>
        <v>0</v>
      </c>
      <c r="K32" s="79">
        <f>'Прил 2'!L33</f>
        <v>0</v>
      </c>
      <c r="L32" s="61"/>
    </row>
    <row r="33" spans="1:12" s="83" customFormat="1" ht="47.25">
      <c r="A33" s="72" t="s">
        <v>142</v>
      </c>
      <c r="B33" s="6" t="s">
        <v>17</v>
      </c>
      <c r="C33" s="6" t="s">
        <v>18</v>
      </c>
      <c r="D33" s="73">
        <v>89</v>
      </c>
      <c r="E33" s="7"/>
      <c r="F33" s="7"/>
      <c r="G33" s="7"/>
      <c r="H33" s="82"/>
      <c r="I33" s="79">
        <f>I34</f>
        <v>0.3</v>
      </c>
      <c r="J33" s="79">
        <f t="shared" ref="J33:K36" si="6">J34</f>
        <v>0.3</v>
      </c>
      <c r="K33" s="79">
        <f t="shared" si="6"/>
        <v>0.3</v>
      </c>
      <c r="L33" s="78"/>
    </row>
    <row r="34" spans="1:12" s="83" customFormat="1" ht="47.25">
      <c r="A34" s="72" t="s">
        <v>143</v>
      </c>
      <c r="B34" s="6" t="s">
        <v>17</v>
      </c>
      <c r="C34" s="6" t="s">
        <v>18</v>
      </c>
      <c r="D34" s="73">
        <v>89</v>
      </c>
      <c r="E34" s="7" t="s">
        <v>24</v>
      </c>
      <c r="F34" s="7"/>
      <c r="G34" s="7"/>
      <c r="H34" s="82"/>
      <c r="I34" s="35">
        <f>I35</f>
        <v>0.3</v>
      </c>
      <c r="J34" s="35">
        <f t="shared" si="6"/>
        <v>0.3</v>
      </c>
      <c r="K34" s="35">
        <f t="shared" si="6"/>
        <v>0.3</v>
      </c>
      <c r="L34" s="78"/>
    </row>
    <row r="35" spans="1:12" ht="85.9" customHeight="1">
      <c r="A35" s="84" t="s">
        <v>144</v>
      </c>
      <c r="B35" s="6" t="s">
        <v>17</v>
      </c>
      <c r="C35" s="6" t="s">
        <v>18</v>
      </c>
      <c r="D35" s="73">
        <v>89</v>
      </c>
      <c r="E35" s="7" t="s">
        <v>24</v>
      </c>
      <c r="F35" s="7" t="s">
        <v>37</v>
      </c>
      <c r="G35" s="7" t="s">
        <v>44</v>
      </c>
      <c r="H35" s="82"/>
      <c r="I35" s="35">
        <f>I36</f>
        <v>0.3</v>
      </c>
      <c r="J35" s="35">
        <f t="shared" si="6"/>
        <v>0.3</v>
      </c>
      <c r="K35" s="35">
        <f t="shared" si="6"/>
        <v>0.3</v>
      </c>
    </row>
    <row r="36" spans="1:12" ht="31.5">
      <c r="A36" s="75" t="s">
        <v>106</v>
      </c>
      <c r="B36" s="6" t="s">
        <v>17</v>
      </c>
      <c r="C36" s="6" t="s">
        <v>18</v>
      </c>
      <c r="D36" s="73" t="s">
        <v>49</v>
      </c>
      <c r="E36" s="6" t="s">
        <v>24</v>
      </c>
      <c r="F36" s="7" t="s">
        <v>37</v>
      </c>
      <c r="G36" s="7" t="s">
        <v>44</v>
      </c>
      <c r="H36" s="82" t="s">
        <v>108</v>
      </c>
      <c r="I36" s="35">
        <f>I37</f>
        <v>0.3</v>
      </c>
      <c r="J36" s="35">
        <f t="shared" si="6"/>
        <v>0.3</v>
      </c>
      <c r="K36" s="35">
        <f t="shared" si="6"/>
        <v>0.3</v>
      </c>
    </row>
    <row r="37" spans="1:12" ht="31.5">
      <c r="A37" s="75" t="s">
        <v>107</v>
      </c>
      <c r="B37" s="6" t="s">
        <v>17</v>
      </c>
      <c r="C37" s="6" t="s">
        <v>18</v>
      </c>
      <c r="D37" s="73" t="s">
        <v>49</v>
      </c>
      <c r="E37" s="7" t="s">
        <v>24</v>
      </c>
      <c r="F37" s="7" t="s">
        <v>37</v>
      </c>
      <c r="G37" s="7" t="s">
        <v>44</v>
      </c>
      <c r="H37" s="82" t="s">
        <v>109</v>
      </c>
      <c r="I37" s="35">
        <f>'Прил 2'!J38</f>
        <v>0.3</v>
      </c>
      <c r="J37" s="35">
        <f>'Прил 2'!K38</f>
        <v>0.3</v>
      </c>
      <c r="K37" s="35">
        <f>'Прил 2'!L38</f>
        <v>0.3</v>
      </c>
    </row>
    <row r="38" spans="1:12">
      <c r="A38" s="70" t="s">
        <v>45</v>
      </c>
      <c r="B38" s="85" t="s">
        <v>17</v>
      </c>
      <c r="C38" s="85" t="s">
        <v>46</v>
      </c>
      <c r="D38" s="85"/>
      <c r="E38" s="163"/>
      <c r="F38" s="163"/>
      <c r="G38" s="86"/>
      <c r="H38" s="86"/>
      <c r="I38" s="169">
        <f>I39</f>
        <v>5</v>
      </c>
      <c r="J38" s="169">
        <f t="shared" ref="J38:K42" si="7">J39</f>
        <v>5</v>
      </c>
      <c r="K38" s="169">
        <f t="shared" si="7"/>
        <v>5</v>
      </c>
    </row>
    <row r="39" spans="1:12" ht="47.25">
      <c r="A39" s="72" t="s">
        <v>142</v>
      </c>
      <c r="B39" s="7" t="s">
        <v>17</v>
      </c>
      <c r="C39" s="7" t="s">
        <v>46</v>
      </c>
      <c r="D39" s="73">
        <v>89</v>
      </c>
      <c r="E39" s="7"/>
      <c r="F39" s="7"/>
      <c r="G39" s="87"/>
      <c r="H39" s="87"/>
      <c r="I39" s="35">
        <f>I40</f>
        <v>5</v>
      </c>
      <c r="J39" s="35">
        <f t="shared" si="7"/>
        <v>5</v>
      </c>
      <c r="K39" s="35">
        <f t="shared" si="7"/>
        <v>5</v>
      </c>
      <c r="L39" s="78"/>
    </row>
    <row r="40" spans="1:12" s="38" customFormat="1" ht="47.25">
      <c r="A40" s="72" t="s">
        <v>143</v>
      </c>
      <c r="B40" s="7" t="s">
        <v>17</v>
      </c>
      <c r="C40" s="7" t="s">
        <v>46</v>
      </c>
      <c r="D40" s="73">
        <v>89</v>
      </c>
      <c r="E40" s="7" t="s">
        <v>24</v>
      </c>
      <c r="F40" s="7"/>
      <c r="G40" s="87"/>
      <c r="H40" s="87"/>
      <c r="I40" s="35">
        <f>I41</f>
        <v>5</v>
      </c>
      <c r="J40" s="35">
        <f t="shared" si="7"/>
        <v>5</v>
      </c>
      <c r="K40" s="35">
        <f t="shared" si="7"/>
        <v>5</v>
      </c>
      <c r="L40" s="78"/>
    </row>
    <row r="41" spans="1:12" s="38" customFormat="1" ht="31.5">
      <c r="A41" s="75" t="s">
        <v>116</v>
      </c>
      <c r="B41" s="7" t="s">
        <v>17</v>
      </c>
      <c r="C41" s="7" t="s">
        <v>46</v>
      </c>
      <c r="D41" s="73">
        <v>89</v>
      </c>
      <c r="E41" s="7" t="s">
        <v>24</v>
      </c>
      <c r="F41" s="7" t="s">
        <v>37</v>
      </c>
      <c r="G41" s="7" t="s">
        <v>47</v>
      </c>
      <c r="H41" s="87"/>
      <c r="I41" s="35">
        <f>I42</f>
        <v>5</v>
      </c>
      <c r="J41" s="35">
        <f t="shared" si="7"/>
        <v>5</v>
      </c>
      <c r="K41" s="35">
        <f t="shared" si="7"/>
        <v>5</v>
      </c>
      <c r="L41" s="61"/>
    </row>
    <row r="42" spans="1:12" s="88" customFormat="1">
      <c r="A42" s="80" t="s">
        <v>114</v>
      </c>
      <c r="B42" s="7" t="s">
        <v>17</v>
      </c>
      <c r="C42" s="7" t="s">
        <v>46</v>
      </c>
      <c r="D42" s="73">
        <v>89</v>
      </c>
      <c r="E42" s="7" t="s">
        <v>24</v>
      </c>
      <c r="F42" s="7" t="s">
        <v>37</v>
      </c>
      <c r="G42" s="7" t="s">
        <v>47</v>
      </c>
      <c r="H42" s="87" t="s">
        <v>115</v>
      </c>
      <c r="I42" s="35">
        <f>I43</f>
        <v>5</v>
      </c>
      <c r="J42" s="35">
        <f t="shared" si="7"/>
        <v>5</v>
      </c>
      <c r="K42" s="35">
        <f t="shared" si="7"/>
        <v>5</v>
      </c>
      <c r="L42" s="61"/>
    </row>
    <row r="43" spans="1:12" s="38" customFormat="1">
      <c r="A43" s="75" t="s">
        <v>48</v>
      </c>
      <c r="B43" s="7" t="s">
        <v>17</v>
      </c>
      <c r="C43" s="7" t="s">
        <v>46</v>
      </c>
      <c r="D43" s="7" t="s">
        <v>49</v>
      </c>
      <c r="E43" s="7" t="s">
        <v>24</v>
      </c>
      <c r="F43" s="7" t="s">
        <v>37</v>
      </c>
      <c r="G43" s="7" t="s">
        <v>47</v>
      </c>
      <c r="H43" s="87" t="s">
        <v>50</v>
      </c>
      <c r="I43" s="35">
        <f>'Прил 2'!J44</f>
        <v>5</v>
      </c>
      <c r="J43" s="35">
        <f>'Прил 2'!K44</f>
        <v>5</v>
      </c>
      <c r="K43" s="35">
        <f>'Прил 2'!L44</f>
        <v>5</v>
      </c>
      <c r="L43" s="61"/>
    </row>
    <row r="44" spans="1:12" s="38" customFormat="1">
      <c r="A44" s="75" t="s">
        <v>232</v>
      </c>
      <c r="B44" s="89" t="s">
        <v>17</v>
      </c>
      <c r="C44" s="85" t="s">
        <v>32</v>
      </c>
      <c r="D44" s="7"/>
      <c r="E44" s="7"/>
      <c r="F44" s="7"/>
      <c r="G44" s="7"/>
      <c r="H44" s="87"/>
      <c r="I44" s="169">
        <f>I45+I53+I49</f>
        <v>3</v>
      </c>
      <c r="J44" s="169">
        <f t="shared" ref="J44:K44" si="8">J45+J53+J49</f>
        <v>2.5</v>
      </c>
      <c r="K44" s="169">
        <f t="shared" si="8"/>
        <v>2</v>
      </c>
      <c r="L44" s="61"/>
    </row>
    <row r="45" spans="1:12" s="38" customFormat="1" ht="31.5">
      <c r="A45" s="75" t="s">
        <v>228</v>
      </c>
      <c r="B45" s="6" t="s">
        <v>17</v>
      </c>
      <c r="C45" s="6" t="s">
        <v>32</v>
      </c>
      <c r="D45" s="6" t="s">
        <v>229</v>
      </c>
      <c r="E45" s="6"/>
      <c r="F45" s="6"/>
      <c r="G45" s="6"/>
      <c r="H45" s="6"/>
      <c r="I45" s="35">
        <f>I46</f>
        <v>0.5</v>
      </c>
      <c r="J45" s="35">
        <f t="shared" ref="J45:K47" si="9">J46</f>
        <v>0</v>
      </c>
      <c r="K45" s="35">
        <f t="shared" si="9"/>
        <v>0</v>
      </c>
      <c r="L45" s="61"/>
    </row>
    <row r="46" spans="1:12" s="38" customFormat="1">
      <c r="A46" s="75" t="s">
        <v>230</v>
      </c>
      <c r="B46" s="6" t="s">
        <v>17</v>
      </c>
      <c r="C46" s="6" t="s">
        <v>32</v>
      </c>
      <c r="D46" s="6" t="s">
        <v>229</v>
      </c>
      <c r="E46" s="6" t="s">
        <v>35</v>
      </c>
      <c r="F46" s="6" t="s">
        <v>37</v>
      </c>
      <c r="G46" s="6" t="s">
        <v>231</v>
      </c>
      <c r="H46" s="6"/>
      <c r="I46" s="35">
        <f>I47</f>
        <v>0.5</v>
      </c>
      <c r="J46" s="35">
        <f t="shared" si="9"/>
        <v>0</v>
      </c>
      <c r="K46" s="35">
        <f t="shared" si="9"/>
        <v>0</v>
      </c>
      <c r="L46" s="61"/>
    </row>
    <row r="47" spans="1:12" s="38" customFormat="1" ht="31.5">
      <c r="A47" s="75" t="s">
        <v>106</v>
      </c>
      <c r="B47" s="6" t="s">
        <v>17</v>
      </c>
      <c r="C47" s="6" t="s">
        <v>32</v>
      </c>
      <c r="D47" s="6" t="s">
        <v>229</v>
      </c>
      <c r="E47" s="6" t="s">
        <v>35</v>
      </c>
      <c r="F47" s="6" t="s">
        <v>37</v>
      </c>
      <c r="G47" s="6" t="s">
        <v>231</v>
      </c>
      <c r="H47" s="6" t="s">
        <v>108</v>
      </c>
      <c r="I47" s="35">
        <f>I48</f>
        <v>0.5</v>
      </c>
      <c r="J47" s="35">
        <f t="shared" si="9"/>
        <v>0</v>
      </c>
      <c r="K47" s="35">
        <f t="shared" si="9"/>
        <v>0</v>
      </c>
      <c r="L47" s="61"/>
    </row>
    <row r="48" spans="1:12" s="38" customFormat="1" ht="31.5">
      <c r="A48" s="75" t="s">
        <v>107</v>
      </c>
      <c r="B48" s="6" t="s">
        <v>17</v>
      </c>
      <c r="C48" s="6" t="s">
        <v>32</v>
      </c>
      <c r="D48" s="6" t="s">
        <v>229</v>
      </c>
      <c r="E48" s="6" t="s">
        <v>35</v>
      </c>
      <c r="F48" s="6" t="s">
        <v>37</v>
      </c>
      <c r="G48" s="6" t="s">
        <v>231</v>
      </c>
      <c r="H48" s="6" t="s">
        <v>109</v>
      </c>
      <c r="I48" s="35">
        <f>'Прил 2'!J49</f>
        <v>0.5</v>
      </c>
      <c r="J48" s="35">
        <f>'Прил 2'!K49</f>
        <v>0</v>
      </c>
      <c r="K48" s="35">
        <f>'Прил 2'!L49</f>
        <v>0</v>
      </c>
      <c r="L48" s="61"/>
    </row>
    <row r="49" spans="1:12" s="38" customFormat="1" ht="47.25">
      <c r="A49" s="75" t="s">
        <v>241</v>
      </c>
      <c r="B49" s="7" t="s">
        <v>17</v>
      </c>
      <c r="C49" s="7" t="s">
        <v>32</v>
      </c>
      <c r="D49" s="87" t="s">
        <v>46</v>
      </c>
      <c r="E49" s="7"/>
      <c r="F49" s="7"/>
      <c r="G49" s="7"/>
      <c r="H49" s="100"/>
      <c r="I49" s="35">
        <f>I50</f>
        <v>2</v>
      </c>
      <c r="J49" s="35">
        <f t="shared" ref="J49:K51" si="10">J50</f>
        <v>2</v>
      </c>
      <c r="K49" s="35">
        <f t="shared" si="10"/>
        <v>2</v>
      </c>
      <c r="L49" s="61"/>
    </row>
    <row r="50" spans="1:12" s="38" customFormat="1">
      <c r="A50" s="75" t="s">
        <v>239</v>
      </c>
      <c r="B50" s="7" t="s">
        <v>17</v>
      </c>
      <c r="C50" s="7" t="s">
        <v>32</v>
      </c>
      <c r="D50" s="87" t="s">
        <v>46</v>
      </c>
      <c r="E50" s="7" t="s">
        <v>35</v>
      </c>
      <c r="F50" s="7" t="s">
        <v>37</v>
      </c>
      <c r="G50" s="7" t="s">
        <v>240</v>
      </c>
      <c r="H50" s="100"/>
      <c r="I50" s="35">
        <f>I51</f>
        <v>2</v>
      </c>
      <c r="J50" s="35">
        <f t="shared" si="10"/>
        <v>2</v>
      </c>
      <c r="K50" s="35">
        <f t="shared" si="10"/>
        <v>2</v>
      </c>
      <c r="L50" s="61"/>
    </row>
    <row r="51" spans="1:12" s="38" customFormat="1" ht="31.5">
      <c r="A51" s="75" t="s">
        <v>106</v>
      </c>
      <c r="B51" s="7" t="s">
        <v>17</v>
      </c>
      <c r="C51" s="7" t="s">
        <v>32</v>
      </c>
      <c r="D51" s="87" t="s">
        <v>46</v>
      </c>
      <c r="E51" s="7" t="s">
        <v>35</v>
      </c>
      <c r="F51" s="7" t="s">
        <v>37</v>
      </c>
      <c r="G51" s="7" t="s">
        <v>240</v>
      </c>
      <c r="H51" s="100" t="s">
        <v>108</v>
      </c>
      <c r="I51" s="35">
        <f>I52</f>
        <v>2</v>
      </c>
      <c r="J51" s="35">
        <f t="shared" si="10"/>
        <v>2</v>
      </c>
      <c r="K51" s="35">
        <f t="shared" si="10"/>
        <v>2</v>
      </c>
      <c r="L51" s="61"/>
    </row>
    <row r="52" spans="1:12" s="38" customFormat="1" ht="31.5">
      <c r="A52" s="75" t="s">
        <v>107</v>
      </c>
      <c r="B52" s="7" t="s">
        <v>17</v>
      </c>
      <c r="C52" s="7" t="s">
        <v>32</v>
      </c>
      <c r="D52" s="87" t="s">
        <v>46</v>
      </c>
      <c r="E52" s="7" t="s">
        <v>35</v>
      </c>
      <c r="F52" s="7" t="s">
        <v>37</v>
      </c>
      <c r="G52" s="7" t="s">
        <v>240</v>
      </c>
      <c r="H52" s="100" t="s">
        <v>109</v>
      </c>
      <c r="I52" s="35">
        <f>'Прил 2'!J53</f>
        <v>2</v>
      </c>
      <c r="J52" s="35">
        <f>'Прил 2'!K53</f>
        <v>2</v>
      </c>
      <c r="K52" s="35">
        <f>'Прил 2'!L53</f>
        <v>2</v>
      </c>
      <c r="L52" s="61"/>
    </row>
    <row r="53" spans="1:12" s="38" customFormat="1" ht="31.5">
      <c r="A53" s="75" t="s">
        <v>233</v>
      </c>
      <c r="B53" s="6" t="s">
        <v>17</v>
      </c>
      <c r="C53" s="6" t="s">
        <v>32</v>
      </c>
      <c r="D53" s="87" t="s">
        <v>234</v>
      </c>
      <c r="E53" s="7"/>
      <c r="F53" s="7"/>
      <c r="G53" s="7"/>
      <c r="H53" s="100"/>
      <c r="I53" s="35">
        <f>I54</f>
        <v>0.5</v>
      </c>
      <c r="J53" s="35">
        <f t="shared" ref="J53:K55" si="11">J54</f>
        <v>0.5</v>
      </c>
      <c r="K53" s="35">
        <f t="shared" si="11"/>
        <v>0</v>
      </c>
      <c r="L53" s="61"/>
    </row>
    <row r="54" spans="1:12" s="38" customFormat="1">
      <c r="A54" s="75" t="s">
        <v>235</v>
      </c>
      <c r="B54" s="6" t="s">
        <v>17</v>
      </c>
      <c r="C54" s="6" t="s">
        <v>32</v>
      </c>
      <c r="D54" s="87" t="s">
        <v>234</v>
      </c>
      <c r="E54" s="7" t="s">
        <v>35</v>
      </c>
      <c r="F54" s="7" t="s">
        <v>35</v>
      </c>
      <c r="G54" s="7" t="s">
        <v>236</v>
      </c>
      <c r="H54" s="100"/>
      <c r="I54" s="35">
        <f>I55</f>
        <v>0.5</v>
      </c>
      <c r="J54" s="35">
        <f t="shared" si="11"/>
        <v>0.5</v>
      </c>
      <c r="K54" s="35">
        <f t="shared" si="11"/>
        <v>0</v>
      </c>
      <c r="L54" s="61"/>
    </row>
    <row r="55" spans="1:12" s="38" customFormat="1" ht="31.5">
      <c r="A55" s="75" t="s">
        <v>106</v>
      </c>
      <c r="B55" s="6" t="s">
        <v>17</v>
      </c>
      <c r="C55" s="6" t="s">
        <v>32</v>
      </c>
      <c r="D55" s="6" t="s">
        <v>234</v>
      </c>
      <c r="E55" s="6" t="s">
        <v>35</v>
      </c>
      <c r="F55" s="6" t="s">
        <v>37</v>
      </c>
      <c r="G55" s="6" t="s">
        <v>236</v>
      </c>
      <c r="H55" s="6" t="s">
        <v>108</v>
      </c>
      <c r="I55" s="35">
        <f>I56</f>
        <v>0.5</v>
      </c>
      <c r="J55" s="35">
        <f t="shared" si="11"/>
        <v>0.5</v>
      </c>
      <c r="K55" s="35">
        <f t="shared" si="11"/>
        <v>0</v>
      </c>
      <c r="L55" s="61"/>
    </row>
    <row r="56" spans="1:12" s="38" customFormat="1" ht="31.5">
      <c r="A56" s="75" t="s">
        <v>107</v>
      </c>
      <c r="B56" s="6" t="s">
        <v>17</v>
      </c>
      <c r="C56" s="6" t="s">
        <v>32</v>
      </c>
      <c r="D56" s="6" t="s">
        <v>234</v>
      </c>
      <c r="E56" s="6" t="s">
        <v>35</v>
      </c>
      <c r="F56" s="6" t="s">
        <v>37</v>
      </c>
      <c r="G56" s="6" t="s">
        <v>236</v>
      </c>
      <c r="H56" s="6" t="s">
        <v>109</v>
      </c>
      <c r="I56" s="35">
        <f>'Прил 2'!J57</f>
        <v>0.5</v>
      </c>
      <c r="J56" s="35">
        <f>'Прил 2'!K57</f>
        <v>0.5</v>
      </c>
      <c r="K56" s="35">
        <f>'Прил 2'!L57</f>
        <v>0</v>
      </c>
      <c r="L56" s="61"/>
    </row>
    <row r="57" spans="1:12">
      <c r="A57" s="70" t="s">
        <v>51</v>
      </c>
      <c r="B57" s="85" t="s">
        <v>28</v>
      </c>
      <c r="C57" s="85"/>
      <c r="D57" s="86"/>
      <c r="E57" s="85"/>
      <c r="F57" s="85"/>
      <c r="G57" s="85"/>
      <c r="H57" s="166"/>
      <c r="I57" s="90">
        <f>I58</f>
        <v>109.3</v>
      </c>
      <c r="J57" s="90">
        <f t="shared" ref="J57:K60" si="12">J58</f>
        <v>114.4</v>
      </c>
      <c r="K57" s="90">
        <f t="shared" si="12"/>
        <v>118.7</v>
      </c>
    </row>
    <row r="58" spans="1:12">
      <c r="A58" s="77" t="s">
        <v>52</v>
      </c>
      <c r="B58" s="168" t="s">
        <v>28</v>
      </c>
      <c r="C58" s="168" t="s">
        <v>29</v>
      </c>
      <c r="D58" s="71"/>
      <c r="E58" s="68"/>
      <c r="F58" s="68"/>
      <c r="G58" s="68"/>
      <c r="H58" s="91"/>
      <c r="I58" s="90">
        <f>I59</f>
        <v>109.3</v>
      </c>
      <c r="J58" s="90">
        <f t="shared" si="12"/>
        <v>114.4</v>
      </c>
      <c r="K58" s="90">
        <f t="shared" si="12"/>
        <v>118.7</v>
      </c>
    </row>
    <row r="59" spans="1:12" ht="47.25">
      <c r="A59" s="72" t="s">
        <v>142</v>
      </c>
      <c r="B59" s="81" t="s">
        <v>28</v>
      </c>
      <c r="C59" s="81" t="s">
        <v>29</v>
      </c>
      <c r="D59" s="6">
        <v>89</v>
      </c>
      <c r="E59" s="6"/>
      <c r="F59" s="6"/>
      <c r="G59" s="6"/>
      <c r="H59" s="92"/>
      <c r="I59" s="37">
        <f>I60</f>
        <v>109.3</v>
      </c>
      <c r="J59" s="37">
        <f t="shared" si="12"/>
        <v>114.4</v>
      </c>
      <c r="K59" s="37">
        <f t="shared" si="12"/>
        <v>118.7</v>
      </c>
      <c r="L59" s="78"/>
    </row>
    <row r="60" spans="1:12" ht="47.25">
      <c r="A60" s="72" t="s">
        <v>143</v>
      </c>
      <c r="B60" s="81" t="s">
        <v>28</v>
      </c>
      <c r="C60" s="81" t="s">
        <v>29</v>
      </c>
      <c r="D60" s="6">
        <v>89</v>
      </c>
      <c r="E60" s="6">
        <v>1</v>
      </c>
      <c r="F60" s="6"/>
      <c r="G60" s="6"/>
      <c r="H60" s="92"/>
      <c r="I60" s="37">
        <f>I61</f>
        <v>109.3</v>
      </c>
      <c r="J60" s="37">
        <f t="shared" si="12"/>
        <v>114.4</v>
      </c>
      <c r="K60" s="37">
        <f t="shared" si="12"/>
        <v>118.7</v>
      </c>
      <c r="L60" s="78"/>
    </row>
    <row r="61" spans="1:12" ht="47.25">
      <c r="A61" s="93" t="s">
        <v>176</v>
      </c>
      <c r="B61" s="81" t="s">
        <v>28</v>
      </c>
      <c r="C61" s="81" t="s">
        <v>29</v>
      </c>
      <c r="D61" s="94">
        <v>89</v>
      </c>
      <c r="E61" s="6">
        <v>1</v>
      </c>
      <c r="F61" s="6" t="s">
        <v>37</v>
      </c>
      <c r="G61" s="6">
        <v>51180</v>
      </c>
      <c r="H61" s="92"/>
      <c r="I61" s="37">
        <f>I62+I64</f>
        <v>109.3</v>
      </c>
      <c r="J61" s="37">
        <f>J62+J64</f>
        <v>114.4</v>
      </c>
      <c r="K61" s="37">
        <f>K62+K64</f>
        <v>118.7</v>
      </c>
    </row>
    <row r="62" spans="1:12" ht="63">
      <c r="A62" s="76" t="s">
        <v>110</v>
      </c>
      <c r="B62" s="81" t="s">
        <v>28</v>
      </c>
      <c r="C62" s="81" t="s">
        <v>29</v>
      </c>
      <c r="D62" s="94">
        <v>89</v>
      </c>
      <c r="E62" s="6">
        <v>1</v>
      </c>
      <c r="F62" s="6" t="s">
        <v>37</v>
      </c>
      <c r="G62" s="6" t="s">
        <v>53</v>
      </c>
      <c r="H62" s="92" t="s">
        <v>112</v>
      </c>
      <c r="I62" s="37">
        <f>I63</f>
        <v>105.3</v>
      </c>
      <c r="J62" s="37">
        <f>J63</f>
        <v>110.4</v>
      </c>
      <c r="K62" s="37">
        <f>K63</f>
        <v>114.7</v>
      </c>
    </row>
    <row r="63" spans="1:12" ht="31.5">
      <c r="A63" s="76" t="s">
        <v>111</v>
      </c>
      <c r="B63" s="81" t="s">
        <v>28</v>
      </c>
      <c r="C63" s="81" t="s">
        <v>29</v>
      </c>
      <c r="D63" s="94">
        <v>89</v>
      </c>
      <c r="E63" s="6">
        <v>1</v>
      </c>
      <c r="F63" s="6" t="s">
        <v>37</v>
      </c>
      <c r="G63" s="6" t="s">
        <v>53</v>
      </c>
      <c r="H63" s="92" t="s">
        <v>113</v>
      </c>
      <c r="I63" s="37">
        <f>'Прил 2'!J64</f>
        <v>105.3</v>
      </c>
      <c r="J63" s="37">
        <f>'Прил 2'!K64</f>
        <v>110.4</v>
      </c>
      <c r="K63" s="37">
        <f>'Прил 2'!L64</f>
        <v>114.7</v>
      </c>
    </row>
    <row r="64" spans="1:12" ht="31.5">
      <c r="A64" s="75" t="s">
        <v>106</v>
      </c>
      <c r="B64" s="81" t="s">
        <v>28</v>
      </c>
      <c r="C64" s="81" t="s">
        <v>29</v>
      </c>
      <c r="D64" s="94">
        <v>89</v>
      </c>
      <c r="E64" s="6">
        <v>1</v>
      </c>
      <c r="F64" s="6" t="s">
        <v>37</v>
      </c>
      <c r="G64" s="6">
        <v>51180</v>
      </c>
      <c r="H64" s="92" t="s">
        <v>108</v>
      </c>
      <c r="I64" s="37">
        <f t="shared" ref="I64:K64" si="13">I65</f>
        <v>4</v>
      </c>
      <c r="J64" s="37">
        <f t="shared" si="13"/>
        <v>4</v>
      </c>
      <c r="K64" s="37">
        <f t="shared" si="13"/>
        <v>4</v>
      </c>
    </row>
    <row r="65" spans="1:12" ht="31.5">
      <c r="A65" s="75" t="s">
        <v>107</v>
      </c>
      <c r="B65" s="81" t="s">
        <v>28</v>
      </c>
      <c r="C65" s="81" t="s">
        <v>29</v>
      </c>
      <c r="D65" s="94">
        <v>89</v>
      </c>
      <c r="E65" s="6">
        <v>1</v>
      </c>
      <c r="F65" s="6" t="s">
        <v>37</v>
      </c>
      <c r="G65" s="6">
        <v>51180</v>
      </c>
      <c r="H65" s="92" t="s">
        <v>109</v>
      </c>
      <c r="I65" s="37">
        <f>'Прил 2'!J66</f>
        <v>4</v>
      </c>
      <c r="J65" s="37">
        <f>'Прил 2'!K66</f>
        <v>4</v>
      </c>
      <c r="K65" s="37">
        <f>'Прил 2'!L66</f>
        <v>4</v>
      </c>
    </row>
    <row r="66" spans="1:12">
      <c r="A66" s="70" t="s">
        <v>221</v>
      </c>
      <c r="B66" s="168" t="s">
        <v>29</v>
      </c>
      <c r="C66" s="168"/>
      <c r="D66" s="68"/>
      <c r="E66" s="6"/>
      <c r="F66" s="6"/>
      <c r="G66" s="6"/>
      <c r="H66" s="92"/>
      <c r="I66" s="90">
        <f>I67</f>
        <v>0.5</v>
      </c>
      <c r="J66" s="90">
        <f t="shared" ref="J66:K70" si="14">J67</f>
        <v>0.5</v>
      </c>
      <c r="K66" s="90">
        <f t="shared" si="14"/>
        <v>0</v>
      </c>
    </row>
    <row r="67" spans="1:12" ht="31.5">
      <c r="A67" s="70" t="s">
        <v>222</v>
      </c>
      <c r="B67" s="168" t="s">
        <v>29</v>
      </c>
      <c r="C67" s="168" t="s">
        <v>223</v>
      </c>
      <c r="D67" s="68"/>
      <c r="E67" s="6"/>
      <c r="F67" s="6"/>
      <c r="G67" s="6"/>
      <c r="H67" s="92"/>
      <c r="I67" s="90">
        <f>I68</f>
        <v>0.5</v>
      </c>
      <c r="J67" s="90">
        <f t="shared" si="14"/>
        <v>0.5</v>
      </c>
      <c r="K67" s="90">
        <f t="shared" si="14"/>
        <v>0</v>
      </c>
    </row>
    <row r="68" spans="1:12" ht="31.5">
      <c r="A68" s="191" t="s">
        <v>224</v>
      </c>
      <c r="B68" s="192" t="s">
        <v>29</v>
      </c>
      <c r="C68" s="192" t="s">
        <v>223</v>
      </c>
      <c r="D68" s="6" t="s">
        <v>225</v>
      </c>
      <c r="E68" s="6"/>
      <c r="F68" s="6"/>
      <c r="G68" s="6"/>
      <c r="H68" s="92"/>
      <c r="I68" s="37">
        <f>I69</f>
        <v>0.5</v>
      </c>
      <c r="J68" s="37">
        <f t="shared" si="14"/>
        <v>0.5</v>
      </c>
      <c r="K68" s="37">
        <f t="shared" si="14"/>
        <v>0</v>
      </c>
    </row>
    <row r="69" spans="1:12" ht="31.5">
      <c r="A69" s="75" t="s">
        <v>226</v>
      </c>
      <c r="B69" s="81" t="s">
        <v>29</v>
      </c>
      <c r="C69" s="81" t="s">
        <v>223</v>
      </c>
      <c r="D69" s="6" t="s">
        <v>225</v>
      </c>
      <c r="E69" s="6" t="s">
        <v>35</v>
      </c>
      <c r="F69" s="6" t="s">
        <v>37</v>
      </c>
      <c r="G69" s="6" t="s">
        <v>227</v>
      </c>
      <c r="H69" s="92"/>
      <c r="I69" s="37">
        <f>I70</f>
        <v>0.5</v>
      </c>
      <c r="J69" s="37">
        <f t="shared" si="14"/>
        <v>0.5</v>
      </c>
      <c r="K69" s="37">
        <f t="shared" si="14"/>
        <v>0</v>
      </c>
    </row>
    <row r="70" spans="1:12" ht="31.5">
      <c r="A70" s="75" t="s">
        <v>106</v>
      </c>
      <c r="B70" s="81" t="s">
        <v>29</v>
      </c>
      <c r="C70" s="81" t="s">
        <v>223</v>
      </c>
      <c r="D70" s="6" t="s">
        <v>225</v>
      </c>
      <c r="E70" s="6" t="s">
        <v>35</v>
      </c>
      <c r="F70" s="6" t="s">
        <v>37</v>
      </c>
      <c r="G70" s="6" t="s">
        <v>227</v>
      </c>
      <c r="H70" s="92" t="s">
        <v>108</v>
      </c>
      <c r="I70" s="37">
        <f>I71</f>
        <v>0.5</v>
      </c>
      <c r="J70" s="37">
        <f t="shared" si="14"/>
        <v>0.5</v>
      </c>
      <c r="K70" s="37">
        <f t="shared" si="14"/>
        <v>0</v>
      </c>
    </row>
    <row r="71" spans="1:12" ht="31.5">
      <c r="A71" s="75" t="s">
        <v>107</v>
      </c>
      <c r="B71" s="81" t="s">
        <v>29</v>
      </c>
      <c r="C71" s="81" t="s">
        <v>223</v>
      </c>
      <c r="D71" s="6" t="s">
        <v>225</v>
      </c>
      <c r="E71" s="6" t="s">
        <v>35</v>
      </c>
      <c r="F71" s="6" t="s">
        <v>37</v>
      </c>
      <c r="G71" s="6" t="s">
        <v>227</v>
      </c>
      <c r="H71" s="92" t="s">
        <v>109</v>
      </c>
      <c r="I71" s="37">
        <f>'Прил 2'!J72</f>
        <v>0.5</v>
      </c>
      <c r="J71" s="37">
        <f>'Прил 2'!K72</f>
        <v>0.5</v>
      </c>
      <c r="K71" s="37">
        <f>'Прил 2'!L72</f>
        <v>0</v>
      </c>
    </row>
    <row r="72" spans="1:12">
      <c r="A72" s="77" t="s">
        <v>54</v>
      </c>
      <c r="B72" s="168" t="s">
        <v>18</v>
      </c>
      <c r="C72" s="168"/>
      <c r="D72" s="68"/>
      <c r="E72" s="68"/>
      <c r="F72" s="68"/>
      <c r="G72" s="68"/>
      <c r="H72" s="68"/>
      <c r="I72" s="90">
        <f t="shared" ref="I72:K76" si="15">I73</f>
        <v>488.03717999999992</v>
      </c>
      <c r="J72" s="90">
        <f t="shared" si="15"/>
        <v>383.7</v>
      </c>
      <c r="K72" s="90">
        <f t="shared" si="15"/>
        <v>399.09999999999997</v>
      </c>
    </row>
    <row r="73" spans="1:12">
      <c r="A73" s="77" t="s">
        <v>55</v>
      </c>
      <c r="B73" s="68" t="s">
        <v>18</v>
      </c>
      <c r="C73" s="68" t="s">
        <v>30</v>
      </c>
      <c r="D73" s="170"/>
      <c r="E73" s="170"/>
      <c r="F73" s="170"/>
      <c r="G73" s="170"/>
      <c r="H73" s="68"/>
      <c r="I73" s="90">
        <f>I74+I78+I82</f>
        <v>488.03717999999992</v>
      </c>
      <c r="J73" s="90">
        <f t="shared" ref="J73:K73" si="16">J74+J78</f>
        <v>383.7</v>
      </c>
      <c r="K73" s="90">
        <f t="shared" si="16"/>
        <v>399.09999999999997</v>
      </c>
    </row>
    <row r="74" spans="1:12" ht="47.25">
      <c r="A74" s="106" t="s">
        <v>242</v>
      </c>
      <c r="B74" s="7" t="s">
        <v>18</v>
      </c>
      <c r="C74" s="7" t="s">
        <v>30</v>
      </c>
      <c r="D74" s="7" t="s">
        <v>32</v>
      </c>
      <c r="E74" s="7"/>
      <c r="F74" s="7"/>
      <c r="G74" s="7"/>
      <c r="H74" s="6"/>
      <c r="I74" s="37">
        <f>I75</f>
        <v>295.2</v>
      </c>
      <c r="J74" s="37">
        <f>J76</f>
        <v>306.7</v>
      </c>
      <c r="K74" s="37">
        <f>K76</f>
        <v>300.89999999999998</v>
      </c>
      <c r="L74" s="95"/>
    </row>
    <row r="75" spans="1:12" ht="173.25">
      <c r="A75" s="146" t="s">
        <v>187</v>
      </c>
      <c r="B75" s="7" t="s">
        <v>18</v>
      </c>
      <c r="C75" s="7" t="s">
        <v>30</v>
      </c>
      <c r="D75" s="7" t="s">
        <v>32</v>
      </c>
      <c r="E75" s="7" t="s">
        <v>35</v>
      </c>
      <c r="F75" s="7" t="s">
        <v>17</v>
      </c>
      <c r="G75" s="7" t="s">
        <v>56</v>
      </c>
      <c r="H75" s="6"/>
      <c r="I75" s="37">
        <f>I76</f>
        <v>295.2</v>
      </c>
      <c r="J75" s="37">
        <f t="shared" ref="J75:K75" si="17">J76</f>
        <v>306.7</v>
      </c>
      <c r="K75" s="37">
        <f t="shared" si="17"/>
        <v>300.89999999999998</v>
      </c>
      <c r="L75" s="95"/>
    </row>
    <row r="76" spans="1:12" ht="36" customHeight="1">
      <c r="A76" s="75" t="s">
        <v>106</v>
      </c>
      <c r="B76" s="7" t="s">
        <v>18</v>
      </c>
      <c r="C76" s="7" t="s">
        <v>30</v>
      </c>
      <c r="D76" s="7" t="s">
        <v>32</v>
      </c>
      <c r="E76" s="7" t="s">
        <v>35</v>
      </c>
      <c r="F76" s="7" t="s">
        <v>17</v>
      </c>
      <c r="G76" s="7" t="s">
        <v>56</v>
      </c>
      <c r="H76" s="6" t="s">
        <v>108</v>
      </c>
      <c r="I76" s="37">
        <f t="shared" si="15"/>
        <v>295.2</v>
      </c>
      <c r="J76" s="37">
        <f t="shared" si="15"/>
        <v>306.7</v>
      </c>
      <c r="K76" s="37">
        <f t="shared" si="15"/>
        <v>300.89999999999998</v>
      </c>
      <c r="L76" s="95"/>
    </row>
    <row r="77" spans="1:12" ht="31.5">
      <c r="A77" s="75" t="s">
        <v>107</v>
      </c>
      <c r="B77" s="7" t="s">
        <v>18</v>
      </c>
      <c r="C77" s="7" t="s">
        <v>30</v>
      </c>
      <c r="D77" s="7" t="s">
        <v>32</v>
      </c>
      <c r="E77" s="7" t="s">
        <v>35</v>
      </c>
      <c r="F77" s="7" t="s">
        <v>17</v>
      </c>
      <c r="G77" s="7" t="s">
        <v>56</v>
      </c>
      <c r="H77" s="6" t="s">
        <v>109</v>
      </c>
      <c r="I77" s="37">
        <f>'Прил 2'!J78</f>
        <v>295.2</v>
      </c>
      <c r="J77" s="37">
        <f>'Прил 2'!K78</f>
        <v>306.7</v>
      </c>
      <c r="K77" s="37">
        <f>'Прил 2'!L78</f>
        <v>300.89999999999998</v>
      </c>
    </row>
    <row r="78" spans="1:12" ht="78.75">
      <c r="A78" s="10" t="s">
        <v>243</v>
      </c>
      <c r="B78" s="6" t="s">
        <v>18</v>
      </c>
      <c r="C78" s="6" t="s">
        <v>30</v>
      </c>
      <c r="D78" s="6" t="s">
        <v>223</v>
      </c>
      <c r="E78" s="6"/>
      <c r="F78" s="6"/>
      <c r="G78" s="6"/>
      <c r="H78" s="6"/>
      <c r="I78" s="37">
        <f>I79</f>
        <v>66.599999999999994</v>
      </c>
      <c r="J78" s="37">
        <f t="shared" ref="J78:K80" si="18">J79</f>
        <v>77</v>
      </c>
      <c r="K78" s="37">
        <f t="shared" si="18"/>
        <v>98.2</v>
      </c>
    </row>
    <row r="79" spans="1:12" ht="173.25">
      <c r="A79" s="196" t="s">
        <v>187</v>
      </c>
      <c r="B79" s="7" t="s">
        <v>18</v>
      </c>
      <c r="C79" s="7" t="s">
        <v>30</v>
      </c>
      <c r="D79" s="7" t="s">
        <v>223</v>
      </c>
      <c r="E79" s="7" t="s">
        <v>35</v>
      </c>
      <c r="F79" s="7" t="s">
        <v>17</v>
      </c>
      <c r="G79" s="7" t="s">
        <v>56</v>
      </c>
      <c r="H79" s="6"/>
      <c r="I79" s="37">
        <f>I80</f>
        <v>66.599999999999994</v>
      </c>
      <c r="J79" s="37">
        <f t="shared" si="18"/>
        <v>77</v>
      </c>
      <c r="K79" s="37">
        <f t="shared" si="18"/>
        <v>98.2</v>
      </c>
    </row>
    <row r="80" spans="1:12" ht="31.5">
      <c r="A80" s="75" t="s">
        <v>106</v>
      </c>
      <c r="B80" s="7" t="s">
        <v>18</v>
      </c>
      <c r="C80" s="7" t="s">
        <v>30</v>
      </c>
      <c r="D80" s="7" t="s">
        <v>223</v>
      </c>
      <c r="E80" s="7" t="s">
        <v>35</v>
      </c>
      <c r="F80" s="7" t="s">
        <v>17</v>
      </c>
      <c r="G80" s="7" t="s">
        <v>56</v>
      </c>
      <c r="H80" s="6" t="s">
        <v>108</v>
      </c>
      <c r="I80" s="37">
        <f>I81</f>
        <v>66.599999999999994</v>
      </c>
      <c r="J80" s="37">
        <f t="shared" si="18"/>
        <v>77</v>
      </c>
      <c r="K80" s="37">
        <f t="shared" si="18"/>
        <v>98.2</v>
      </c>
    </row>
    <row r="81" spans="1:12" ht="31.5">
      <c r="A81" s="75" t="s">
        <v>107</v>
      </c>
      <c r="B81" s="7" t="s">
        <v>18</v>
      </c>
      <c r="C81" s="7" t="s">
        <v>30</v>
      </c>
      <c r="D81" s="7" t="s">
        <v>223</v>
      </c>
      <c r="E81" s="7" t="s">
        <v>35</v>
      </c>
      <c r="F81" s="7" t="s">
        <v>17</v>
      </c>
      <c r="G81" s="7" t="s">
        <v>56</v>
      </c>
      <c r="H81" s="6" t="s">
        <v>109</v>
      </c>
      <c r="I81" s="37">
        <f>'Прил 2'!J82</f>
        <v>66.599999999999994</v>
      </c>
      <c r="J81" s="37">
        <f>'Прил 2'!K82</f>
        <v>77</v>
      </c>
      <c r="K81" s="37">
        <f>'Прил 2'!L82</f>
        <v>98.2</v>
      </c>
    </row>
    <row r="82" spans="1:12" ht="47.25">
      <c r="A82" s="106" t="s">
        <v>142</v>
      </c>
      <c r="B82" s="7" t="s">
        <v>18</v>
      </c>
      <c r="C82" s="7" t="s">
        <v>30</v>
      </c>
      <c r="D82" s="7" t="s">
        <v>49</v>
      </c>
      <c r="E82" s="7"/>
      <c r="F82" s="7"/>
      <c r="G82" s="7"/>
      <c r="H82" s="6"/>
      <c r="I82" s="37">
        <f>I83</f>
        <v>126.23718</v>
      </c>
      <c r="J82" s="37">
        <f t="shared" ref="J82:K85" si="19">J83</f>
        <v>0</v>
      </c>
      <c r="K82" s="37">
        <f t="shared" si="19"/>
        <v>0</v>
      </c>
    </row>
    <row r="83" spans="1:12" ht="47.25">
      <c r="A83" s="107" t="s">
        <v>143</v>
      </c>
      <c r="B83" s="7" t="s">
        <v>18</v>
      </c>
      <c r="C83" s="7" t="s">
        <v>30</v>
      </c>
      <c r="D83" s="7" t="s">
        <v>49</v>
      </c>
      <c r="E83" s="7" t="s">
        <v>24</v>
      </c>
      <c r="F83" s="7"/>
      <c r="G83" s="7"/>
      <c r="H83" s="6"/>
      <c r="I83" s="37">
        <f>I84</f>
        <v>126.23718</v>
      </c>
      <c r="J83" s="37">
        <f t="shared" si="19"/>
        <v>0</v>
      </c>
      <c r="K83" s="37">
        <f t="shared" si="19"/>
        <v>0</v>
      </c>
    </row>
    <row r="84" spans="1:12" ht="47.25">
      <c r="A84" s="107" t="s">
        <v>247</v>
      </c>
      <c r="B84" s="7" t="s">
        <v>18</v>
      </c>
      <c r="C84" s="7" t="s">
        <v>30</v>
      </c>
      <c r="D84" s="7" t="s">
        <v>49</v>
      </c>
      <c r="E84" s="7" t="s">
        <v>24</v>
      </c>
      <c r="F84" s="7" t="s">
        <v>37</v>
      </c>
      <c r="G84" s="7" t="s">
        <v>248</v>
      </c>
      <c r="H84" s="6"/>
      <c r="I84" s="37">
        <f>I85</f>
        <v>126.23718</v>
      </c>
      <c r="J84" s="37">
        <f t="shared" si="19"/>
        <v>0</v>
      </c>
      <c r="K84" s="37">
        <f t="shared" si="19"/>
        <v>0</v>
      </c>
    </row>
    <row r="85" spans="1:12" ht="31.5">
      <c r="A85" s="75" t="s">
        <v>106</v>
      </c>
      <c r="B85" s="7" t="s">
        <v>18</v>
      </c>
      <c r="C85" s="7" t="s">
        <v>30</v>
      </c>
      <c r="D85" s="7" t="s">
        <v>49</v>
      </c>
      <c r="E85" s="7" t="s">
        <v>24</v>
      </c>
      <c r="F85" s="7" t="s">
        <v>37</v>
      </c>
      <c r="G85" s="7" t="s">
        <v>248</v>
      </c>
      <c r="H85" s="6" t="s">
        <v>108</v>
      </c>
      <c r="I85" s="37">
        <f>I86</f>
        <v>126.23718</v>
      </c>
      <c r="J85" s="37">
        <f t="shared" si="19"/>
        <v>0</v>
      </c>
      <c r="K85" s="37">
        <f t="shared" si="19"/>
        <v>0</v>
      </c>
    </row>
    <row r="86" spans="1:12" ht="31.5">
      <c r="A86" s="75" t="s">
        <v>107</v>
      </c>
      <c r="B86" s="7" t="s">
        <v>18</v>
      </c>
      <c r="C86" s="7" t="s">
        <v>30</v>
      </c>
      <c r="D86" s="7" t="s">
        <v>49</v>
      </c>
      <c r="E86" s="7" t="s">
        <v>24</v>
      </c>
      <c r="F86" s="7" t="s">
        <v>37</v>
      </c>
      <c r="G86" s="7" t="s">
        <v>248</v>
      </c>
      <c r="H86" s="6" t="s">
        <v>109</v>
      </c>
      <c r="I86" s="37">
        <f>'Прил 2'!J87</f>
        <v>126.23718</v>
      </c>
      <c r="J86" s="37">
        <f>'Прил 2'!K87</f>
        <v>0</v>
      </c>
      <c r="K86" s="37">
        <f>'Прил 2'!L87</f>
        <v>0</v>
      </c>
    </row>
    <row r="87" spans="1:12">
      <c r="A87" s="77" t="s">
        <v>21</v>
      </c>
      <c r="B87" s="68" t="s">
        <v>20</v>
      </c>
      <c r="C87" s="68"/>
      <c r="D87" s="68"/>
      <c r="E87" s="68"/>
      <c r="F87" s="68"/>
      <c r="G87" s="96"/>
      <c r="H87" s="96"/>
      <c r="I87" s="90">
        <f>I88+I99</f>
        <v>215.5</v>
      </c>
      <c r="J87" s="90">
        <f>J88+J99</f>
        <v>34.299999999999997</v>
      </c>
      <c r="K87" s="90">
        <f>K88+K99</f>
        <v>84.8</v>
      </c>
    </row>
    <row r="88" spans="1:12">
      <c r="A88" s="77" t="s">
        <v>57</v>
      </c>
      <c r="B88" s="68" t="s">
        <v>20</v>
      </c>
      <c r="C88" s="68" t="s">
        <v>28</v>
      </c>
      <c r="D88" s="68"/>
      <c r="E88" s="68"/>
      <c r="F88" s="68"/>
      <c r="G88" s="96"/>
      <c r="H88" s="96"/>
      <c r="I88" s="90">
        <f>I89+I94</f>
        <v>145</v>
      </c>
      <c r="J88" s="90">
        <f t="shared" ref="J88:K88" si="20">J89+J94</f>
        <v>30</v>
      </c>
      <c r="K88" s="90">
        <f t="shared" si="20"/>
        <v>30</v>
      </c>
    </row>
    <row r="89" spans="1:12" ht="63">
      <c r="A89" s="183" t="s">
        <v>216</v>
      </c>
      <c r="B89" s="6" t="s">
        <v>20</v>
      </c>
      <c r="C89" s="6" t="s">
        <v>28</v>
      </c>
      <c r="D89" s="6" t="s">
        <v>150</v>
      </c>
      <c r="E89" s="6"/>
      <c r="F89" s="6"/>
      <c r="G89" s="36"/>
      <c r="H89" s="36"/>
      <c r="I89" s="37">
        <f>I90</f>
        <v>115</v>
      </c>
      <c r="J89" s="37">
        <f t="shared" ref="J89:K90" si="21">J90</f>
        <v>0</v>
      </c>
      <c r="K89" s="37">
        <f t="shared" si="21"/>
        <v>0</v>
      </c>
    </row>
    <row r="90" spans="1:12" ht="31.5">
      <c r="A90" s="106" t="s">
        <v>213</v>
      </c>
      <c r="B90" s="6" t="s">
        <v>20</v>
      </c>
      <c r="C90" s="6" t="s">
        <v>28</v>
      </c>
      <c r="D90" s="6" t="s">
        <v>150</v>
      </c>
      <c r="E90" s="6" t="s">
        <v>35</v>
      </c>
      <c r="F90" s="6" t="s">
        <v>17</v>
      </c>
      <c r="G90" s="36"/>
      <c r="H90" s="36"/>
      <c r="I90" s="37">
        <f>I91</f>
        <v>115</v>
      </c>
      <c r="J90" s="37">
        <f t="shared" si="21"/>
        <v>0</v>
      </c>
      <c r="K90" s="37">
        <f t="shared" si="21"/>
        <v>0</v>
      </c>
    </row>
    <row r="91" spans="1:12" ht="37.5" customHeight="1">
      <c r="A91" s="10" t="s">
        <v>214</v>
      </c>
      <c r="B91" s="6" t="s">
        <v>20</v>
      </c>
      <c r="C91" s="6" t="s">
        <v>28</v>
      </c>
      <c r="D91" s="6" t="s">
        <v>150</v>
      </c>
      <c r="E91" s="6" t="s">
        <v>35</v>
      </c>
      <c r="F91" s="6" t="s">
        <v>17</v>
      </c>
      <c r="G91" s="6" t="s">
        <v>215</v>
      </c>
      <c r="H91" s="92"/>
      <c r="I91" s="37">
        <f>I92</f>
        <v>115</v>
      </c>
      <c r="J91" s="37">
        <f t="shared" ref="J91:K92" si="22">J92</f>
        <v>0</v>
      </c>
      <c r="K91" s="37">
        <f t="shared" si="22"/>
        <v>0</v>
      </c>
      <c r="L91" s="95"/>
    </row>
    <row r="92" spans="1:12" ht="31.5">
      <c r="A92" s="75" t="s">
        <v>106</v>
      </c>
      <c r="B92" s="6" t="s">
        <v>20</v>
      </c>
      <c r="C92" s="6" t="s">
        <v>28</v>
      </c>
      <c r="D92" s="6" t="s">
        <v>150</v>
      </c>
      <c r="E92" s="6" t="s">
        <v>35</v>
      </c>
      <c r="F92" s="6" t="s">
        <v>17</v>
      </c>
      <c r="G92" s="6" t="s">
        <v>215</v>
      </c>
      <c r="H92" s="92" t="s">
        <v>108</v>
      </c>
      <c r="I92" s="37">
        <f>I93</f>
        <v>115</v>
      </c>
      <c r="J92" s="37">
        <f t="shared" si="22"/>
        <v>0</v>
      </c>
      <c r="K92" s="37">
        <f t="shared" si="22"/>
        <v>0</v>
      </c>
    </row>
    <row r="93" spans="1:12" ht="31.5">
      <c r="A93" s="75" t="s">
        <v>107</v>
      </c>
      <c r="B93" s="6" t="s">
        <v>20</v>
      </c>
      <c r="C93" s="6" t="s">
        <v>28</v>
      </c>
      <c r="D93" s="6" t="s">
        <v>150</v>
      </c>
      <c r="E93" s="6" t="s">
        <v>35</v>
      </c>
      <c r="F93" s="6" t="s">
        <v>17</v>
      </c>
      <c r="G93" s="6" t="s">
        <v>215</v>
      </c>
      <c r="H93" s="92" t="s">
        <v>109</v>
      </c>
      <c r="I93" s="37">
        <f>'Прил 2'!J94</f>
        <v>115</v>
      </c>
      <c r="J93" s="37">
        <f>'Прил 2'!K94</f>
        <v>0</v>
      </c>
      <c r="K93" s="37">
        <f>'Прил 2'!L94</f>
        <v>0</v>
      </c>
    </row>
    <row r="94" spans="1:12" ht="47.25">
      <c r="A94" s="106" t="s">
        <v>142</v>
      </c>
      <c r="B94" s="103">
        <v>918</v>
      </c>
      <c r="C94" s="6" t="s">
        <v>20</v>
      </c>
      <c r="D94" s="6" t="s">
        <v>28</v>
      </c>
      <c r="E94" s="6" t="s">
        <v>49</v>
      </c>
      <c r="F94" s="6" t="s">
        <v>35</v>
      </c>
      <c r="G94" s="6"/>
      <c r="H94" s="11"/>
      <c r="I94" s="37">
        <f>I95</f>
        <v>30</v>
      </c>
      <c r="J94" s="37">
        <f t="shared" ref="J94:K97" si="23">J95</f>
        <v>30</v>
      </c>
      <c r="K94" s="37">
        <f t="shared" si="23"/>
        <v>30</v>
      </c>
    </row>
    <row r="95" spans="1:12" ht="47.25">
      <c r="A95" s="107" t="s">
        <v>143</v>
      </c>
      <c r="B95" s="103">
        <v>918</v>
      </c>
      <c r="C95" s="6" t="s">
        <v>20</v>
      </c>
      <c r="D95" s="6" t="s">
        <v>28</v>
      </c>
      <c r="E95" s="6" t="s">
        <v>49</v>
      </c>
      <c r="F95" s="6" t="s">
        <v>24</v>
      </c>
      <c r="G95" s="6"/>
      <c r="H95" s="11"/>
      <c r="I95" s="37">
        <f>I96</f>
        <v>30</v>
      </c>
      <c r="J95" s="37">
        <f t="shared" si="23"/>
        <v>30</v>
      </c>
      <c r="K95" s="37">
        <f t="shared" si="23"/>
        <v>30</v>
      </c>
    </row>
    <row r="96" spans="1:12" ht="78.75">
      <c r="A96" s="10" t="s">
        <v>237</v>
      </c>
      <c r="B96" s="6" t="s">
        <v>20</v>
      </c>
      <c r="C96" s="6" t="s">
        <v>28</v>
      </c>
      <c r="D96" s="6">
        <v>89</v>
      </c>
      <c r="E96" s="6">
        <v>1</v>
      </c>
      <c r="F96" s="6" t="s">
        <v>37</v>
      </c>
      <c r="G96" s="6" t="s">
        <v>238</v>
      </c>
      <c r="H96" s="92"/>
      <c r="I96" s="37">
        <f>I97</f>
        <v>30</v>
      </c>
      <c r="J96" s="37">
        <f t="shared" si="23"/>
        <v>30</v>
      </c>
      <c r="K96" s="37">
        <f t="shared" si="23"/>
        <v>30</v>
      </c>
    </row>
    <row r="97" spans="1:12" ht="31.5">
      <c r="A97" s="75" t="s">
        <v>106</v>
      </c>
      <c r="B97" s="6" t="s">
        <v>20</v>
      </c>
      <c r="C97" s="6" t="s">
        <v>28</v>
      </c>
      <c r="D97" s="6">
        <v>89</v>
      </c>
      <c r="E97" s="6">
        <v>1</v>
      </c>
      <c r="F97" s="6" t="s">
        <v>37</v>
      </c>
      <c r="G97" s="6" t="s">
        <v>238</v>
      </c>
      <c r="H97" s="92" t="s">
        <v>108</v>
      </c>
      <c r="I97" s="37">
        <f>I98</f>
        <v>30</v>
      </c>
      <c r="J97" s="37">
        <f t="shared" si="23"/>
        <v>30</v>
      </c>
      <c r="K97" s="37">
        <f t="shared" si="23"/>
        <v>30</v>
      </c>
    </row>
    <row r="98" spans="1:12" ht="31.5">
      <c r="A98" s="75" t="s">
        <v>107</v>
      </c>
      <c r="B98" s="6" t="s">
        <v>20</v>
      </c>
      <c r="C98" s="6" t="s">
        <v>28</v>
      </c>
      <c r="D98" s="6">
        <v>89</v>
      </c>
      <c r="E98" s="6">
        <v>1</v>
      </c>
      <c r="F98" s="6" t="s">
        <v>37</v>
      </c>
      <c r="G98" s="6" t="s">
        <v>238</v>
      </c>
      <c r="H98" s="92" t="s">
        <v>109</v>
      </c>
      <c r="I98" s="37">
        <f>'Прил 2'!J99</f>
        <v>30</v>
      </c>
      <c r="J98" s="37">
        <f>'Прил 2'!K99</f>
        <v>30</v>
      </c>
      <c r="K98" s="37">
        <f>'Прил 2'!L99</f>
        <v>30</v>
      </c>
    </row>
    <row r="99" spans="1:12">
      <c r="A99" s="77" t="s">
        <v>58</v>
      </c>
      <c r="B99" s="68" t="s">
        <v>20</v>
      </c>
      <c r="C99" s="68" t="s">
        <v>29</v>
      </c>
      <c r="D99" s="68"/>
      <c r="E99" s="68"/>
      <c r="F99" s="163"/>
      <c r="G99" s="96"/>
      <c r="H99" s="96"/>
      <c r="I99" s="90">
        <f>I100</f>
        <v>70.5</v>
      </c>
      <c r="J99" s="90">
        <f t="shared" ref="J99:K99" si="24">J100</f>
        <v>4.3</v>
      </c>
      <c r="K99" s="90">
        <f t="shared" si="24"/>
        <v>54.8</v>
      </c>
    </row>
    <row r="100" spans="1:12" ht="47.25">
      <c r="A100" s="72" t="s">
        <v>142</v>
      </c>
      <c r="B100" s="6" t="s">
        <v>20</v>
      </c>
      <c r="C100" s="6" t="s">
        <v>29</v>
      </c>
      <c r="D100" s="6" t="s">
        <v>49</v>
      </c>
      <c r="E100" s="6" t="s">
        <v>35</v>
      </c>
      <c r="F100" s="97"/>
      <c r="G100" s="36"/>
      <c r="H100" s="36"/>
      <c r="I100" s="37">
        <f>I101</f>
        <v>70.5</v>
      </c>
      <c r="J100" s="37">
        <f t="shared" ref="J100:K100" si="25">J101</f>
        <v>4.3</v>
      </c>
      <c r="K100" s="37">
        <f t="shared" si="25"/>
        <v>54.8</v>
      </c>
    </row>
    <row r="101" spans="1:12" ht="47.25">
      <c r="A101" s="72" t="s">
        <v>143</v>
      </c>
      <c r="B101" s="6" t="s">
        <v>20</v>
      </c>
      <c r="C101" s="6" t="s">
        <v>29</v>
      </c>
      <c r="D101" s="6" t="s">
        <v>49</v>
      </c>
      <c r="E101" s="11">
        <v>1</v>
      </c>
      <c r="F101" s="97"/>
      <c r="G101" s="36"/>
      <c r="H101" s="36"/>
      <c r="I101" s="37">
        <f>I102+I105</f>
        <v>70.5</v>
      </c>
      <c r="J101" s="37">
        <f t="shared" ref="J101:K101" si="26">J102+J105</f>
        <v>4.3</v>
      </c>
      <c r="K101" s="37">
        <f t="shared" si="26"/>
        <v>54.8</v>
      </c>
    </row>
    <row r="102" spans="1:12">
      <c r="A102" s="75" t="s">
        <v>59</v>
      </c>
      <c r="B102" s="6" t="s">
        <v>20</v>
      </c>
      <c r="C102" s="6" t="s">
        <v>29</v>
      </c>
      <c r="D102" s="6" t="s">
        <v>49</v>
      </c>
      <c r="E102" s="11">
        <v>1</v>
      </c>
      <c r="F102" s="7" t="s">
        <v>37</v>
      </c>
      <c r="G102" s="11">
        <v>43010</v>
      </c>
      <c r="H102" s="36"/>
      <c r="I102" s="37">
        <f>I103</f>
        <v>60.3</v>
      </c>
      <c r="J102" s="37">
        <f t="shared" ref="J102:K103" si="27">J103</f>
        <v>2.2999999999999998</v>
      </c>
      <c r="K102" s="37">
        <f t="shared" si="27"/>
        <v>22.8</v>
      </c>
    </row>
    <row r="103" spans="1:12" ht="31.5">
      <c r="A103" s="75" t="s">
        <v>106</v>
      </c>
      <c r="B103" s="6" t="s">
        <v>20</v>
      </c>
      <c r="C103" s="6" t="s">
        <v>29</v>
      </c>
      <c r="D103" s="6" t="s">
        <v>49</v>
      </c>
      <c r="E103" s="11">
        <v>1</v>
      </c>
      <c r="F103" s="7" t="s">
        <v>37</v>
      </c>
      <c r="G103" s="11">
        <v>43010</v>
      </c>
      <c r="H103" s="11">
        <v>200</v>
      </c>
      <c r="I103" s="37">
        <f>I104</f>
        <v>60.3</v>
      </c>
      <c r="J103" s="37">
        <f t="shared" si="27"/>
        <v>2.2999999999999998</v>
      </c>
      <c r="K103" s="37">
        <f t="shared" si="27"/>
        <v>22.8</v>
      </c>
    </row>
    <row r="104" spans="1:12" ht="31.5">
      <c r="A104" s="75" t="s">
        <v>107</v>
      </c>
      <c r="B104" s="6" t="s">
        <v>20</v>
      </c>
      <c r="C104" s="6" t="s">
        <v>29</v>
      </c>
      <c r="D104" s="6" t="s">
        <v>49</v>
      </c>
      <c r="E104" s="11">
        <v>1</v>
      </c>
      <c r="F104" s="7" t="s">
        <v>37</v>
      </c>
      <c r="G104" s="11">
        <v>43010</v>
      </c>
      <c r="H104" s="11">
        <v>240</v>
      </c>
      <c r="I104" s="37">
        <f>'Прил 2'!J105</f>
        <v>60.3</v>
      </c>
      <c r="J104" s="37">
        <f>'Прил 2'!K105</f>
        <v>2.2999999999999998</v>
      </c>
      <c r="K104" s="37">
        <f>'Прил 2'!L105</f>
        <v>22.8</v>
      </c>
    </row>
    <row r="105" spans="1:12">
      <c r="A105" s="75" t="s">
        <v>148</v>
      </c>
      <c r="B105" s="6" t="s">
        <v>20</v>
      </c>
      <c r="C105" s="6" t="s">
        <v>29</v>
      </c>
      <c r="D105" s="6" t="s">
        <v>49</v>
      </c>
      <c r="E105" s="11">
        <v>1</v>
      </c>
      <c r="F105" s="7" t="s">
        <v>37</v>
      </c>
      <c r="G105" s="11">
        <v>43040</v>
      </c>
      <c r="H105" s="36"/>
      <c r="I105" s="37">
        <f>I106</f>
        <v>10.199999999999999</v>
      </c>
      <c r="J105" s="37">
        <f t="shared" ref="J105:K106" si="28">J106</f>
        <v>2</v>
      </c>
      <c r="K105" s="37">
        <f t="shared" si="28"/>
        <v>32</v>
      </c>
    </row>
    <row r="106" spans="1:12" ht="31.5">
      <c r="A106" s="75" t="s">
        <v>106</v>
      </c>
      <c r="B106" s="6" t="s">
        <v>20</v>
      </c>
      <c r="C106" s="6" t="s">
        <v>29</v>
      </c>
      <c r="D106" s="6" t="s">
        <v>49</v>
      </c>
      <c r="E106" s="11">
        <v>1</v>
      </c>
      <c r="F106" s="7" t="s">
        <v>37</v>
      </c>
      <c r="G106" s="11">
        <v>43040</v>
      </c>
      <c r="H106" s="11">
        <v>200</v>
      </c>
      <c r="I106" s="37">
        <f>I107</f>
        <v>10.199999999999999</v>
      </c>
      <c r="J106" s="37">
        <f t="shared" si="28"/>
        <v>2</v>
      </c>
      <c r="K106" s="37">
        <f t="shared" si="28"/>
        <v>32</v>
      </c>
    </row>
    <row r="107" spans="1:12" ht="31.5">
      <c r="A107" s="75" t="s">
        <v>107</v>
      </c>
      <c r="B107" s="6" t="s">
        <v>20</v>
      </c>
      <c r="C107" s="6" t="s">
        <v>29</v>
      </c>
      <c r="D107" s="6" t="s">
        <v>49</v>
      </c>
      <c r="E107" s="11">
        <v>1</v>
      </c>
      <c r="F107" s="7" t="s">
        <v>37</v>
      </c>
      <c r="G107" s="11">
        <v>43040</v>
      </c>
      <c r="H107" s="11">
        <v>240</v>
      </c>
      <c r="I107" s="37">
        <f>'Прил 2'!J108</f>
        <v>10.199999999999999</v>
      </c>
      <c r="J107" s="37">
        <f>'Прил 2'!K108</f>
        <v>2</v>
      </c>
      <c r="K107" s="37">
        <f>'Прил 2'!L108</f>
        <v>32</v>
      </c>
    </row>
    <row r="108" spans="1:12">
      <c r="A108" s="77" t="s">
        <v>60</v>
      </c>
      <c r="B108" s="68" t="s">
        <v>31</v>
      </c>
      <c r="C108" s="68"/>
      <c r="D108" s="71"/>
      <c r="E108" s="68"/>
      <c r="F108" s="68"/>
      <c r="G108" s="68"/>
      <c r="H108" s="91"/>
      <c r="I108" s="90">
        <f t="shared" ref="I108:K113" si="29">I109</f>
        <v>124.6</v>
      </c>
      <c r="J108" s="90">
        <f t="shared" si="29"/>
        <v>108.3</v>
      </c>
      <c r="K108" s="90">
        <f t="shared" si="29"/>
        <v>91.5</v>
      </c>
    </row>
    <row r="109" spans="1:12">
      <c r="A109" s="98" t="s">
        <v>27</v>
      </c>
      <c r="B109" s="68" t="s">
        <v>31</v>
      </c>
      <c r="C109" s="68" t="s">
        <v>17</v>
      </c>
      <c r="D109" s="91"/>
      <c r="E109" s="68"/>
      <c r="F109" s="68"/>
      <c r="G109" s="68"/>
      <c r="H109" s="91"/>
      <c r="I109" s="90">
        <f>I110</f>
        <v>124.6</v>
      </c>
      <c r="J109" s="90">
        <f t="shared" si="29"/>
        <v>108.3</v>
      </c>
      <c r="K109" s="90">
        <f t="shared" si="29"/>
        <v>91.5</v>
      </c>
    </row>
    <row r="110" spans="1:12" ht="47.25">
      <c r="A110" s="72" t="s">
        <v>142</v>
      </c>
      <c r="B110" s="6" t="s">
        <v>31</v>
      </c>
      <c r="C110" s="6" t="s">
        <v>17</v>
      </c>
      <c r="D110" s="6">
        <v>89</v>
      </c>
      <c r="E110" s="6" t="s">
        <v>35</v>
      </c>
      <c r="F110" s="6"/>
      <c r="G110" s="6"/>
      <c r="H110" s="92"/>
      <c r="I110" s="37">
        <f>I111</f>
        <v>124.6</v>
      </c>
      <c r="J110" s="37">
        <f t="shared" si="29"/>
        <v>108.3</v>
      </c>
      <c r="K110" s="37">
        <f t="shared" si="29"/>
        <v>91.5</v>
      </c>
      <c r="L110" s="78"/>
    </row>
    <row r="111" spans="1:12" ht="47.25">
      <c r="A111" s="72" t="s">
        <v>143</v>
      </c>
      <c r="B111" s="6" t="s">
        <v>31</v>
      </c>
      <c r="C111" s="6" t="s">
        <v>17</v>
      </c>
      <c r="D111" s="6">
        <v>89</v>
      </c>
      <c r="E111" s="6">
        <v>1</v>
      </c>
      <c r="F111" s="6"/>
      <c r="G111" s="6"/>
      <c r="H111" s="92"/>
      <c r="I111" s="37">
        <f>I112</f>
        <v>124.6</v>
      </c>
      <c r="J111" s="37">
        <f t="shared" si="29"/>
        <v>108.3</v>
      </c>
      <c r="K111" s="37">
        <f t="shared" si="29"/>
        <v>91.5</v>
      </c>
      <c r="L111" s="78"/>
    </row>
    <row r="112" spans="1:12">
      <c r="A112" s="72" t="s">
        <v>101</v>
      </c>
      <c r="B112" s="99" t="s">
        <v>31</v>
      </c>
      <c r="C112" s="99" t="s">
        <v>17</v>
      </c>
      <c r="D112" s="100">
        <v>89</v>
      </c>
      <c r="E112" s="7">
        <v>1</v>
      </c>
      <c r="F112" s="7" t="s">
        <v>37</v>
      </c>
      <c r="G112" s="7" t="s">
        <v>62</v>
      </c>
      <c r="H112" s="100"/>
      <c r="I112" s="37">
        <f t="shared" si="29"/>
        <v>124.6</v>
      </c>
      <c r="J112" s="37">
        <f t="shared" si="29"/>
        <v>108.3</v>
      </c>
      <c r="K112" s="37">
        <f t="shared" si="29"/>
        <v>91.5</v>
      </c>
    </row>
    <row r="113" spans="1:11">
      <c r="A113" s="72" t="s">
        <v>102</v>
      </c>
      <c r="B113" s="99" t="s">
        <v>31</v>
      </c>
      <c r="C113" s="99" t="s">
        <v>17</v>
      </c>
      <c r="D113" s="100">
        <v>89</v>
      </c>
      <c r="E113" s="7">
        <v>1</v>
      </c>
      <c r="F113" s="7" t="s">
        <v>37</v>
      </c>
      <c r="G113" s="7" t="s">
        <v>62</v>
      </c>
      <c r="H113" s="100" t="s">
        <v>104</v>
      </c>
      <c r="I113" s="37">
        <f t="shared" si="29"/>
        <v>124.6</v>
      </c>
      <c r="J113" s="37">
        <f t="shared" si="29"/>
        <v>108.3</v>
      </c>
      <c r="K113" s="37">
        <f t="shared" si="29"/>
        <v>91.5</v>
      </c>
    </row>
    <row r="114" spans="1:11">
      <c r="A114" s="72" t="s">
        <v>103</v>
      </c>
      <c r="B114" s="99" t="s">
        <v>31</v>
      </c>
      <c r="C114" s="99" t="s">
        <v>17</v>
      </c>
      <c r="D114" s="100">
        <v>89</v>
      </c>
      <c r="E114" s="7">
        <v>1</v>
      </c>
      <c r="F114" s="7" t="s">
        <v>37</v>
      </c>
      <c r="G114" s="7" t="s">
        <v>62</v>
      </c>
      <c r="H114" s="100" t="s">
        <v>105</v>
      </c>
      <c r="I114" s="37">
        <f>'Прил 2'!J115</f>
        <v>124.6</v>
      </c>
      <c r="J114" s="37">
        <f>'Прил 2'!K115</f>
        <v>108.3</v>
      </c>
      <c r="K114" s="37">
        <f>'Прил 2'!L115</f>
        <v>91.5</v>
      </c>
    </row>
    <row r="115" spans="1:11">
      <c r="A115" s="70" t="s">
        <v>19</v>
      </c>
      <c r="B115" s="165" t="s">
        <v>32</v>
      </c>
      <c r="C115" s="165"/>
      <c r="D115" s="166"/>
      <c r="E115" s="85"/>
      <c r="F115" s="85"/>
      <c r="G115" s="85"/>
      <c r="H115" s="166"/>
      <c r="I115" s="90">
        <f t="shared" ref="I115:K120" si="30">I116</f>
        <v>2.2999999999999998</v>
      </c>
      <c r="J115" s="90">
        <f t="shared" si="30"/>
        <v>2.2999999999999998</v>
      </c>
      <c r="K115" s="90">
        <f t="shared" si="30"/>
        <v>2.2999999999999998</v>
      </c>
    </row>
    <row r="116" spans="1:11" ht="31.5">
      <c r="A116" s="70" t="s">
        <v>63</v>
      </c>
      <c r="B116" s="85">
        <v>13</v>
      </c>
      <c r="C116" s="85" t="s">
        <v>17</v>
      </c>
      <c r="D116" s="86"/>
      <c r="E116" s="85"/>
      <c r="F116" s="85"/>
      <c r="G116" s="85"/>
      <c r="H116" s="166"/>
      <c r="I116" s="90">
        <f t="shared" si="30"/>
        <v>2.2999999999999998</v>
      </c>
      <c r="J116" s="90">
        <f t="shared" si="30"/>
        <v>2.2999999999999998</v>
      </c>
      <c r="K116" s="90">
        <f t="shared" si="30"/>
        <v>2.2999999999999998</v>
      </c>
    </row>
    <row r="117" spans="1:11" ht="47.25">
      <c r="A117" s="72" t="s">
        <v>142</v>
      </c>
      <c r="B117" s="7" t="s">
        <v>32</v>
      </c>
      <c r="C117" s="7" t="s">
        <v>17</v>
      </c>
      <c r="D117" s="6">
        <v>89</v>
      </c>
      <c r="E117" s="6">
        <v>0</v>
      </c>
      <c r="F117" s="7"/>
      <c r="G117" s="7"/>
      <c r="H117" s="100"/>
      <c r="I117" s="37">
        <f t="shared" si="30"/>
        <v>2.2999999999999998</v>
      </c>
      <c r="J117" s="37">
        <f t="shared" si="30"/>
        <v>2.2999999999999998</v>
      </c>
      <c r="K117" s="37">
        <f t="shared" si="30"/>
        <v>2.2999999999999998</v>
      </c>
    </row>
    <row r="118" spans="1:11" ht="47.25">
      <c r="A118" s="72" t="s">
        <v>143</v>
      </c>
      <c r="B118" s="7" t="s">
        <v>32</v>
      </c>
      <c r="C118" s="7" t="s">
        <v>17</v>
      </c>
      <c r="D118" s="6">
        <v>89</v>
      </c>
      <c r="E118" s="6">
        <v>1</v>
      </c>
      <c r="F118" s="7"/>
      <c r="G118" s="7"/>
      <c r="H118" s="100"/>
      <c r="I118" s="37">
        <f t="shared" si="30"/>
        <v>2.2999999999999998</v>
      </c>
      <c r="J118" s="37">
        <f t="shared" si="30"/>
        <v>2.2999999999999998</v>
      </c>
      <c r="K118" s="37">
        <f t="shared" si="30"/>
        <v>2.2999999999999998</v>
      </c>
    </row>
    <row r="119" spans="1:11">
      <c r="A119" s="75" t="s">
        <v>64</v>
      </c>
      <c r="B119" s="7">
        <v>13</v>
      </c>
      <c r="C119" s="7" t="s">
        <v>17</v>
      </c>
      <c r="D119" s="87">
        <v>89</v>
      </c>
      <c r="E119" s="7">
        <v>1</v>
      </c>
      <c r="F119" s="7" t="s">
        <v>37</v>
      </c>
      <c r="G119" s="7">
        <v>41240</v>
      </c>
      <c r="H119" s="100"/>
      <c r="I119" s="37">
        <f t="shared" si="30"/>
        <v>2.2999999999999998</v>
      </c>
      <c r="J119" s="37">
        <f t="shared" si="30"/>
        <v>2.2999999999999998</v>
      </c>
      <c r="K119" s="37">
        <f t="shared" si="30"/>
        <v>2.2999999999999998</v>
      </c>
    </row>
    <row r="120" spans="1:11">
      <c r="A120" s="75" t="s">
        <v>99</v>
      </c>
      <c r="B120" s="7">
        <v>13</v>
      </c>
      <c r="C120" s="7" t="s">
        <v>17</v>
      </c>
      <c r="D120" s="87">
        <v>89</v>
      </c>
      <c r="E120" s="7">
        <v>1</v>
      </c>
      <c r="F120" s="7" t="s">
        <v>37</v>
      </c>
      <c r="G120" s="7" t="s">
        <v>69</v>
      </c>
      <c r="H120" s="100" t="s">
        <v>100</v>
      </c>
      <c r="I120" s="37">
        <f t="shared" si="30"/>
        <v>2.2999999999999998</v>
      </c>
      <c r="J120" s="37">
        <f t="shared" si="30"/>
        <v>2.2999999999999998</v>
      </c>
      <c r="K120" s="37">
        <f t="shared" si="30"/>
        <v>2.2999999999999998</v>
      </c>
    </row>
    <row r="121" spans="1:11">
      <c r="A121" s="80" t="s">
        <v>65</v>
      </c>
      <c r="B121" s="7">
        <v>13</v>
      </c>
      <c r="C121" s="7" t="s">
        <v>17</v>
      </c>
      <c r="D121" s="87">
        <v>89</v>
      </c>
      <c r="E121" s="7">
        <v>1</v>
      </c>
      <c r="F121" s="7" t="s">
        <v>37</v>
      </c>
      <c r="G121" s="7">
        <v>41240</v>
      </c>
      <c r="H121" s="100">
        <v>730</v>
      </c>
      <c r="I121" s="37">
        <f>'Прил 2'!J122</f>
        <v>2.2999999999999998</v>
      </c>
      <c r="J121" s="37">
        <f>'Прил 2'!K122</f>
        <v>2.2999999999999998</v>
      </c>
      <c r="K121" s="37">
        <f>'Прил 2'!L122</f>
        <v>2.2999999999999998</v>
      </c>
    </row>
    <row r="122" spans="1:11">
      <c r="A122" s="80" t="s">
        <v>166</v>
      </c>
      <c r="B122" s="85" t="s">
        <v>167</v>
      </c>
      <c r="C122" s="85"/>
      <c r="D122" s="86"/>
      <c r="E122" s="85"/>
      <c r="F122" s="85"/>
      <c r="G122" s="85"/>
      <c r="H122" s="166"/>
      <c r="I122" s="90"/>
      <c r="J122" s="90">
        <f t="shared" ref="J122:K125" si="31">J123</f>
        <v>16.3</v>
      </c>
      <c r="K122" s="90">
        <f t="shared" si="31"/>
        <v>33.1</v>
      </c>
    </row>
    <row r="123" spans="1:11">
      <c r="A123" s="80" t="s">
        <v>166</v>
      </c>
      <c r="B123" s="7" t="s">
        <v>167</v>
      </c>
      <c r="C123" s="7">
        <v>99</v>
      </c>
      <c r="D123" s="87"/>
      <c r="E123" s="7"/>
      <c r="F123" s="7"/>
      <c r="G123" s="7"/>
      <c r="H123" s="100"/>
      <c r="I123" s="37"/>
      <c r="J123" s="37">
        <f t="shared" si="31"/>
        <v>16.3</v>
      </c>
      <c r="K123" s="37">
        <f t="shared" si="31"/>
        <v>33.1</v>
      </c>
    </row>
    <row r="124" spans="1:11" ht="47.25">
      <c r="A124" s="72" t="s">
        <v>142</v>
      </c>
      <c r="B124" s="7" t="s">
        <v>167</v>
      </c>
      <c r="C124" s="7">
        <v>99</v>
      </c>
      <c r="D124" s="7" t="s">
        <v>49</v>
      </c>
      <c r="E124" s="7" t="s">
        <v>35</v>
      </c>
      <c r="F124" s="7"/>
      <c r="G124" s="7"/>
      <c r="H124" s="100"/>
      <c r="I124" s="37"/>
      <c r="J124" s="37">
        <f t="shared" si="31"/>
        <v>16.3</v>
      </c>
      <c r="K124" s="37">
        <f t="shared" si="31"/>
        <v>33.1</v>
      </c>
    </row>
    <row r="125" spans="1:11" ht="47.25">
      <c r="A125" s="72" t="s">
        <v>143</v>
      </c>
      <c r="B125" s="7" t="s">
        <v>167</v>
      </c>
      <c r="C125" s="7">
        <v>99</v>
      </c>
      <c r="D125" s="7" t="s">
        <v>49</v>
      </c>
      <c r="E125" s="7" t="s">
        <v>24</v>
      </c>
      <c r="F125" s="7"/>
      <c r="G125" s="7"/>
      <c r="H125" s="100"/>
      <c r="I125" s="37"/>
      <c r="J125" s="37">
        <f t="shared" si="31"/>
        <v>16.3</v>
      </c>
      <c r="K125" s="37">
        <f t="shared" si="31"/>
        <v>33.1</v>
      </c>
    </row>
    <row r="126" spans="1:11">
      <c r="A126" s="80" t="s">
        <v>244</v>
      </c>
      <c r="B126" s="7" t="s">
        <v>167</v>
      </c>
      <c r="C126" s="7">
        <v>99</v>
      </c>
      <c r="D126" s="7" t="s">
        <v>49</v>
      </c>
      <c r="E126" s="7" t="s">
        <v>24</v>
      </c>
      <c r="F126" s="7" t="s">
        <v>37</v>
      </c>
      <c r="G126" s="7" t="s">
        <v>168</v>
      </c>
      <c r="H126" s="7"/>
      <c r="I126" s="36"/>
      <c r="J126" s="145">
        <f>J128</f>
        <v>16.3</v>
      </c>
      <c r="K126" s="145">
        <f>K128</f>
        <v>33.1</v>
      </c>
    </row>
    <row r="127" spans="1:11">
      <c r="A127" s="80" t="s">
        <v>114</v>
      </c>
      <c r="B127" s="7" t="s">
        <v>167</v>
      </c>
      <c r="C127" s="7">
        <v>99</v>
      </c>
      <c r="D127" s="7" t="s">
        <v>49</v>
      </c>
      <c r="E127" s="7" t="s">
        <v>24</v>
      </c>
      <c r="F127" s="7" t="s">
        <v>37</v>
      </c>
      <c r="G127" s="7" t="s">
        <v>168</v>
      </c>
      <c r="H127" s="7" t="s">
        <v>115</v>
      </c>
      <c r="I127" s="36"/>
      <c r="J127" s="145">
        <f>J128</f>
        <v>16.3</v>
      </c>
      <c r="K127" s="145">
        <f>K128</f>
        <v>33.1</v>
      </c>
    </row>
    <row r="128" spans="1:11">
      <c r="A128" s="80" t="s">
        <v>48</v>
      </c>
      <c r="B128" s="7" t="s">
        <v>167</v>
      </c>
      <c r="C128" s="7" t="s">
        <v>167</v>
      </c>
      <c r="D128" s="7" t="s">
        <v>49</v>
      </c>
      <c r="E128" s="7" t="s">
        <v>24</v>
      </c>
      <c r="F128" s="7" t="s">
        <v>37</v>
      </c>
      <c r="G128" s="7" t="s">
        <v>168</v>
      </c>
      <c r="H128" s="7" t="s">
        <v>50</v>
      </c>
      <c r="I128" s="36"/>
      <c r="J128" s="145">
        <f>'Прил 2'!K129</f>
        <v>16.3</v>
      </c>
      <c r="K128" s="145">
        <f>'Прил 2'!L129</f>
        <v>33.1</v>
      </c>
    </row>
  </sheetData>
  <autoFilter ref="A6:K128"/>
  <mergeCells count="9">
    <mergeCell ref="C1:E1"/>
    <mergeCell ref="I1:K1"/>
    <mergeCell ref="A2:K2"/>
    <mergeCell ref="A4:A5"/>
    <mergeCell ref="B4:B5"/>
    <mergeCell ref="C4:C5"/>
    <mergeCell ref="D4:G5"/>
    <mergeCell ref="H4:H5"/>
    <mergeCell ref="I4:K4"/>
  </mergeCells>
  <conditionalFormatting sqref="B40">
    <cfRule type="expression" dxfId="37" priority="47" stopIfTrue="1">
      <formula>$F40=""</formula>
    </cfRule>
    <cfRule type="expression" dxfId="36" priority="48" stopIfTrue="1">
      <formula>#REF!&lt;&gt;""</formula>
    </cfRule>
    <cfRule type="expression" dxfId="35" priority="49" stopIfTrue="1">
      <formula>AND($G40="",$F40&lt;&gt;"")</formula>
    </cfRule>
  </conditionalFormatting>
  <conditionalFormatting sqref="B64">
    <cfRule type="expression" dxfId="34" priority="44" stopIfTrue="1">
      <formula>$F64=""</formula>
    </cfRule>
    <cfRule type="expression" dxfId="33" priority="46" stopIfTrue="1">
      <formula>AND($G64="",$F64&lt;&gt;"")</formula>
    </cfRule>
  </conditionalFormatting>
  <conditionalFormatting sqref="A38">
    <cfRule type="expression" dxfId="32" priority="41" stopIfTrue="1">
      <formula>$F38=""</formula>
    </cfRule>
    <cfRule type="expression" dxfId="31" priority="42" stopIfTrue="1">
      <formula>#REF!&lt;&gt;""</formula>
    </cfRule>
    <cfRule type="expression" dxfId="30" priority="43" stopIfTrue="1">
      <formula>AND($G38="",$F38&lt;&gt;"")</formula>
    </cfRule>
  </conditionalFormatting>
  <conditionalFormatting sqref="A102 A105">
    <cfRule type="expression" dxfId="29" priority="35" stopIfTrue="1">
      <formula>$F102=""</formula>
    </cfRule>
    <cfRule type="expression" dxfId="28" priority="37" stopIfTrue="1">
      <formula>AND($G102="",$F102&lt;&gt;"")</formula>
    </cfRule>
  </conditionalFormatting>
  <conditionalFormatting sqref="A105">
    <cfRule type="expression" dxfId="27" priority="32" stopIfTrue="1">
      <formula>$F105=""</formula>
    </cfRule>
    <cfRule type="expression" dxfId="26" priority="34" stopIfTrue="1">
      <formula>AND($G105="",$F105&lt;&gt;"")</formula>
    </cfRule>
  </conditionalFormatting>
  <conditionalFormatting sqref="A38">
    <cfRule type="expression" dxfId="25" priority="29" stopIfTrue="1">
      <formula>$F38=""</formula>
    </cfRule>
    <cfRule type="expression" dxfId="24" priority="30" stopIfTrue="1">
      <formula>#REF!&lt;&gt;""</formula>
    </cfRule>
    <cfRule type="expression" dxfId="23" priority="31" stopIfTrue="1">
      <formula>AND($G38="",$F38&lt;&gt;"")</formula>
    </cfRule>
  </conditionalFormatting>
  <conditionalFormatting sqref="A35">
    <cfRule type="expression" dxfId="22" priority="26" stopIfTrue="1">
      <formula>$F35=""</formula>
    </cfRule>
    <cfRule type="expression" dxfId="21" priority="27" stopIfTrue="1">
      <formula>#REF!&lt;&gt;""</formula>
    </cfRule>
    <cfRule type="expression" dxfId="20" priority="28" stopIfTrue="1">
      <formula>AND($G35="",$F35&lt;&gt;"")</formula>
    </cfRule>
  </conditionalFormatting>
  <conditionalFormatting sqref="F38 E99:E100">
    <cfRule type="expression" dxfId="19" priority="24" stopIfTrue="1">
      <formula>$C38=""</formula>
    </cfRule>
    <cfRule type="expression" dxfId="18" priority="25" stopIfTrue="1">
      <formula>$D38&lt;&gt;""</formula>
    </cfRule>
  </conditionalFormatting>
  <conditionalFormatting sqref="E38">
    <cfRule type="expression" dxfId="17" priority="22" stopIfTrue="1">
      <formula>$C38=""</formula>
    </cfRule>
    <cfRule type="expression" dxfId="16" priority="23" stopIfTrue="1">
      <formula>$D38&lt;&gt;""</formula>
    </cfRule>
  </conditionalFormatting>
  <conditionalFormatting sqref="F99:F101">
    <cfRule type="expression" dxfId="15" priority="15" stopIfTrue="1">
      <formula>$C99=""</formula>
    </cfRule>
    <cfRule type="expression" dxfId="14" priority="16" stopIfTrue="1">
      <formula>$D99&lt;&gt;""</formula>
    </cfRule>
  </conditionalFormatting>
  <conditionalFormatting sqref="F99:F101">
    <cfRule type="expression" dxfId="13" priority="11" stopIfTrue="1">
      <formula>$C99=""</formula>
    </cfRule>
    <cfRule type="expression" dxfId="12" priority="12" stopIfTrue="1">
      <formula>$D99&lt;&gt;""</formula>
    </cfRule>
  </conditionalFormatting>
  <conditionalFormatting sqref="F38">
    <cfRule type="expression" dxfId="11" priority="9" stopIfTrue="1">
      <formula>$C38=""</formula>
    </cfRule>
    <cfRule type="expression" dxfId="10" priority="10" stopIfTrue="1">
      <formula>$D38&lt;&gt;""</formula>
    </cfRule>
  </conditionalFormatting>
  <conditionalFormatting sqref="E38">
    <cfRule type="expression" dxfId="9" priority="7" stopIfTrue="1">
      <formula>$C38=""</formula>
    </cfRule>
    <cfRule type="expression" dxfId="8" priority="8" stopIfTrue="1">
      <formula>$D38&lt;&gt;""</formula>
    </cfRule>
  </conditionalFormatting>
  <conditionalFormatting sqref="A44">
    <cfRule type="expression" dxfId="7" priority="4" stopIfTrue="1">
      <formula>$F44=""</formula>
    </cfRule>
    <cfRule type="expression" dxfId="6" priority="5" stopIfTrue="1">
      <formula>$H44&lt;&gt;""</formula>
    </cfRule>
    <cfRule type="expression" dxfId="5" priority="6" stopIfTrue="1">
      <formula>AND($G44="",$F44&lt;&gt;"")</formula>
    </cfRule>
  </conditionalFormatting>
  <conditionalFormatting sqref="B44">
    <cfRule type="expression" dxfId="4" priority="1" stopIfTrue="1">
      <formula>$F44=""</formula>
    </cfRule>
    <cfRule type="expression" dxfId="3" priority="2" stopIfTrue="1">
      <formula>#REF!&lt;&gt;""</formula>
    </cfRule>
    <cfRule type="expression" dxfId="2" priority="3" stopIfTrue="1">
      <formula>AND($G44="",$F44&lt;&gt;"")</formula>
    </cfRule>
  </conditionalFormatting>
  <pageMargins left="0.78740157480314965" right="0.78740157480314965" top="0.39370078740157483" bottom="0.78740157480314965" header="0.51181102362204722" footer="0.51181102362204722"/>
  <pageSetup paperSize="9" scale="46" firstPageNumber="0" orientation="portrait" horizontalDpi="300" verticalDpi="300" r:id="rId1"/>
  <headerFooter alignWithMargins="0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9" stopIfTrue="1" id="{F3797FB4-2AC7-4D43-BCFC-B84EF7D0979C}">
            <xm:f>[2]Лист1!#REF!&lt;&gt;""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B64</xm:sqref>
        </x14:conditionalFormatting>
        <x14:conditionalFormatting xmlns:xm="http://schemas.microsoft.com/office/excel/2006/main">
          <x14:cfRule type="expression" priority="30" stopIfTrue="1" id="{24E993A7-23BA-4010-9B90-E597B39FCED3}">
            <xm:f>[1]Лист1!#REF!&lt;&gt;""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A102 A105</xm:sqref>
        </x14:conditionalFormatting>
        <x14:conditionalFormatting xmlns:xm="http://schemas.microsoft.com/office/excel/2006/main">
          <x14:cfRule type="expression" priority="27" stopIfTrue="1" id="{CCC649A9-27AE-4155-9AC0-E773E491AA52}">
            <xm:f>[1]Лист1!#REF!&lt;&gt;""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A105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AQ166"/>
  <sheetViews>
    <sheetView view="pageBreakPreview" zoomScaleNormal="100" zoomScaleSheetLayoutView="100" workbookViewId="0">
      <selection activeCell="J102" sqref="J102"/>
    </sheetView>
  </sheetViews>
  <sheetFormatPr defaultColWidth="9.140625" defaultRowHeight="15"/>
  <cols>
    <col min="1" max="1" width="72.7109375" style="121" customWidth="1"/>
    <col min="2" max="8" width="9.140625" style="56"/>
    <col min="9" max="9" width="9.140625" style="56" customWidth="1"/>
    <col min="10" max="10" width="12" style="56" customWidth="1"/>
    <col min="11" max="11" width="11.7109375" style="56" customWidth="1"/>
    <col min="12" max="12" width="14.140625" style="56" customWidth="1"/>
    <col min="13" max="43" width="9.140625" style="60"/>
    <col min="44" max="16384" width="9.140625" style="56"/>
  </cols>
  <sheetData>
    <row r="1" spans="1:43" ht="123.75" customHeight="1">
      <c r="A1" s="108"/>
      <c r="B1" s="109"/>
      <c r="C1" s="110"/>
      <c r="D1" s="110"/>
      <c r="E1" s="205"/>
      <c r="F1" s="205"/>
      <c r="G1" s="205"/>
      <c r="H1" s="17"/>
      <c r="I1" s="17"/>
      <c r="J1" s="205" t="s">
        <v>219</v>
      </c>
      <c r="K1" s="205"/>
      <c r="L1" s="205"/>
      <c r="M1" s="17"/>
    </row>
    <row r="2" spans="1:43" ht="83.25" customHeight="1">
      <c r="A2" s="217" t="s">
        <v>220</v>
      </c>
      <c r="B2" s="217"/>
      <c r="C2" s="217"/>
      <c r="D2" s="217"/>
      <c r="E2" s="217"/>
      <c r="F2" s="217"/>
      <c r="G2" s="217"/>
      <c r="H2" s="217"/>
      <c r="I2" s="217"/>
      <c r="J2" s="217"/>
      <c r="K2" s="217"/>
      <c r="L2" s="217"/>
    </row>
    <row r="3" spans="1:43" ht="15.75">
      <c r="A3" s="216"/>
      <c r="B3" s="216"/>
      <c r="C3" s="216"/>
      <c r="D3" s="216"/>
      <c r="E3" s="216"/>
      <c r="F3" s="216"/>
      <c r="G3" s="216"/>
      <c r="H3" s="216"/>
      <c r="I3" s="216"/>
      <c r="J3" s="216"/>
      <c r="K3" s="172"/>
      <c r="L3" s="38" t="s">
        <v>194</v>
      </c>
    </row>
    <row r="4" spans="1:43" ht="15.75">
      <c r="A4" s="213" t="s">
        <v>13</v>
      </c>
      <c r="B4" s="213" t="s">
        <v>191</v>
      </c>
      <c r="C4" s="213"/>
      <c r="D4" s="213"/>
      <c r="E4" s="213"/>
      <c r="F4" s="213" t="s">
        <v>15</v>
      </c>
      <c r="G4" s="213" t="s">
        <v>14</v>
      </c>
      <c r="H4" s="213" t="s">
        <v>190</v>
      </c>
      <c r="I4" s="213" t="s">
        <v>22</v>
      </c>
      <c r="J4" s="213" t="s">
        <v>66</v>
      </c>
      <c r="K4" s="213"/>
      <c r="L4" s="213"/>
    </row>
    <row r="5" spans="1:43" ht="19.899999999999999" customHeight="1">
      <c r="A5" s="213" t="s">
        <v>193</v>
      </c>
      <c r="B5" s="213" t="s">
        <v>193</v>
      </c>
      <c r="C5" s="213"/>
      <c r="D5" s="213"/>
      <c r="E5" s="213"/>
      <c r="F5" s="213" t="s">
        <v>193</v>
      </c>
      <c r="G5" s="213" t="s">
        <v>193</v>
      </c>
      <c r="H5" s="213" t="s">
        <v>193</v>
      </c>
      <c r="I5" s="213" t="s">
        <v>193</v>
      </c>
      <c r="J5" s="176" t="s">
        <v>171</v>
      </c>
      <c r="K5" s="176" t="s">
        <v>188</v>
      </c>
      <c r="L5" s="176" t="s">
        <v>200</v>
      </c>
    </row>
    <row r="6" spans="1:43" s="116" customFormat="1" ht="15.75">
      <c r="A6" s="111">
        <v>1</v>
      </c>
      <c r="B6" s="62">
        <v>2</v>
      </c>
      <c r="C6" s="62">
        <v>3</v>
      </c>
      <c r="D6" s="62">
        <v>4</v>
      </c>
      <c r="E6" s="112">
        <v>5</v>
      </c>
      <c r="F6" s="62">
        <v>6</v>
      </c>
      <c r="G6" s="113">
        <v>7</v>
      </c>
      <c r="H6" s="62">
        <v>8</v>
      </c>
      <c r="I6" s="62">
        <v>9</v>
      </c>
      <c r="J6" s="114" t="s">
        <v>31</v>
      </c>
      <c r="K6" s="114" t="s">
        <v>46</v>
      </c>
      <c r="L6" s="115" t="s">
        <v>150</v>
      </c>
      <c r="M6" s="60"/>
      <c r="N6" s="60"/>
      <c r="O6" s="60"/>
      <c r="P6" s="60"/>
      <c r="Q6" s="60"/>
      <c r="R6" s="60"/>
      <c r="S6" s="60"/>
      <c r="T6" s="60"/>
      <c r="U6" s="60"/>
      <c r="V6" s="60"/>
      <c r="W6" s="60"/>
      <c r="X6" s="60"/>
      <c r="Y6" s="60"/>
      <c r="Z6" s="60"/>
      <c r="AA6" s="60"/>
      <c r="AB6" s="60"/>
      <c r="AC6" s="60"/>
      <c r="AD6" s="60"/>
      <c r="AE6" s="60"/>
      <c r="AF6" s="60"/>
      <c r="AG6" s="60"/>
      <c r="AH6" s="60"/>
      <c r="AI6" s="60"/>
      <c r="AJ6" s="60"/>
      <c r="AK6" s="60"/>
      <c r="AL6" s="60"/>
      <c r="AM6" s="60"/>
      <c r="AN6" s="60"/>
      <c r="AO6" s="60"/>
      <c r="AP6" s="60"/>
      <c r="AQ6" s="60"/>
    </row>
    <row r="7" spans="1:43" s="118" customFormat="1" ht="19.899999999999999" customHeight="1">
      <c r="A7" s="122" t="s">
        <v>23</v>
      </c>
      <c r="B7" s="85"/>
      <c r="C7" s="85"/>
      <c r="D7" s="85"/>
      <c r="E7" s="85"/>
      <c r="F7" s="85"/>
      <c r="G7" s="85"/>
      <c r="H7" s="85"/>
      <c r="I7" s="85"/>
      <c r="J7" s="90">
        <f>J58+J100+J22+J8+J44+J51+J15+J30+J37</f>
        <v>2072.6771800000001</v>
      </c>
      <c r="K7" s="90">
        <f t="shared" ref="K7:L7" si="0">K58+K100+K22+K8+K44+K51+K15+K30+K37</f>
        <v>1108.6000000000001</v>
      </c>
      <c r="L7" s="90">
        <f t="shared" si="0"/>
        <v>1115.7</v>
      </c>
      <c r="M7" s="117"/>
      <c r="N7" s="117"/>
      <c r="O7" s="117"/>
      <c r="P7" s="117"/>
      <c r="Q7" s="117"/>
      <c r="R7" s="117"/>
      <c r="S7" s="117"/>
      <c r="T7" s="117"/>
      <c r="U7" s="117"/>
      <c r="V7" s="117"/>
      <c r="W7" s="117"/>
      <c r="X7" s="117"/>
      <c r="Y7" s="117"/>
      <c r="Z7" s="117"/>
      <c r="AA7" s="117"/>
      <c r="AB7" s="117"/>
      <c r="AC7" s="117"/>
      <c r="AD7" s="117"/>
      <c r="AE7" s="117"/>
      <c r="AF7" s="117"/>
      <c r="AG7" s="117"/>
      <c r="AH7" s="117"/>
      <c r="AI7" s="117"/>
      <c r="AJ7" s="117"/>
      <c r="AK7" s="117"/>
      <c r="AL7" s="117"/>
      <c r="AM7" s="117"/>
      <c r="AN7" s="117"/>
      <c r="AO7" s="117"/>
      <c r="AP7" s="117"/>
      <c r="AQ7" s="117"/>
    </row>
    <row r="8" spans="1:43" s="118" customFormat="1" ht="33.75" customHeight="1">
      <c r="A8" s="75" t="s">
        <v>228</v>
      </c>
      <c r="B8" s="6" t="s">
        <v>229</v>
      </c>
      <c r="C8" s="6"/>
      <c r="D8" s="6"/>
      <c r="E8" s="6"/>
      <c r="F8" s="6"/>
      <c r="G8" s="85"/>
      <c r="H8" s="85"/>
      <c r="I8" s="85"/>
      <c r="J8" s="37">
        <f t="shared" ref="J8:J13" si="1">J9</f>
        <v>0.5</v>
      </c>
      <c r="K8" s="37">
        <f t="shared" ref="K8:L13" si="2">K9</f>
        <v>0</v>
      </c>
      <c r="L8" s="37">
        <f t="shared" si="2"/>
        <v>0</v>
      </c>
      <c r="M8" s="117"/>
      <c r="N8" s="117"/>
      <c r="O8" s="117"/>
      <c r="P8" s="117"/>
      <c r="Q8" s="117"/>
      <c r="R8" s="117"/>
      <c r="S8" s="117"/>
      <c r="T8" s="117"/>
      <c r="U8" s="117"/>
      <c r="V8" s="117"/>
      <c r="W8" s="117"/>
      <c r="X8" s="117"/>
      <c r="Y8" s="117"/>
      <c r="Z8" s="117"/>
      <c r="AA8" s="117"/>
      <c r="AB8" s="117"/>
      <c r="AC8" s="117"/>
      <c r="AD8" s="117"/>
      <c r="AE8" s="117"/>
      <c r="AF8" s="117"/>
      <c r="AG8" s="117"/>
      <c r="AH8" s="117"/>
      <c r="AI8" s="117"/>
      <c r="AJ8" s="117"/>
      <c r="AK8" s="117"/>
      <c r="AL8" s="117"/>
      <c r="AM8" s="117"/>
      <c r="AN8" s="117"/>
      <c r="AO8" s="117"/>
      <c r="AP8" s="117"/>
      <c r="AQ8" s="117"/>
    </row>
    <row r="9" spans="1:43" s="118" customFormat="1" ht="19.899999999999999" customHeight="1">
      <c r="A9" s="75" t="s">
        <v>230</v>
      </c>
      <c r="B9" s="6" t="s">
        <v>229</v>
      </c>
      <c r="C9" s="6" t="s">
        <v>35</v>
      </c>
      <c r="D9" s="6" t="s">
        <v>37</v>
      </c>
      <c r="E9" s="6" t="s">
        <v>231</v>
      </c>
      <c r="F9" s="6"/>
      <c r="G9" s="85"/>
      <c r="H9" s="85"/>
      <c r="I9" s="85"/>
      <c r="J9" s="37">
        <f t="shared" si="1"/>
        <v>0.5</v>
      </c>
      <c r="K9" s="37">
        <f t="shared" si="2"/>
        <v>0</v>
      </c>
      <c r="L9" s="37">
        <f t="shared" si="2"/>
        <v>0</v>
      </c>
      <c r="M9" s="117"/>
      <c r="N9" s="117"/>
      <c r="O9" s="117"/>
      <c r="P9" s="117"/>
      <c r="Q9" s="117"/>
      <c r="R9" s="117"/>
      <c r="S9" s="117"/>
      <c r="T9" s="117"/>
      <c r="U9" s="117"/>
      <c r="V9" s="117"/>
      <c r="W9" s="117"/>
      <c r="X9" s="117"/>
      <c r="Y9" s="117"/>
      <c r="Z9" s="117"/>
      <c r="AA9" s="117"/>
      <c r="AB9" s="117"/>
      <c r="AC9" s="117"/>
      <c r="AD9" s="117"/>
      <c r="AE9" s="117"/>
      <c r="AF9" s="117"/>
      <c r="AG9" s="117"/>
      <c r="AH9" s="117"/>
      <c r="AI9" s="117"/>
      <c r="AJ9" s="117"/>
      <c r="AK9" s="117"/>
      <c r="AL9" s="117"/>
      <c r="AM9" s="117"/>
      <c r="AN9" s="117"/>
      <c r="AO9" s="117"/>
      <c r="AP9" s="117"/>
      <c r="AQ9" s="117"/>
    </row>
    <row r="10" spans="1:43" s="118" customFormat="1" ht="19.899999999999999" customHeight="1">
      <c r="A10" s="75" t="s">
        <v>106</v>
      </c>
      <c r="B10" s="6" t="s">
        <v>229</v>
      </c>
      <c r="C10" s="6" t="s">
        <v>35</v>
      </c>
      <c r="D10" s="6" t="s">
        <v>37</v>
      </c>
      <c r="E10" s="6" t="s">
        <v>231</v>
      </c>
      <c r="F10" s="6" t="s">
        <v>108</v>
      </c>
      <c r="G10" s="85"/>
      <c r="H10" s="85"/>
      <c r="I10" s="85"/>
      <c r="J10" s="37">
        <f t="shared" si="1"/>
        <v>0.5</v>
      </c>
      <c r="K10" s="37">
        <f t="shared" si="2"/>
        <v>0</v>
      </c>
      <c r="L10" s="37">
        <f t="shared" si="2"/>
        <v>0</v>
      </c>
      <c r="M10" s="117"/>
      <c r="N10" s="117"/>
      <c r="O10" s="117"/>
      <c r="P10" s="117"/>
      <c r="Q10" s="117"/>
      <c r="R10" s="117"/>
      <c r="S10" s="117"/>
      <c r="T10" s="117"/>
      <c r="U10" s="117"/>
      <c r="V10" s="117"/>
      <c r="W10" s="117"/>
      <c r="X10" s="117"/>
      <c r="Y10" s="117"/>
      <c r="Z10" s="117"/>
      <c r="AA10" s="117"/>
      <c r="AB10" s="117"/>
      <c r="AC10" s="117"/>
      <c r="AD10" s="117"/>
      <c r="AE10" s="117"/>
      <c r="AF10" s="117"/>
      <c r="AG10" s="117"/>
      <c r="AH10" s="117"/>
      <c r="AI10" s="117"/>
      <c r="AJ10" s="117"/>
      <c r="AK10" s="117"/>
      <c r="AL10" s="117"/>
      <c r="AM10" s="117"/>
      <c r="AN10" s="117"/>
      <c r="AO10" s="117"/>
      <c r="AP10" s="117"/>
      <c r="AQ10" s="117"/>
    </row>
    <row r="11" spans="1:43" s="118" customFormat="1" ht="39" customHeight="1">
      <c r="A11" s="75" t="s">
        <v>107</v>
      </c>
      <c r="B11" s="6" t="s">
        <v>229</v>
      </c>
      <c r="C11" s="6" t="s">
        <v>35</v>
      </c>
      <c r="D11" s="6" t="s">
        <v>37</v>
      </c>
      <c r="E11" s="6" t="s">
        <v>231</v>
      </c>
      <c r="F11" s="6" t="s">
        <v>109</v>
      </c>
      <c r="G11" s="85"/>
      <c r="H11" s="85"/>
      <c r="I11" s="85"/>
      <c r="J11" s="37">
        <f t="shared" si="1"/>
        <v>0.5</v>
      </c>
      <c r="K11" s="37">
        <f t="shared" si="2"/>
        <v>0</v>
      </c>
      <c r="L11" s="37">
        <f t="shared" si="2"/>
        <v>0</v>
      </c>
      <c r="M11" s="117"/>
      <c r="N11" s="117"/>
      <c r="O11" s="117"/>
      <c r="P11" s="117"/>
      <c r="Q11" s="117"/>
      <c r="R11" s="117"/>
      <c r="S11" s="117"/>
      <c r="T11" s="117"/>
      <c r="U11" s="117"/>
      <c r="V11" s="117"/>
      <c r="W11" s="117"/>
      <c r="X11" s="117"/>
      <c r="Y11" s="117"/>
      <c r="Z11" s="117"/>
      <c r="AA11" s="117"/>
      <c r="AB11" s="117"/>
      <c r="AC11" s="117"/>
      <c r="AD11" s="117"/>
      <c r="AE11" s="117"/>
      <c r="AF11" s="117"/>
      <c r="AG11" s="117"/>
      <c r="AH11" s="117"/>
      <c r="AI11" s="117"/>
      <c r="AJ11" s="117"/>
      <c r="AK11" s="117"/>
      <c r="AL11" s="117"/>
      <c r="AM11" s="117"/>
      <c r="AN11" s="117"/>
      <c r="AO11" s="117"/>
      <c r="AP11" s="117"/>
      <c r="AQ11" s="117"/>
    </row>
    <row r="12" spans="1:43" s="118" customFormat="1" ht="19.899999999999999" customHeight="1">
      <c r="A12" s="120" t="s">
        <v>16</v>
      </c>
      <c r="B12" s="6" t="s">
        <v>229</v>
      </c>
      <c r="C12" s="6" t="s">
        <v>35</v>
      </c>
      <c r="D12" s="6" t="s">
        <v>37</v>
      </c>
      <c r="E12" s="6" t="s">
        <v>231</v>
      </c>
      <c r="F12" s="6" t="s">
        <v>109</v>
      </c>
      <c r="G12" s="7" t="s">
        <v>17</v>
      </c>
      <c r="H12" s="85"/>
      <c r="I12" s="85"/>
      <c r="J12" s="37">
        <f t="shared" si="1"/>
        <v>0.5</v>
      </c>
      <c r="K12" s="37">
        <f t="shared" si="2"/>
        <v>0</v>
      </c>
      <c r="L12" s="37">
        <f t="shared" si="2"/>
        <v>0</v>
      </c>
      <c r="M12" s="117"/>
      <c r="N12" s="117"/>
      <c r="O12" s="117"/>
      <c r="P12" s="117"/>
      <c r="Q12" s="117"/>
      <c r="R12" s="117"/>
      <c r="S12" s="117"/>
      <c r="T12" s="117"/>
      <c r="U12" s="117"/>
      <c r="V12" s="117"/>
      <c r="W12" s="117"/>
      <c r="X12" s="117"/>
      <c r="Y12" s="117"/>
      <c r="Z12" s="117"/>
      <c r="AA12" s="117"/>
      <c r="AB12" s="117"/>
      <c r="AC12" s="117"/>
      <c r="AD12" s="117"/>
      <c r="AE12" s="117"/>
      <c r="AF12" s="117"/>
      <c r="AG12" s="117"/>
      <c r="AH12" s="117"/>
      <c r="AI12" s="117"/>
      <c r="AJ12" s="117"/>
      <c r="AK12" s="117"/>
      <c r="AL12" s="117"/>
      <c r="AM12" s="117"/>
      <c r="AN12" s="117"/>
      <c r="AO12" s="117"/>
      <c r="AP12" s="117"/>
      <c r="AQ12" s="117"/>
    </row>
    <row r="13" spans="1:43" s="118" customFormat="1" ht="19.899999999999999" customHeight="1">
      <c r="A13" s="120" t="s">
        <v>232</v>
      </c>
      <c r="B13" s="6" t="s">
        <v>229</v>
      </c>
      <c r="C13" s="6" t="s">
        <v>35</v>
      </c>
      <c r="D13" s="6" t="s">
        <v>37</v>
      </c>
      <c r="E13" s="6" t="s">
        <v>231</v>
      </c>
      <c r="F13" s="6" t="s">
        <v>109</v>
      </c>
      <c r="G13" s="7" t="s">
        <v>17</v>
      </c>
      <c r="H13" s="7" t="s">
        <v>32</v>
      </c>
      <c r="I13" s="7"/>
      <c r="J13" s="37">
        <f t="shared" si="1"/>
        <v>0.5</v>
      </c>
      <c r="K13" s="37">
        <f t="shared" si="2"/>
        <v>0</v>
      </c>
      <c r="L13" s="37">
        <f t="shared" si="2"/>
        <v>0</v>
      </c>
      <c r="M13" s="117"/>
      <c r="N13" s="117"/>
      <c r="O13" s="117"/>
      <c r="P13" s="117"/>
      <c r="Q13" s="117"/>
      <c r="R13" s="117"/>
      <c r="S13" s="117"/>
      <c r="T13" s="117"/>
      <c r="U13" s="117"/>
      <c r="V13" s="117"/>
      <c r="W13" s="117"/>
      <c r="X13" s="117"/>
      <c r="Y13" s="117"/>
      <c r="Z13" s="117"/>
      <c r="AA13" s="117"/>
      <c r="AB13" s="117"/>
      <c r="AC13" s="117"/>
      <c r="AD13" s="117"/>
      <c r="AE13" s="117"/>
      <c r="AF13" s="117"/>
      <c r="AG13" s="117"/>
      <c r="AH13" s="117"/>
      <c r="AI13" s="117"/>
      <c r="AJ13" s="117"/>
      <c r="AK13" s="117"/>
      <c r="AL13" s="117"/>
      <c r="AM13" s="117"/>
      <c r="AN13" s="117"/>
      <c r="AO13" s="117"/>
      <c r="AP13" s="117"/>
      <c r="AQ13" s="117"/>
    </row>
    <row r="14" spans="1:43" s="118" customFormat="1" ht="41.25" customHeight="1">
      <c r="A14" s="122" t="s">
        <v>75</v>
      </c>
      <c r="B14" s="68" t="s">
        <v>229</v>
      </c>
      <c r="C14" s="68" t="s">
        <v>35</v>
      </c>
      <c r="D14" s="68" t="s">
        <v>37</v>
      </c>
      <c r="E14" s="68" t="s">
        <v>231</v>
      </c>
      <c r="F14" s="68" t="s">
        <v>109</v>
      </c>
      <c r="G14" s="85" t="s">
        <v>17</v>
      </c>
      <c r="H14" s="85" t="s">
        <v>32</v>
      </c>
      <c r="I14" s="85" t="s">
        <v>95</v>
      </c>
      <c r="J14" s="90">
        <f>'Прил 2'!J49</f>
        <v>0.5</v>
      </c>
      <c r="K14" s="90">
        <f>'Прил 2'!K49</f>
        <v>0</v>
      </c>
      <c r="L14" s="90">
        <f>'Прил 2'!L49</f>
        <v>0</v>
      </c>
      <c r="M14" s="117"/>
      <c r="N14" s="117"/>
      <c r="O14" s="117"/>
      <c r="P14" s="117"/>
      <c r="Q14" s="117"/>
      <c r="R14" s="117"/>
      <c r="S14" s="117"/>
      <c r="T14" s="117"/>
      <c r="U14" s="117"/>
      <c r="V14" s="117"/>
      <c r="W14" s="117"/>
      <c r="X14" s="117"/>
      <c r="Y14" s="117"/>
      <c r="Z14" s="117"/>
      <c r="AA14" s="117"/>
      <c r="AB14" s="117"/>
      <c r="AC14" s="117"/>
      <c r="AD14" s="117"/>
      <c r="AE14" s="117"/>
      <c r="AF14" s="117"/>
      <c r="AG14" s="117"/>
      <c r="AH14" s="117"/>
      <c r="AI14" s="117"/>
      <c r="AJ14" s="117"/>
      <c r="AK14" s="117"/>
      <c r="AL14" s="117"/>
      <c r="AM14" s="117"/>
      <c r="AN14" s="117"/>
      <c r="AO14" s="117"/>
      <c r="AP14" s="117"/>
      <c r="AQ14" s="117"/>
    </row>
    <row r="15" spans="1:43" s="118" customFormat="1" ht="56.25" customHeight="1">
      <c r="A15" s="75" t="s">
        <v>241</v>
      </c>
      <c r="B15" s="197" t="s">
        <v>46</v>
      </c>
      <c r="C15" s="198"/>
      <c r="D15" s="198"/>
      <c r="E15" s="199"/>
      <c r="F15" s="7"/>
      <c r="G15" s="7"/>
      <c r="H15" s="7"/>
      <c r="I15" s="198"/>
      <c r="J15" s="37">
        <f t="shared" ref="J15:J20" si="3">J16</f>
        <v>2</v>
      </c>
      <c r="K15" s="37">
        <f t="shared" ref="K15:L20" si="4">K16</f>
        <v>2</v>
      </c>
      <c r="L15" s="37">
        <f t="shared" si="4"/>
        <v>2</v>
      </c>
      <c r="M15" s="117"/>
      <c r="N15" s="117"/>
      <c r="O15" s="117"/>
      <c r="P15" s="117"/>
      <c r="Q15" s="117"/>
      <c r="R15" s="117"/>
      <c r="S15" s="117"/>
      <c r="T15" s="117"/>
      <c r="U15" s="117"/>
      <c r="V15" s="117"/>
      <c r="W15" s="117"/>
      <c r="X15" s="117"/>
      <c r="Y15" s="117"/>
      <c r="Z15" s="117"/>
      <c r="AA15" s="117"/>
      <c r="AB15" s="117"/>
      <c r="AC15" s="117"/>
      <c r="AD15" s="117"/>
      <c r="AE15" s="117"/>
      <c r="AF15" s="117"/>
      <c r="AG15" s="117"/>
      <c r="AH15" s="117"/>
      <c r="AI15" s="117"/>
      <c r="AJ15" s="117"/>
      <c r="AK15" s="117"/>
      <c r="AL15" s="117"/>
      <c r="AM15" s="117"/>
      <c r="AN15" s="117"/>
      <c r="AO15" s="117"/>
      <c r="AP15" s="117"/>
      <c r="AQ15" s="117"/>
    </row>
    <row r="16" spans="1:43" s="118" customFormat="1" ht="21" customHeight="1">
      <c r="A16" s="75" t="s">
        <v>239</v>
      </c>
      <c r="B16" s="197" t="s">
        <v>46</v>
      </c>
      <c r="C16" s="198" t="s">
        <v>35</v>
      </c>
      <c r="D16" s="198" t="s">
        <v>37</v>
      </c>
      <c r="E16" s="199" t="s">
        <v>240</v>
      </c>
      <c r="F16" s="7"/>
      <c r="G16" s="7"/>
      <c r="H16" s="7"/>
      <c r="I16" s="198"/>
      <c r="J16" s="37">
        <f t="shared" si="3"/>
        <v>2</v>
      </c>
      <c r="K16" s="37">
        <f t="shared" si="4"/>
        <v>2</v>
      </c>
      <c r="L16" s="37">
        <f t="shared" si="4"/>
        <v>2</v>
      </c>
      <c r="M16" s="117"/>
      <c r="N16" s="117"/>
      <c r="O16" s="117"/>
      <c r="P16" s="117"/>
      <c r="Q16" s="117"/>
      <c r="R16" s="117"/>
      <c r="S16" s="117"/>
      <c r="T16" s="117"/>
      <c r="U16" s="117"/>
      <c r="V16" s="117"/>
      <c r="W16" s="117"/>
      <c r="X16" s="117"/>
      <c r="Y16" s="117"/>
      <c r="Z16" s="117"/>
      <c r="AA16" s="117"/>
      <c r="AB16" s="117"/>
      <c r="AC16" s="117"/>
      <c r="AD16" s="117"/>
      <c r="AE16" s="117"/>
      <c r="AF16" s="117"/>
      <c r="AG16" s="117"/>
      <c r="AH16" s="117"/>
      <c r="AI16" s="117"/>
      <c r="AJ16" s="117"/>
      <c r="AK16" s="117"/>
      <c r="AL16" s="117"/>
      <c r="AM16" s="117"/>
      <c r="AN16" s="117"/>
      <c r="AO16" s="117"/>
      <c r="AP16" s="117"/>
      <c r="AQ16" s="117"/>
    </row>
    <row r="17" spans="1:43" s="118" customFormat="1" ht="41.25" customHeight="1">
      <c r="A17" s="75" t="s">
        <v>106</v>
      </c>
      <c r="B17" s="197" t="s">
        <v>46</v>
      </c>
      <c r="C17" s="198" t="s">
        <v>35</v>
      </c>
      <c r="D17" s="198" t="s">
        <v>37</v>
      </c>
      <c r="E17" s="199" t="s">
        <v>240</v>
      </c>
      <c r="F17" s="7" t="s">
        <v>108</v>
      </c>
      <c r="G17" s="7"/>
      <c r="H17" s="7"/>
      <c r="I17" s="198"/>
      <c r="J17" s="37">
        <f t="shared" si="3"/>
        <v>2</v>
      </c>
      <c r="K17" s="37">
        <f t="shared" si="4"/>
        <v>2</v>
      </c>
      <c r="L17" s="37">
        <f t="shared" si="4"/>
        <v>2</v>
      </c>
      <c r="M17" s="117"/>
      <c r="N17" s="117"/>
      <c r="O17" s="117"/>
      <c r="P17" s="117"/>
      <c r="Q17" s="117"/>
      <c r="R17" s="117"/>
      <c r="S17" s="117"/>
      <c r="T17" s="117"/>
      <c r="U17" s="117"/>
      <c r="V17" s="117"/>
      <c r="W17" s="117"/>
      <c r="X17" s="117"/>
      <c r="Y17" s="117"/>
      <c r="Z17" s="117"/>
      <c r="AA17" s="117"/>
      <c r="AB17" s="117"/>
      <c r="AC17" s="117"/>
      <c r="AD17" s="117"/>
      <c r="AE17" s="117"/>
      <c r="AF17" s="117"/>
      <c r="AG17" s="117"/>
      <c r="AH17" s="117"/>
      <c r="AI17" s="117"/>
      <c r="AJ17" s="117"/>
      <c r="AK17" s="117"/>
      <c r="AL17" s="117"/>
      <c r="AM17" s="117"/>
      <c r="AN17" s="117"/>
      <c r="AO17" s="117"/>
      <c r="AP17" s="117"/>
      <c r="AQ17" s="117"/>
    </row>
    <row r="18" spans="1:43" s="118" customFormat="1" ht="41.25" customHeight="1">
      <c r="A18" s="75" t="s">
        <v>107</v>
      </c>
      <c r="B18" s="197" t="s">
        <v>46</v>
      </c>
      <c r="C18" s="198" t="s">
        <v>35</v>
      </c>
      <c r="D18" s="198" t="s">
        <v>37</v>
      </c>
      <c r="E18" s="199" t="s">
        <v>240</v>
      </c>
      <c r="F18" s="7" t="s">
        <v>109</v>
      </c>
      <c r="G18" s="7"/>
      <c r="H18" s="7"/>
      <c r="I18" s="198"/>
      <c r="J18" s="37">
        <f t="shared" si="3"/>
        <v>2</v>
      </c>
      <c r="K18" s="37">
        <f t="shared" si="4"/>
        <v>2</v>
      </c>
      <c r="L18" s="37">
        <f t="shared" si="4"/>
        <v>2</v>
      </c>
      <c r="M18" s="117"/>
      <c r="N18" s="117"/>
      <c r="O18" s="117"/>
      <c r="P18" s="117"/>
      <c r="Q18" s="117"/>
      <c r="R18" s="117"/>
      <c r="S18" s="117"/>
      <c r="T18" s="117"/>
      <c r="U18" s="117"/>
      <c r="V18" s="117"/>
      <c r="W18" s="117"/>
      <c r="X18" s="117"/>
      <c r="Y18" s="117"/>
      <c r="Z18" s="117"/>
      <c r="AA18" s="117"/>
      <c r="AB18" s="117"/>
      <c r="AC18" s="117"/>
      <c r="AD18" s="117"/>
      <c r="AE18" s="117"/>
      <c r="AF18" s="117"/>
      <c r="AG18" s="117"/>
      <c r="AH18" s="117"/>
      <c r="AI18" s="117"/>
      <c r="AJ18" s="117"/>
      <c r="AK18" s="117"/>
      <c r="AL18" s="117"/>
      <c r="AM18" s="117"/>
      <c r="AN18" s="117"/>
      <c r="AO18" s="117"/>
      <c r="AP18" s="117"/>
      <c r="AQ18" s="117"/>
    </row>
    <row r="19" spans="1:43" s="118" customFormat="1" ht="19.5" customHeight="1">
      <c r="A19" s="120" t="s">
        <v>16</v>
      </c>
      <c r="B19" s="197" t="s">
        <v>46</v>
      </c>
      <c r="C19" s="198" t="s">
        <v>35</v>
      </c>
      <c r="D19" s="198" t="s">
        <v>37</v>
      </c>
      <c r="E19" s="199" t="s">
        <v>240</v>
      </c>
      <c r="F19" s="7" t="s">
        <v>109</v>
      </c>
      <c r="G19" s="7" t="s">
        <v>17</v>
      </c>
      <c r="H19" s="7"/>
      <c r="I19" s="198"/>
      <c r="J19" s="37">
        <f t="shared" si="3"/>
        <v>2</v>
      </c>
      <c r="K19" s="37">
        <f t="shared" si="4"/>
        <v>2</v>
      </c>
      <c r="L19" s="37">
        <f t="shared" si="4"/>
        <v>2</v>
      </c>
      <c r="M19" s="117"/>
      <c r="N19" s="117"/>
      <c r="O19" s="117"/>
      <c r="P19" s="117"/>
      <c r="Q19" s="117"/>
      <c r="R19" s="117"/>
      <c r="S19" s="117"/>
      <c r="T19" s="117"/>
      <c r="U19" s="117"/>
      <c r="V19" s="117"/>
      <c r="W19" s="117"/>
      <c r="X19" s="117"/>
      <c r="Y19" s="117"/>
      <c r="Z19" s="117"/>
      <c r="AA19" s="117"/>
      <c r="AB19" s="117"/>
      <c r="AC19" s="117"/>
      <c r="AD19" s="117"/>
      <c r="AE19" s="117"/>
      <c r="AF19" s="117"/>
      <c r="AG19" s="117"/>
      <c r="AH19" s="117"/>
      <c r="AI19" s="117"/>
      <c r="AJ19" s="117"/>
      <c r="AK19" s="117"/>
      <c r="AL19" s="117"/>
      <c r="AM19" s="117"/>
      <c r="AN19" s="117"/>
      <c r="AO19" s="117"/>
      <c r="AP19" s="117"/>
      <c r="AQ19" s="117"/>
    </row>
    <row r="20" spans="1:43" s="118" customFormat="1" ht="21.75" customHeight="1">
      <c r="A20" s="120" t="s">
        <v>232</v>
      </c>
      <c r="B20" s="197" t="s">
        <v>46</v>
      </c>
      <c r="C20" s="198" t="s">
        <v>35</v>
      </c>
      <c r="D20" s="198" t="s">
        <v>37</v>
      </c>
      <c r="E20" s="199" t="s">
        <v>240</v>
      </c>
      <c r="F20" s="7" t="s">
        <v>109</v>
      </c>
      <c r="G20" s="7" t="s">
        <v>17</v>
      </c>
      <c r="H20" s="7" t="s">
        <v>32</v>
      </c>
      <c r="I20" s="198"/>
      <c r="J20" s="37">
        <f t="shared" si="3"/>
        <v>2</v>
      </c>
      <c r="K20" s="37">
        <f t="shared" si="4"/>
        <v>2</v>
      </c>
      <c r="L20" s="37">
        <f t="shared" si="4"/>
        <v>2</v>
      </c>
      <c r="M20" s="117"/>
      <c r="N20" s="117"/>
      <c r="O20" s="117"/>
      <c r="P20" s="117"/>
      <c r="Q20" s="117"/>
      <c r="R20" s="117"/>
      <c r="S20" s="117"/>
      <c r="T20" s="117"/>
      <c r="U20" s="117"/>
      <c r="V20" s="117"/>
      <c r="W20" s="117"/>
      <c r="X20" s="117"/>
      <c r="Y20" s="117"/>
      <c r="Z20" s="117"/>
      <c r="AA20" s="117"/>
      <c r="AB20" s="117"/>
      <c r="AC20" s="117"/>
      <c r="AD20" s="117"/>
      <c r="AE20" s="117"/>
      <c r="AF20" s="117"/>
      <c r="AG20" s="117"/>
      <c r="AH20" s="117"/>
      <c r="AI20" s="117"/>
      <c r="AJ20" s="117"/>
      <c r="AK20" s="117"/>
      <c r="AL20" s="117"/>
      <c r="AM20" s="117"/>
      <c r="AN20" s="117"/>
      <c r="AO20" s="117"/>
      <c r="AP20" s="117"/>
      <c r="AQ20" s="117"/>
    </row>
    <row r="21" spans="1:43" s="118" customFormat="1" ht="41.25" customHeight="1">
      <c r="A21" s="122" t="s">
        <v>75</v>
      </c>
      <c r="B21" s="200" t="s">
        <v>46</v>
      </c>
      <c r="C21" s="201" t="s">
        <v>35</v>
      </c>
      <c r="D21" s="201" t="s">
        <v>37</v>
      </c>
      <c r="E21" s="202" t="s">
        <v>240</v>
      </c>
      <c r="F21" s="85" t="s">
        <v>109</v>
      </c>
      <c r="G21" s="85" t="s">
        <v>17</v>
      </c>
      <c r="H21" s="85" t="s">
        <v>32</v>
      </c>
      <c r="I21" s="201" t="s">
        <v>95</v>
      </c>
      <c r="J21" s="90">
        <f>'Прил 2'!J50</f>
        <v>2</v>
      </c>
      <c r="K21" s="90">
        <f>'Прил 2'!K50</f>
        <v>2</v>
      </c>
      <c r="L21" s="90">
        <f>'Прил 2'!L50</f>
        <v>2</v>
      </c>
      <c r="M21" s="117"/>
      <c r="N21" s="117"/>
      <c r="O21" s="117"/>
      <c r="P21" s="117"/>
      <c r="Q21" s="117"/>
      <c r="R21" s="117"/>
      <c r="S21" s="117"/>
      <c r="T21" s="117"/>
      <c r="U21" s="117"/>
      <c r="V21" s="117"/>
      <c r="W21" s="117"/>
      <c r="X21" s="117"/>
      <c r="Y21" s="117"/>
      <c r="Z21" s="117"/>
      <c r="AA21" s="117"/>
      <c r="AB21" s="117"/>
      <c r="AC21" s="117"/>
      <c r="AD21" s="117"/>
      <c r="AE21" s="117"/>
      <c r="AF21" s="117"/>
      <c r="AG21" s="117"/>
      <c r="AH21" s="117"/>
      <c r="AI21" s="117"/>
      <c r="AJ21" s="117"/>
      <c r="AK21" s="117"/>
      <c r="AL21" s="117"/>
      <c r="AM21" s="117"/>
      <c r="AN21" s="117"/>
      <c r="AO21" s="117"/>
      <c r="AP21" s="117"/>
      <c r="AQ21" s="117"/>
    </row>
    <row r="22" spans="1:43" s="118" customFormat="1" ht="61.5" customHeight="1">
      <c r="A22" s="183" t="s">
        <v>216</v>
      </c>
      <c r="B22" s="178" t="s">
        <v>150</v>
      </c>
      <c r="C22" s="178"/>
      <c r="D22" s="178"/>
      <c r="E22" s="178"/>
      <c r="F22" s="7"/>
      <c r="G22" s="178"/>
      <c r="H22" s="178"/>
      <c r="I22" s="178"/>
      <c r="J22" s="37">
        <f t="shared" ref="J22:J28" si="5">J23</f>
        <v>115</v>
      </c>
      <c r="K22" s="37">
        <f t="shared" ref="K22:L28" si="6">K23</f>
        <v>0</v>
      </c>
      <c r="L22" s="37">
        <f t="shared" si="6"/>
        <v>0</v>
      </c>
      <c r="M22" s="117"/>
      <c r="N22" s="117"/>
      <c r="O22" s="117"/>
      <c r="P22" s="117"/>
      <c r="Q22" s="117"/>
      <c r="R22" s="117"/>
      <c r="S22" s="117"/>
      <c r="T22" s="117"/>
      <c r="U22" s="117"/>
      <c r="V22" s="117"/>
      <c r="W22" s="117"/>
      <c r="X22" s="117"/>
      <c r="Y22" s="117"/>
      <c r="Z22" s="117"/>
      <c r="AA22" s="117"/>
      <c r="AB22" s="117"/>
      <c r="AC22" s="117"/>
      <c r="AD22" s="117"/>
      <c r="AE22" s="117"/>
      <c r="AF22" s="117"/>
      <c r="AG22" s="117"/>
      <c r="AH22" s="117"/>
      <c r="AI22" s="117"/>
      <c r="AJ22" s="117"/>
      <c r="AK22" s="117"/>
      <c r="AL22" s="117"/>
      <c r="AM22" s="117"/>
      <c r="AN22" s="117"/>
      <c r="AO22" s="117"/>
      <c r="AP22" s="117"/>
      <c r="AQ22" s="117"/>
    </row>
    <row r="23" spans="1:43" s="118" customFormat="1" ht="36" customHeight="1">
      <c r="A23" s="106" t="s">
        <v>213</v>
      </c>
      <c r="B23" s="178" t="s">
        <v>150</v>
      </c>
      <c r="C23" s="178" t="s">
        <v>35</v>
      </c>
      <c r="D23" s="178" t="s">
        <v>17</v>
      </c>
      <c r="E23" s="178"/>
      <c r="F23" s="7"/>
      <c r="G23" s="178"/>
      <c r="H23" s="178"/>
      <c r="I23" s="178"/>
      <c r="J23" s="37">
        <f t="shared" si="5"/>
        <v>115</v>
      </c>
      <c r="K23" s="37">
        <f t="shared" si="6"/>
        <v>0</v>
      </c>
      <c r="L23" s="37">
        <f t="shared" si="6"/>
        <v>0</v>
      </c>
      <c r="M23" s="117"/>
      <c r="N23" s="117"/>
      <c r="O23" s="117"/>
      <c r="P23" s="117"/>
      <c r="Q23" s="117"/>
      <c r="R23" s="117"/>
      <c r="S23" s="117"/>
      <c r="T23" s="117"/>
      <c r="U23" s="117"/>
      <c r="V23" s="117"/>
      <c r="W23" s="117"/>
      <c r="X23" s="117"/>
      <c r="Y23" s="117"/>
      <c r="Z23" s="117"/>
      <c r="AA23" s="117"/>
      <c r="AB23" s="117"/>
      <c r="AC23" s="117"/>
      <c r="AD23" s="117"/>
      <c r="AE23" s="117"/>
      <c r="AF23" s="117"/>
      <c r="AG23" s="117"/>
      <c r="AH23" s="117"/>
      <c r="AI23" s="117"/>
      <c r="AJ23" s="117"/>
      <c r="AK23" s="117"/>
      <c r="AL23" s="117"/>
      <c r="AM23" s="117"/>
      <c r="AN23" s="117"/>
      <c r="AO23" s="117"/>
      <c r="AP23" s="117"/>
      <c r="AQ23" s="117"/>
    </row>
    <row r="24" spans="1:43" s="118" customFormat="1" ht="35.25" customHeight="1">
      <c r="A24" s="10" t="s">
        <v>214</v>
      </c>
      <c r="B24" s="178" t="s">
        <v>150</v>
      </c>
      <c r="C24" s="178" t="s">
        <v>35</v>
      </c>
      <c r="D24" s="178" t="s">
        <v>17</v>
      </c>
      <c r="E24" s="6" t="s">
        <v>215</v>
      </c>
      <c r="F24" s="7"/>
      <c r="G24" s="178"/>
      <c r="H24" s="178"/>
      <c r="I24" s="178"/>
      <c r="J24" s="37">
        <f t="shared" si="5"/>
        <v>115</v>
      </c>
      <c r="K24" s="37">
        <f t="shared" si="6"/>
        <v>0</v>
      </c>
      <c r="L24" s="37">
        <f t="shared" si="6"/>
        <v>0</v>
      </c>
      <c r="M24" s="117"/>
      <c r="N24" s="117"/>
      <c r="O24" s="117"/>
      <c r="P24" s="117"/>
      <c r="Q24" s="117"/>
      <c r="R24" s="117"/>
      <c r="S24" s="117"/>
      <c r="T24" s="117"/>
      <c r="U24" s="117"/>
      <c r="V24" s="117"/>
      <c r="W24" s="117"/>
      <c r="X24" s="117"/>
      <c r="Y24" s="117"/>
      <c r="Z24" s="117"/>
      <c r="AA24" s="117"/>
      <c r="AB24" s="117"/>
      <c r="AC24" s="117"/>
      <c r="AD24" s="117"/>
      <c r="AE24" s="117"/>
      <c r="AF24" s="117"/>
      <c r="AG24" s="117"/>
      <c r="AH24" s="117"/>
      <c r="AI24" s="117"/>
      <c r="AJ24" s="117"/>
      <c r="AK24" s="117"/>
      <c r="AL24" s="117"/>
      <c r="AM24" s="117"/>
      <c r="AN24" s="117"/>
      <c r="AO24" s="117"/>
      <c r="AP24" s="117"/>
      <c r="AQ24" s="117"/>
    </row>
    <row r="25" spans="1:43" s="118" customFormat="1" ht="32.25" customHeight="1">
      <c r="A25" s="184" t="s">
        <v>106</v>
      </c>
      <c r="B25" s="178" t="s">
        <v>150</v>
      </c>
      <c r="C25" s="178" t="s">
        <v>35</v>
      </c>
      <c r="D25" s="178" t="s">
        <v>17</v>
      </c>
      <c r="E25" s="6" t="s">
        <v>215</v>
      </c>
      <c r="F25" s="7" t="s">
        <v>108</v>
      </c>
      <c r="G25" s="178"/>
      <c r="H25" s="178"/>
      <c r="I25" s="178"/>
      <c r="J25" s="37">
        <f t="shared" si="5"/>
        <v>115</v>
      </c>
      <c r="K25" s="37">
        <f t="shared" si="6"/>
        <v>0</v>
      </c>
      <c r="L25" s="37">
        <f t="shared" si="6"/>
        <v>0</v>
      </c>
      <c r="M25" s="117"/>
      <c r="N25" s="117"/>
      <c r="O25" s="117"/>
      <c r="P25" s="117"/>
      <c r="Q25" s="117"/>
      <c r="R25" s="117"/>
      <c r="S25" s="117"/>
      <c r="T25" s="117"/>
      <c r="U25" s="117"/>
      <c r="V25" s="117"/>
      <c r="W25" s="117"/>
      <c r="X25" s="117"/>
      <c r="Y25" s="117"/>
      <c r="Z25" s="117"/>
      <c r="AA25" s="117"/>
      <c r="AB25" s="117"/>
      <c r="AC25" s="117"/>
      <c r="AD25" s="117"/>
      <c r="AE25" s="117"/>
      <c r="AF25" s="117"/>
      <c r="AG25" s="117"/>
      <c r="AH25" s="117"/>
      <c r="AI25" s="117"/>
      <c r="AJ25" s="117"/>
      <c r="AK25" s="117"/>
      <c r="AL25" s="117"/>
      <c r="AM25" s="117"/>
      <c r="AN25" s="117"/>
      <c r="AO25" s="117"/>
      <c r="AP25" s="117"/>
      <c r="AQ25" s="117"/>
    </row>
    <row r="26" spans="1:43" s="118" customFormat="1" ht="34.5" customHeight="1">
      <c r="A26" s="184" t="s">
        <v>107</v>
      </c>
      <c r="B26" s="178" t="s">
        <v>150</v>
      </c>
      <c r="C26" s="178" t="s">
        <v>35</v>
      </c>
      <c r="D26" s="178" t="s">
        <v>17</v>
      </c>
      <c r="E26" s="6" t="s">
        <v>215</v>
      </c>
      <c r="F26" s="7" t="s">
        <v>109</v>
      </c>
      <c r="G26" s="178"/>
      <c r="H26" s="178"/>
      <c r="I26" s="178"/>
      <c r="J26" s="37">
        <f t="shared" si="5"/>
        <v>115</v>
      </c>
      <c r="K26" s="37">
        <f t="shared" si="6"/>
        <v>0</v>
      </c>
      <c r="L26" s="37">
        <f t="shared" si="6"/>
        <v>0</v>
      </c>
      <c r="M26" s="117"/>
      <c r="N26" s="117"/>
      <c r="O26" s="117"/>
      <c r="P26" s="117"/>
      <c r="Q26" s="117"/>
      <c r="R26" s="117"/>
      <c r="S26" s="117"/>
      <c r="T26" s="117"/>
      <c r="U26" s="117"/>
      <c r="V26" s="117"/>
      <c r="W26" s="117"/>
      <c r="X26" s="117"/>
      <c r="Y26" s="117"/>
      <c r="Z26" s="117"/>
      <c r="AA26" s="117"/>
      <c r="AB26" s="117"/>
      <c r="AC26" s="117"/>
      <c r="AD26" s="117"/>
      <c r="AE26" s="117"/>
      <c r="AF26" s="117"/>
      <c r="AG26" s="117"/>
      <c r="AH26" s="117"/>
      <c r="AI26" s="117"/>
      <c r="AJ26" s="117"/>
      <c r="AK26" s="117"/>
      <c r="AL26" s="117"/>
      <c r="AM26" s="117"/>
      <c r="AN26" s="117"/>
      <c r="AO26" s="117"/>
      <c r="AP26" s="117"/>
      <c r="AQ26" s="117"/>
    </row>
    <row r="27" spans="1:43" s="118" customFormat="1" ht="19.899999999999999" customHeight="1">
      <c r="A27" s="10" t="s">
        <v>21</v>
      </c>
      <c r="B27" s="178" t="s">
        <v>150</v>
      </c>
      <c r="C27" s="178" t="s">
        <v>35</v>
      </c>
      <c r="D27" s="178" t="s">
        <v>17</v>
      </c>
      <c r="E27" s="6" t="s">
        <v>215</v>
      </c>
      <c r="F27" s="7" t="s">
        <v>109</v>
      </c>
      <c r="G27" s="178" t="s">
        <v>20</v>
      </c>
      <c r="H27" s="178"/>
      <c r="I27" s="178"/>
      <c r="J27" s="37">
        <f t="shared" si="5"/>
        <v>115</v>
      </c>
      <c r="K27" s="37">
        <f t="shared" si="6"/>
        <v>0</v>
      </c>
      <c r="L27" s="37">
        <f t="shared" si="6"/>
        <v>0</v>
      </c>
      <c r="M27" s="117"/>
      <c r="N27" s="117"/>
      <c r="O27" s="117"/>
      <c r="P27" s="117"/>
      <c r="Q27" s="117"/>
      <c r="R27" s="117"/>
      <c r="S27" s="117"/>
      <c r="T27" s="117"/>
      <c r="U27" s="117"/>
      <c r="V27" s="117"/>
      <c r="W27" s="117"/>
      <c r="X27" s="117"/>
      <c r="Y27" s="117"/>
      <c r="Z27" s="117"/>
      <c r="AA27" s="117"/>
      <c r="AB27" s="117"/>
      <c r="AC27" s="117"/>
      <c r="AD27" s="117"/>
      <c r="AE27" s="117"/>
      <c r="AF27" s="117"/>
      <c r="AG27" s="117"/>
      <c r="AH27" s="117"/>
      <c r="AI27" s="117"/>
      <c r="AJ27" s="117"/>
      <c r="AK27" s="117"/>
      <c r="AL27" s="117"/>
      <c r="AM27" s="117"/>
      <c r="AN27" s="117"/>
      <c r="AO27" s="117"/>
      <c r="AP27" s="117"/>
      <c r="AQ27" s="117"/>
    </row>
    <row r="28" spans="1:43" s="118" customFormat="1" ht="19.899999999999999" customHeight="1">
      <c r="A28" s="10" t="s">
        <v>57</v>
      </c>
      <c r="B28" s="178" t="s">
        <v>150</v>
      </c>
      <c r="C28" s="178" t="s">
        <v>35</v>
      </c>
      <c r="D28" s="178" t="s">
        <v>17</v>
      </c>
      <c r="E28" s="6" t="s">
        <v>215</v>
      </c>
      <c r="F28" s="7" t="s">
        <v>109</v>
      </c>
      <c r="G28" s="178" t="s">
        <v>20</v>
      </c>
      <c r="H28" s="178" t="s">
        <v>28</v>
      </c>
      <c r="I28" s="178"/>
      <c r="J28" s="37">
        <f t="shared" si="5"/>
        <v>115</v>
      </c>
      <c r="K28" s="37">
        <f t="shared" si="6"/>
        <v>0</v>
      </c>
      <c r="L28" s="37">
        <f t="shared" si="6"/>
        <v>0</v>
      </c>
      <c r="M28" s="117"/>
      <c r="N28" s="117"/>
      <c r="O28" s="117"/>
      <c r="P28" s="117"/>
      <c r="Q28" s="117"/>
      <c r="R28" s="117"/>
      <c r="S28" s="117"/>
      <c r="T28" s="117"/>
      <c r="U28" s="117"/>
      <c r="V28" s="117"/>
      <c r="W28" s="117"/>
      <c r="X28" s="117"/>
      <c r="Y28" s="117"/>
      <c r="Z28" s="117"/>
      <c r="AA28" s="117"/>
      <c r="AB28" s="117"/>
      <c r="AC28" s="117"/>
      <c r="AD28" s="117"/>
      <c r="AE28" s="117"/>
      <c r="AF28" s="117"/>
      <c r="AG28" s="117"/>
      <c r="AH28" s="117"/>
      <c r="AI28" s="117"/>
      <c r="AJ28" s="117"/>
      <c r="AK28" s="117"/>
      <c r="AL28" s="117"/>
      <c r="AM28" s="117"/>
      <c r="AN28" s="117"/>
      <c r="AO28" s="117"/>
      <c r="AP28" s="117"/>
      <c r="AQ28" s="117"/>
    </row>
    <row r="29" spans="1:43" s="118" customFormat="1" ht="40.5" customHeight="1">
      <c r="A29" s="122" t="s">
        <v>75</v>
      </c>
      <c r="B29" s="178" t="s">
        <v>150</v>
      </c>
      <c r="C29" s="178" t="s">
        <v>35</v>
      </c>
      <c r="D29" s="178" t="s">
        <v>17</v>
      </c>
      <c r="E29" s="6" t="s">
        <v>215</v>
      </c>
      <c r="F29" s="7" t="s">
        <v>109</v>
      </c>
      <c r="G29" s="178" t="s">
        <v>20</v>
      </c>
      <c r="H29" s="178" t="s">
        <v>28</v>
      </c>
      <c r="I29" s="178" t="s">
        <v>95</v>
      </c>
      <c r="J29" s="37">
        <f>'Прил 2'!J94</f>
        <v>115</v>
      </c>
      <c r="K29" s="37">
        <f>'Прил 2'!K94</f>
        <v>0</v>
      </c>
      <c r="L29" s="37">
        <f>'Прил 2'!L94</f>
        <v>0</v>
      </c>
      <c r="M29" s="117"/>
      <c r="N29" s="117"/>
      <c r="O29" s="117"/>
      <c r="P29" s="117"/>
      <c r="Q29" s="117"/>
      <c r="R29" s="117"/>
      <c r="S29" s="117"/>
      <c r="T29" s="117"/>
      <c r="U29" s="117"/>
      <c r="V29" s="117"/>
      <c r="W29" s="117"/>
      <c r="X29" s="117"/>
      <c r="Y29" s="117"/>
      <c r="Z29" s="117"/>
      <c r="AA29" s="117"/>
      <c r="AB29" s="117"/>
      <c r="AC29" s="117"/>
      <c r="AD29" s="117"/>
      <c r="AE29" s="117"/>
      <c r="AF29" s="117"/>
      <c r="AG29" s="117"/>
      <c r="AH29" s="117"/>
      <c r="AI29" s="117"/>
      <c r="AJ29" s="117"/>
      <c r="AK29" s="117"/>
      <c r="AL29" s="117"/>
      <c r="AM29" s="117"/>
      <c r="AN29" s="117"/>
      <c r="AO29" s="117"/>
      <c r="AP29" s="117"/>
      <c r="AQ29" s="117"/>
    </row>
    <row r="30" spans="1:43" s="118" customFormat="1" ht="51" customHeight="1">
      <c r="A30" s="106" t="s">
        <v>242</v>
      </c>
      <c r="B30" s="178" t="s">
        <v>32</v>
      </c>
      <c r="C30" s="203"/>
      <c r="D30" s="203"/>
      <c r="E30" s="71"/>
      <c r="F30" s="85"/>
      <c r="G30" s="204"/>
      <c r="H30" s="203"/>
      <c r="I30" s="203"/>
      <c r="J30" s="37">
        <f t="shared" ref="J30:J35" si="7">J31</f>
        <v>295.2</v>
      </c>
      <c r="K30" s="37">
        <f t="shared" ref="K30:L35" si="8">K31</f>
        <v>306.7</v>
      </c>
      <c r="L30" s="37">
        <f t="shared" si="8"/>
        <v>300.89999999999998</v>
      </c>
      <c r="M30" s="117"/>
      <c r="N30" s="117"/>
      <c r="O30" s="117"/>
      <c r="P30" s="117"/>
      <c r="Q30" s="117"/>
      <c r="R30" s="117"/>
      <c r="S30" s="117"/>
      <c r="T30" s="117"/>
      <c r="U30" s="117"/>
      <c r="V30" s="117"/>
      <c r="W30" s="117"/>
      <c r="X30" s="117"/>
      <c r="Y30" s="117"/>
      <c r="Z30" s="117"/>
      <c r="AA30" s="117"/>
      <c r="AB30" s="117"/>
      <c r="AC30" s="117"/>
      <c r="AD30" s="117"/>
      <c r="AE30" s="117"/>
      <c r="AF30" s="117"/>
      <c r="AG30" s="117"/>
      <c r="AH30" s="117"/>
      <c r="AI30" s="117"/>
      <c r="AJ30" s="117"/>
      <c r="AK30" s="117"/>
      <c r="AL30" s="117"/>
      <c r="AM30" s="117"/>
      <c r="AN30" s="117"/>
      <c r="AO30" s="117"/>
      <c r="AP30" s="117"/>
      <c r="AQ30" s="117"/>
    </row>
    <row r="31" spans="1:43" s="118" customFormat="1" ht="176.25" customHeight="1">
      <c r="A31" s="196" t="s">
        <v>187</v>
      </c>
      <c r="B31" s="7" t="s">
        <v>32</v>
      </c>
      <c r="C31" s="7" t="s">
        <v>35</v>
      </c>
      <c r="D31" s="7" t="s">
        <v>17</v>
      </c>
      <c r="E31" s="87" t="s">
        <v>56</v>
      </c>
      <c r="F31" s="7"/>
      <c r="G31" s="188"/>
      <c r="H31" s="7"/>
      <c r="I31" s="7"/>
      <c r="J31" s="37">
        <f t="shared" si="7"/>
        <v>295.2</v>
      </c>
      <c r="K31" s="37">
        <f t="shared" si="8"/>
        <v>306.7</v>
      </c>
      <c r="L31" s="37">
        <f t="shared" si="8"/>
        <v>300.89999999999998</v>
      </c>
      <c r="M31" s="117"/>
      <c r="N31" s="117"/>
      <c r="O31" s="117"/>
      <c r="P31" s="117"/>
      <c r="Q31" s="117"/>
      <c r="R31" s="117"/>
      <c r="S31" s="117"/>
      <c r="T31" s="117"/>
      <c r="U31" s="117"/>
      <c r="V31" s="117"/>
      <c r="W31" s="117"/>
      <c r="X31" s="117"/>
      <c r="Y31" s="117"/>
      <c r="Z31" s="117"/>
      <c r="AA31" s="117"/>
      <c r="AB31" s="117"/>
      <c r="AC31" s="117"/>
      <c r="AD31" s="117"/>
      <c r="AE31" s="117"/>
      <c r="AF31" s="117"/>
      <c r="AG31" s="117"/>
      <c r="AH31" s="117"/>
      <c r="AI31" s="117"/>
      <c r="AJ31" s="117"/>
      <c r="AK31" s="117"/>
      <c r="AL31" s="117"/>
      <c r="AM31" s="117"/>
      <c r="AN31" s="117"/>
      <c r="AO31" s="117"/>
      <c r="AP31" s="117"/>
      <c r="AQ31" s="117"/>
    </row>
    <row r="32" spans="1:43" s="118" customFormat="1" ht="40.5" customHeight="1">
      <c r="A32" s="75" t="s">
        <v>107</v>
      </c>
      <c r="B32" s="7" t="s">
        <v>32</v>
      </c>
      <c r="C32" s="7" t="s">
        <v>35</v>
      </c>
      <c r="D32" s="7" t="s">
        <v>17</v>
      </c>
      <c r="E32" s="87" t="s">
        <v>56</v>
      </c>
      <c r="F32" s="7" t="s">
        <v>108</v>
      </c>
      <c r="G32" s="188"/>
      <c r="H32" s="7"/>
      <c r="I32" s="7"/>
      <c r="J32" s="37">
        <f t="shared" si="7"/>
        <v>295.2</v>
      </c>
      <c r="K32" s="37">
        <f t="shared" si="8"/>
        <v>306.7</v>
      </c>
      <c r="L32" s="37">
        <f t="shared" si="8"/>
        <v>300.89999999999998</v>
      </c>
      <c r="M32" s="117"/>
      <c r="N32" s="117"/>
      <c r="O32" s="117"/>
      <c r="P32" s="117"/>
      <c r="Q32" s="117"/>
      <c r="R32" s="117"/>
      <c r="S32" s="117"/>
      <c r="T32" s="117"/>
      <c r="U32" s="117"/>
      <c r="V32" s="117"/>
      <c r="W32" s="117"/>
      <c r="X32" s="117"/>
      <c r="Y32" s="117"/>
      <c r="Z32" s="117"/>
      <c r="AA32" s="117"/>
      <c r="AB32" s="117"/>
      <c r="AC32" s="117"/>
      <c r="AD32" s="117"/>
      <c r="AE32" s="117"/>
      <c r="AF32" s="117"/>
      <c r="AG32" s="117"/>
      <c r="AH32" s="117"/>
      <c r="AI32" s="117"/>
      <c r="AJ32" s="117"/>
      <c r="AK32" s="117"/>
      <c r="AL32" s="117"/>
      <c r="AM32" s="117"/>
      <c r="AN32" s="117"/>
      <c r="AO32" s="117"/>
      <c r="AP32" s="117"/>
      <c r="AQ32" s="117"/>
    </row>
    <row r="33" spans="1:43" s="118" customFormat="1" ht="25.5" customHeight="1">
      <c r="A33" s="75" t="s">
        <v>43</v>
      </c>
      <c r="B33" s="7" t="s">
        <v>32</v>
      </c>
      <c r="C33" s="7" t="s">
        <v>35</v>
      </c>
      <c r="D33" s="7" t="s">
        <v>17</v>
      </c>
      <c r="E33" s="87" t="s">
        <v>56</v>
      </c>
      <c r="F33" s="7" t="s">
        <v>109</v>
      </c>
      <c r="G33" s="188"/>
      <c r="H33" s="7"/>
      <c r="I33" s="7"/>
      <c r="J33" s="37">
        <f t="shared" si="7"/>
        <v>295.2</v>
      </c>
      <c r="K33" s="37">
        <f t="shared" si="8"/>
        <v>306.7</v>
      </c>
      <c r="L33" s="37">
        <f t="shared" si="8"/>
        <v>300.89999999999998</v>
      </c>
      <c r="M33" s="117"/>
      <c r="N33" s="117"/>
      <c r="O33" s="117"/>
      <c r="P33" s="117"/>
      <c r="Q33" s="117"/>
      <c r="R33" s="117"/>
      <c r="S33" s="117"/>
      <c r="T33" s="117"/>
      <c r="U33" s="117"/>
      <c r="V33" s="117"/>
      <c r="W33" s="117"/>
      <c r="X33" s="117"/>
      <c r="Y33" s="117"/>
      <c r="Z33" s="117"/>
      <c r="AA33" s="117"/>
      <c r="AB33" s="117"/>
      <c r="AC33" s="117"/>
      <c r="AD33" s="117"/>
      <c r="AE33" s="117"/>
      <c r="AF33" s="117"/>
      <c r="AG33" s="117"/>
      <c r="AH33" s="117"/>
      <c r="AI33" s="117"/>
      <c r="AJ33" s="117"/>
      <c r="AK33" s="117"/>
      <c r="AL33" s="117"/>
      <c r="AM33" s="117"/>
      <c r="AN33" s="117"/>
      <c r="AO33" s="117"/>
      <c r="AP33" s="117"/>
      <c r="AQ33" s="117"/>
    </row>
    <row r="34" spans="1:43" s="118" customFormat="1" ht="19.5" customHeight="1">
      <c r="A34" s="75" t="s">
        <v>54</v>
      </c>
      <c r="B34" s="7" t="s">
        <v>32</v>
      </c>
      <c r="C34" s="7" t="s">
        <v>35</v>
      </c>
      <c r="D34" s="7" t="s">
        <v>17</v>
      </c>
      <c r="E34" s="87" t="s">
        <v>56</v>
      </c>
      <c r="F34" s="7" t="s">
        <v>109</v>
      </c>
      <c r="G34" s="188" t="s">
        <v>18</v>
      </c>
      <c r="H34" s="7"/>
      <c r="I34" s="7"/>
      <c r="J34" s="37">
        <f t="shared" si="7"/>
        <v>295.2</v>
      </c>
      <c r="K34" s="37">
        <f t="shared" si="8"/>
        <v>306.7</v>
      </c>
      <c r="L34" s="37">
        <f t="shared" si="8"/>
        <v>300.89999999999998</v>
      </c>
      <c r="M34" s="117"/>
      <c r="N34" s="117"/>
      <c r="O34" s="117"/>
      <c r="P34" s="117"/>
      <c r="Q34" s="117"/>
      <c r="R34" s="117"/>
      <c r="S34" s="117"/>
      <c r="T34" s="117"/>
      <c r="U34" s="117"/>
      <c r="V34" s="117"/>
      <c r="W34" s="117"/>
      <c r="X34" s="117"/>
      <c r="Y34" s="117"/>
      <c r="Z34" s="117"/>
      <c r="AA34" s="117"/>
      <c r="AB34" s="117"/>
      <c r="AC34" s="117"/>
      <c r="AD34" s="117"/>
      <c r="AE34" s="117"/>
      <c r="AF34" s="117"/>
      <c r="AG34" s="117"/>
      <c r="AH34" s="117"/>
      <c r="AI34" s="117"/>
      <c r="AJ34" s="117"/>
      <c r="AK34" s="117"/>
      <c r="AL34" s="117"/>
      <c r="AM34" s="117"/>
      <c r="AN34" s="117"/>
      <c r="AO34" s="117"/>
      <c r="AP34" s="117"/>
      <c r="AQ34" s="117"/>
    </row>
    <row r="35" spans="1:43" s="118" customFormat="1" ht="21" customHeight="1">
      <c r="A35" s="75" t="s">
        <v>55</v>
      </c>
      <c r="B35" s="7" t="s">
        <v>32</v>
      </c>
      <c r="C35" s="7" t="s">
        <v>35</v>
      </c>
      <c r="D35" s="7" t="s">
        <v>17</v>
      </c>
      <c r="E35" s="87" t="s">
        <v>56</v>
      </c>
      <c r="F35" s="7" t="s">
        <v>109</v>
      </c>
      <c r="G35" s="188" t="s">
        <v>18</v>
      </c>
      <c r="H35" s="7" t="s">
        <v>30</v>
      </c>
      <c r="I35" s="7"/>
      <c r="J35" s="37">
        <f t="shared" si="7"/>
        <v>295.2</v>
      </c>
      <c r="K35" s="37">
        <f t="shared" si="8"/>
        <v>306.7</v>
      </c>
      <c r="L35" s="37">
        <f t="shared" si="8"/>
        <v>300.89999999999998</v>
      </c>
      <c r="M35" s="117"/>
      <c r="N35" s="117"/>
      <c r="O35" s="117"/>
      <c r="P35" s="117"/>
      <c r="Q35" s="117"/>
      <c r="R35" s="117"/>
      <c r="S35" s="117"/>
      <c r="T35" s="117"/>
      <c r="U35" s="117"/>
      <c r="V35" s="117"/>
      <c r="W35" s="117"/>
      <c r="X35" s="117"/>
      <c r="Y35" s="117"/>
      <c r="Z35" s="117"/>
      <c r="AA35" s="117"/>
      <c r="AB35" s="117"/>
      <c r="AC35" s="117"/>
      <c r="AD35" s="117"/>
      <c r="AE35" s="117"/>
      <c r="AF35" s="117"/>
      <c r="AG35" s="117"/>
      <c r="AH35" s="117"/>
      <c r="AI35" s="117"/>
      <c r="AJ35" s="117"/>
      <c r="AK35" s="117"/>
      <c r="AL35" s="117"/>
      <c r="AM35" s="117"/>
      <c r="AN35" s="117"/>
      <c r="AO35" s="117"/>
      <c r="AP35" s="117"/>
      <c r="AQ35" s="117"/>
    </row>
    <row r="36" spans="1:43" s="118" customFormat="1" ht="40.5" customHeight="1">
      <c r="A36" s="122" t="s">
        <v>75</v>
      </c>
      <c r="B36" s="85" t="s">
        <v>32</v>
      </c>
      <c r="C36" s="85" t="s">
        <v>35</v>
      </c>
      <c r="D36" s="85" t="s">
        <v>17</v>
      </c>
      <c r="E36" s="86" t="s">
        <v>56</v>
      </c>
      <c r="F36" s="85" t="s">
        <v>109</v>
      </c>
      <c r="G36" s="190" t="s">
        <v>18</v>
      </c>
      <c r="H36" s="85" t="s">
        <v>30</v>
      </c>
      <c r="I36" s="85" t="s">
        <v>95</v>
      </c>
      <c r="J36" s="37">
        <f>'Прил 2'!J78</f>
        <v>295.2</v>
      </c>
      <c r="K36" s="37">
        <f>'Прил 2'!K78</f>
        <v>306.7</v>
      </c>
      <c r="L36" s="37">
        <f>'Прил 2'!L78</f>
        <v>300.89999999999998</v>
      </c>
      <c r="M36" s="117"/>
      <c r="N36" s="117"/>
      <c r="O36" s="117"/>
      <c r="P36" s="117"/>
      <c r="Q36" s="117"/>
      <c r="R36" s="117"/>
      <c r="S36" s="117"/>
      <c r="T36" s="117"/>
      <c r="U36" s="117"/>
      <c r="V36" s="117"/>
      <c r="W36" s="117"/>
      <c r="X36" s="117"/>
      <c r="Y36" s="117"/>
      <c r="Z36" s="117"/>
      <c r="AA36" s="117"/>
      <c r="AB36" s="117"/>
      <c r="AC36" s="117"/>
      <c r="AD36" s="117"/>
      <c r="AE36" s="117"/>
      <c r="AF36" s="117"/>
      <c r="AG36" s="117"/>
      <c r="AH36" s="117"/>
      <c r="AI36" s="117"/>
      <c r="AJ36" s="117"/>
      <c r="AK36" s="117"/>
      <c r="AL36" s="117"/>
      <c r="AM36" s="117"/>
      <c r="AN36" s="117"/>
      <c r="AO36" s="117"/>
      <c r="AP36" s="117"/>
      <c r="AQ36" s="117"/>
    </row>
    <row r="37" spans="1:43" s="118" customFormat="1" ht="83.25" customHeight="1">
      <c r="A37" s="10" t="s">
        <v>243</v>
      </c>
      <c r="B37" s="197" t="s">
        <v>223</v>
      </c>
      <c r="C37" s="198"/>
      <c r="D37" s="198"/>
      <c r="E37" s="199"/>
      <c r="F37" s="7"/>
      <c r="G37" s="7"/>
      <c r="H37" s="7"/>
      <c r="I37" s="198"/>
      <c r="J37" s="37">
        <f t="shared" ref="J37:J42" si="9">J38</f>
        <v>66.599999999999994</v>
      </c>
      <c r="K37" s="37">
        <f t="shared" ref="K37:L42" si="10">K38</f>
        <v>77</v>
      </c>
      <c r="L37" s="37">
        <f t="shared" si="10"/>
        <v>98.2</v>
      </c>
      <c r="M37" s="117"/>
      <c r="N37" s="117"/>
      <c r="O37" s="117"/>
      <c r="P37" s="117"/>
      <c r="Q37" s="117"/>
      <c r="R37" s="117"/>
      <c r="S37" s="117"/>
      <c r="T37" s="117"/>
      <c r="U37" s="117"/>
      <c r="V37" s="117"/>
      <c r="W37" s="117"/>
      <c r="X37" s="117"/>
      <c r="Y37" s="117"/>
      <c r="Z37" s="117"/>
      <c r="AA37" s="117"/>
      <c r="AB37" s="117"/>
      <c r="AC37" s="117"/>
      <c r="AD37" s="117"/>
      <c r="AE37" s="117"/>
      <c r="AF37" s="117"/>
      <c r="AG37" s="117"/>
      <c r="AH37" s="117"/>
      <c r="AI37" s="117"/>
      <c r="AJ37" s="117"/>
      <c r="AK37" s="117"/>
      <c r="AL37" s="117"/>
      <c r="AM37" s="117"/>
      <c r="AN37" s="117"/>
      <c r="AO37" s="117"/>
      <c r="AP37" s="117"/>
      <c r="AQ37" s="117"/>
    </row>
    <row r="38" spans="1:43" s="118" customFormat="1" ht="174.75" customHeight="1">
      <c r="A38" s="196" t="s">
        <v>187</v>
      </c>
      <c r="B38" s="197" t="s">
        <v>223</v>
      </c>
      <c r="C38" s="198" t="s">
        <v>35</v>
      </c>
      <c r="D38" s="198" t="s">
        <v>17</v>
      </c>
      <c r="E38" s="199" t="s">
        <v>56</v>
      </c>
      <c r="F38" s="7"/>
      <c r="G38" s="7"/>
      <c r="H38" s="7"/>
      <c r="I38" s="198"/>
      <c r="J38" s="37">
        <f t="shared" si="9"/>
        <v>66.599999999999994</v>
      </c>
      <c r="K38" s="37">
        <f t="shared" si="10"/>
        <v>77</v>
      </c>
      <c r="L38" s="37">
        <f t="shared" si="10"/>
        <v>98.2</v>
      </c>
      <c r="M38" s="117"/>
      <c r="N38" s="117"/>
      <c r="O38" s="117"/>
      <c r="P38" s="117"/>
      <c r="Q38" s="117"/>
      <c r="R38" s="117"/>
      <c r="S38" s="117"/>
      <c r="T38" s="117"/>
      <c r="U38" s="117"/>
      <c r="V38" s="117"/>
      <c r="W38" s="117"/>
      <c r="X38" s="117"/>
      <c r="Y38" s="117"/>
      <c r="Z38" s="117"/>
      <c r="AA38" s="117"/>
      <c r="AB38" s="117"/>
      <c r="AC38" s="117"/>
      <c r="AD38" s="117"/>
      <c r="AE38" s="117"/>
      <c r="AF38" s="117"/>
      <c r="AG38" s="117"/>
      <c r="AH38" s="117"/>
      <c r="AI38" s="117"/>
      <c r="AJ38" s="117"/>
      <c r="AK38" s="117"/>
      <c r="AL38" s="117"/>
      <c r="AM38" s="117"/>
      <c r="AN38" s="117"/>
      <c r="AO38" s="117"/>
      <c r="AP38" s="117"/>
      <c r="AQ38" s="117"/>
    </row>
    <row r="39" spans="1:43" s="118" customFormat="1" ht="36" customHeight="1">
      <c r="A39" s="75" t="s">
        <v>106</v>
      </c>
      <c r="B39" s="197" t="s">
        <v>223</v>
      </c>
      <c r="C39" s="198" t="s">
        <v>35</v>
      </c>
      <c r="D39" s="198" t="s">
        <v>17</v>
      </c>
      <c r="E39" s="199" t="s">
        <v>56</v>
      </c>
      <c r="F39" s="7" t="s">
        <v>108</v>
      </c>
      <c r="G39" s="7"/>
      <c r="H39" s="7"/>
      <c r="I39" s="198"/>
      <c r="J39" s="37">
        <f t="shared" si="9"/>
        <v>66.599999999999994</v>
      </c>
      <c r="K39" s="37">
        <f t="shared" si="10"/>
        <v>77</v>
      </c>
      <c r="L39" s="37">
        <f t="shared" si="10"/>
        <v>98.2</v>
      </c>
      <c r="M39" s="117"/>
      <c r="N39" s="117"/>
      <c r="O39" s="117"/>
      <c r="P39" s="117"/>
      <c r="Q39" s="117"/>
      <c r="R39" s="117"/>
      <c r="S39" s="117"/>
      <c r="T39" s="117"/>
      <c r="U39" s="117"/>
      <c r="V39" s="117"/>
      <c r="W39" s="117"/>
      <c r="X39" s="117"/>
      <c r="Y39" s="117"/>
      <c r="Z39" s="117"/>
      <c r="AA39" s="117"/>
      <c r="AB39" s="117"/>
      <c r="AC39" s="117"/>
      <c r="AD39" s="117"/>
      <c r="AE39" s="117"/>
      <c r="AF39" s="117"/>
      <c r="AG39" s="117"/>
      <c r="AH39" s="117"/>
      <c r="AI39" s="117"/>
      <c r="AJ39" s="117"/>
      <c r="AK39" s="117"/>
      <c r="AL39" s="117"/>
      <c r="AM39" s="117"/>
      <c r="AN39" s="117"/>
      <c r="AO39" s="117"/>
      <c r="AP39" s="117"/>
      <c r="AQ39" s="117"/>
    </row>
    <row r="40" spans="1:43" s="118" customFormat="1" ht="40.5" customHeight="1">
      <c r="A40" s="75" t="s">
        <v>107</v>
      </c>
      <c r="B40" s="197" t="s">
        <v>223</v>
      </c>
      <c r="C40" s="198" t="s">
        <v>35</v>
      </c>
      <c r="D40" s="198" t="s">
        <v>17</v>
      </c>
      <c r="E40" s="199" t="s">
        <v>56</v>
      </c>
      <c r="F40" s="7" t="s">
        <v>109</v>
      </c>
      <c r="G40" s="7"/>
      <c r="H40" s="7"/>
      <c r="I40" s="198"/>
      <c r="J40" s="37">
        <f t="shared" si="9"/>
        <v>66.599999999999994</v>
      </c>
      <c r="K40" s="37">
        <f t="shared" si="10"/>
        <v>77</v>
      </c>
      <c r="L40" s="37">
        <f t="shared" si="10"/>
        <v>98.2</v>
      </c>
      <c r="M40" s="117"/>
      <c r="N40" s="117"/>
      <c r="O40" s="117"/>
      <c r="P40" s="117"/>
      <c r="Q40" s="117"/>
      <c r="R40" s="117"/>
      <c r="S40" s="117"/>
      <c r="T40" s="117"/>
      <c r="U40" s="117"/>
      <c r="V40" s="117"/>
      <c r="W40" s="117"/>
      <c r="X40" s="117"/>
      <c r="Y40" s="117"/>
      <c r="Z40" s="117"/>
      <c r="AA40" s="117"/>
      <c r="AB40" s="117"/>
      <c r="AC40" s="117"/>
      <c r="AD40" s="117"/>
      <c r="AE40" s="117"/>
      <c r="AF40" s="117"/>
      <c r="AG40" s="117"/>
      <c r="AH40" s="117"/>
      <c r="AI40" s="117"/>
      <c r="AJ40" s="117"/>
      <c r="AK40" s="117"/>
      <c r="AL40" s="117"/>
      <c r="AM40" s="117"/>
      <c r="AN40" s="117"/>
      <c r="AO40" s="117"/>
      <c r="AP40" s="117"/>
      <c r="AQ40" s="117"/>
    </row>
    <row r="41" spans="1:43" s="118" customFormat="1" ht="24" customHeight="1">
      <c r="A41" s="10" t="s">
        <v>54</v>
      </c>
      <c r="B41" s="197" t="s">
        <v>223</v>
      </c>
      <c r="C41" s="198" t="s">
        <v>35</v>
      </c>
      <c r="D41" s="198" t="s">
        <v>17</v>
      </c>
      <c r="E41" s="199" t="s">
        <v>56</v>
      </c>
      <c r="F41" s="7" t="s">
        <v>109</v>
      </c>
      <c r="G41" s="7" t="s">
        <v>18</v>
      </c>
      <c r="H41" s="7"/>
      <c r="I41" s="198"/>
      <c r="J41" s="37">
        <f t="shared" si="9"/>
        <v>66.599999999999994</v>
      </c>
      <c r="K41" s="37">
        <f t="shared" si="10"/>
        <v>77</v>
      </c>
      <c r="L41" s="37">
        <f t="shared" si="10"/>
        <v>98.2</v>
      </c>
      <c r="M41" s="117"/>
      <c r="N41" s="117"/>
      <c r="O41" s="117"/>
      <c r="P41" s="117"/>
      <c r="Q41" s="117"/>
      <c r="R41" s="117"/>
      <c r="S41" s="117"/>
      <c r="T41" s="117"/>
      <c r="U41" s="117"/>
      <c r="V41" s="117"/>
      <c r="W41" s="117"/>
      <c r="X41" s="117"/>
      <c r="Y41" s="117"/>
      <c r="Z41" s="117"/>
      <c r="AA41" s="117"/>
      <c r="AB41" s="117"/>
      <c r="AC41" s="117"/>
      <c r="AD41" s="117"/>
      <c r="AE41" s="117"/>
      <c r="AF41" s="117"/>
      <c r="AG41" s="117"/>
      <c r="AH41" s="117"/>
      <c r="AI41" s="117"/>
      <c r="AJ41" s="117"/>
      <c r="AK41" s="117"/>
      <c r="AL41" s="117"/>
      <c r="AM41" s="117"/>
      <c r="AN41" s="117"/>
      <c r="AO41" s="117"/>
      <c r="AP41" s="117"/>
      <c r="AQ41" s="117"/>
    </row>
    <row r="42" spans="1:43" s="118" customFormat="1" ht="27.75" customHeight="1">
      <c r="A42" s="10" t="s">
        <v>55</v>
      </c>
      <c r="B42" s="197" t="s">
        <v>223</v>
      </c>
      <c r="C42" s="198" t="s">
        <v>35</v>
      </c>
      <c r="D42" s="198" t="s">
        <v>17</v>
      </c>
      <c r="E42" s="199" t="s">
        <v>56</v>
      </c>
      <c r="F42" s="7" t="s">
        <v>109</v>
      </c>
      <c r="G42" s="7" t="s">
        <v>18</v>
      </c>
      <c r="H42" s="7" t="s">
        <v>30</v>
      </c>
      <c r="I42" s="198"/>
      <c r="J42" s="37">
        <f t="shared" si="9"/>
        <v>66.599999999999994</v>
      </c>
      <c r="K42" s="37">
        <f t="shared" si="10"/>
        <v>77</v>
      </c>
      <c r="L42" s="37">
        <f t="shared" si="10"/>
        <v>98.2</v>
      </c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17"/>
      <c r="AF42" s="117"/>
      <c r="AG42" s="117"/>
      <c r="AH42" s="117"/>
      <c r="AI42" s="117"/>
      <c r="AJ42" s="117"/>
      <c r="AK42" s="117"/>
      <c r="AL42" s="117"/>
      <c r="AM42" s="117"/>
      <c r="AN42" s="117"/>
      <c r="AO42" s="117"/>
      <c r="AP42" s="117"/>
      <c r="AQ42" s="117"/>
    </row>
    <row r="43" spans="1:43" s="118" customFormat="1" ht="40.5" customHeight="1">
      <c r="A43" s="122" t="s">
        <v>75</v>
      </c>
      <c r="B43" s="200" t="s">
        <v>223</v>
      </c>
      <c r="C43" s="201" t="s">
        <v>35</v>
      </c>
      <c r="D43" s="201" t="s">
        <v>17</v>
      </c>
      <c r="E43" s="202" t="s">
        <v>56</v>
      </c>
      <c r="F43" s="85" t="s">
        <v>109</v>
      </c>
      <c r="G43" s="85" t="s">
        <v>18</v>
      </c>
      <c r="H43" s="85" t="s">
        <v>30</v>
      </c>
      <c r="I43" s="201" t="s">
        <v>95</v>
      </c>
      <c r="J43" s="37">
        <f>'Прил 2'!J79</f>
        <v>66.599999999999994</v>
      </c>
      <c r="K43" s="37">
        <f>'Прил 2'!K79</f>
        <v>77</v>
      </c>
      <c r="L43" s="37">
        <f>'Прил 2'!L79</f>
        <v>98.2</v>
      </c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17"/>
      <c r="AF43" s="117"/>
      <c r="AG43" s="117"/>
      <c r="AH43" s="117"/>
      <c r="AI43" s="117"/>
      <c r="AJ43" s="117"/>
      <c r="AK43" s="117"/>
      <c r="AL43" s="117"/>
      <c r="AM43" s="117"/>
      <c r="AN43" s="117"/>
      <c r="AO43" s="117"/>
      <c r="AP43" s="117"/>
      <c r="AQ43" s="117"/>
    </row>
    <row r="44" spans="1:43" s="118" customFormat="1" ht="33" customHeight="1">
      <c r="A44" s="191" t="s">
        <v>224</v>
      </c>
      <c r="B44" s="6" t="s">
        <v>225</v>
      </c>
      <c r="C44" s="6"/>
      <c r="D44" s="6"/>
      <c r="E44" s="6"/>
      <c r="F44" s="92"/>
      <c r="G44" s="85"/>
      <c r="H44" s="85"/>
      <c r="I44" s="85"/>
      <c r="J44" s="37">
        <f t="shared" ref="J44:J49" si="11">J45</f>
        <v>0.5</v>
      </c>
      <c r="K44" s="37">
        <f t="shared" ref="K44:L49" si="12">K45</f>
        <v>0.5</v>
      </c>
      <c r="L44" s="37">
        <f t="shared" si="12"/>
        <v>0</v>
      </c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17"/>
      <c r="AF44" s="117"/>
      <c r="AG44" s="117"/>
      <c r="AH44" s="117"/>
      <c r="AI44" s="117"/>
      <c r="AJ44" s="117"/>
      <c r="AK44" s="117"/>
      <c r="AL44" s="117"/>
      <c r="AM44" s="117"/>
      <c r="AN44" s="117"/>
      <c r="AO44" s="117"/>
      <c r="AP44" s="117"/>
      <c r="AQ44" s="117"/>
    </row>
    <row r="45" spans="1:43" s="118" customFormat="1" ht="35.25" customHeight="1">
      <c r="A45" s="75" t="s">
        <v>226</v>
      </c>
      <c r="B45" s="6" t="s">
        <v>225</v>
      </c>
      <c r="C45" s="6" t="s">
        <v>35</v>
      </c>
      <c r="D45" s="6" t="s">
        <v>37</v>
      </c>
      <c r="E45" s="6" t="s">
        <v>227</v>
      </c>
      <c r="F45" s="92"/>
      <c r="G45" s="85"/>
      <c r="H45" s="85"/>
      <c r="I45" s="85"/>
      <c r="J45" s="37">
        <f t="shared" si="11"/>
        <v>0.5</v>
      </c>
      <c r="K45" s="37">
        <f t="shared" si="12"/>
        <v>0.5</v>
      </c>
      <c r="L45" s="37">
        <f t="shared" si="12"/>
        <v>0</v>
      </c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17"/>
      <c r="AF45" s="117"/>
      <c r="AG45" s="117"/>
      <c r="AH45" s="117"/>
      <c r="AI45" s="117"/>
      <c r="AJ45" s="117"/>
      <c r="AK45" s="117"/>
      <c r="AL45" s="117"/>
      <c r="AM45" s="117"/>
      <c r="AN45" s="117"/>
      <c r="AO45" s="117"/>
      <c r="AP45" s="117"/>
      <c r="AQ45" s="117"/>
    </row>
    <row r="46" spans="1:43" s="118" customFormat="1" ht="35.25" customHeight="1">
      <c r="A46" s="75" t="s">
        <v>106</v>
      </c>
      <c r="B46" s="6" t="s">
        <v>225</v>
      </c>
      <c r="C46" s="6" t="s">
        <v>35</v>
      </c>
      <c r="D46" s="6" t="s">
        <v>37</v>
      </c>
      <c r="E46" s="6" t="s">
        <v>227</v>
      </c>
      <c r="F46" s="92" t="s">
        <v>108</v>
      </c>
      <c r="G46" s="85"/>
      <c r="H46" s="85"/>
      <c r="I46" s="85"/>
      <c r="J46" s="37">
        <f t="shared" si="11"/>
        <v>0.5</v>
      </c>
      <c r="K46" s="37">
        <f t="shared" si="12"/>
        <v>0.5</v>
      </c>
      <c r="L46" s="37">
        <f t="shared" si="12"/>
        <v>0</v>
      </c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17"/>
      <c r="AF46" s="117"/>
      <c r="AG46" s="117"/>
      <c r="AH46" s="117"/>
      <c r="AI46" s="117"/>
      <c r="AJ46" s="117"/>
      <c r="AK46" s="117"/>
      <c r="AL46" s="117"/>
      <c r="AM46" s="117"/>
      <c r="AN46" s="117"/>
      <c r="AO46" s="117"/>
      <c r="AP46" s="117"/>
      <c r="AQ46" s="117"/>
    </row>
    <row r="47" spans="1:43" s="118" customFormat="1" ht="40.5" customHeight="1">
      <c r="A47" s="75" t="s">
        <v>107</v>
      </c>
      <c r="B47" s="6" t="s">
        <v>225</v>
      </c>
      <c r="C47" s="6" t="s">
        <v>35</v>
      </c>
      <c r="D47" s="6" t="s">
        <v>37</v>
      </c>
      <c r="E47" s="6" t="s">
        <v>227</v>
      </c>
      <c r="F47" s="92" t="s">
        <v>109</v>
      </c>
      <c r="G47" s="85"/>
      <c r="H47" s="85"/>
      <c r="I47" s="85"/>
      <c r="J47" s="37">
        <f t="shared" si="11"/>
        <v>0.5</v>
      </c>
      <c r="K47" s="37">
        <f t="shared" si="12"/>
        <v>0.5</v>
      </c>
      <c r="L47" s="37">
        <f t="shared" si="12"/>
        <v>0</v>
      </c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17"/>
      <c r="AF47" s="117"/>
      <c r="AG47" s="117"/>
      <c r="AH47" s="117"/>
      <c r="AI47" s="117"/>
      <c r="AJ47" s="117"/>
      <c r="AK47" s="117"/>
      <c r="AL47" s="117"/>
      <c r="AM47" s="117"/>
      <c r="AN47" s="117"/>
      <c r="AO47" s="117"/>
      <c r="AP47" s="117"/>
      <c r="AQ47" s="117"/>
    </row>
    <row r="48" spans="1:43" s="118" customFormat="1" ht="20.25" customHeight="1">
      <c r="A48" s="120" t="s">
        <v>221</v>
      </c>
      <c r="B48" s="6" t="s">
        <v>225</v>
      </c>
      <c r="C48" s="6" t="s">
        <v>35</v>
      </c>
      <c r="D48" s="6" t="s">
        <v>37</v>
      </c>
      <c r="E48" s="6" t="s">
        <v>227</v>
      </c>
      <c r="F48" s="92" t="s">
        <v>109</v>
      </c>
      <c r="G48" s="7" t="s">
        <v>29</v>
      </c>
      <c r="H48" s="7"/>
      <c r="I48" s="85"/>
      <c r="J48" s="37">
        <f t="shared" si="11"/>
        <v>0.5</v>
      </c>
      <c r="K48" s="37">
        <f t="shared" si="12"/>
        <v>0.5</v>
      </c>
      <c r="L48" s="37">
        <f t="shared" si="12"/>
        <v>0</v>
      </c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17"/>
      <c r="AF48" s="117"/>
      <c r="AG48" s="117"/>
      <c r="AH48" s="117"/>
      <c r="AI48" s="117"/>
      <c r="AJ48" s="117"/>
      <c r="AK48" s="117"/>
      <c r="AL48" s="117"/>
      <c r="AM48" s="117"/>
      <c r="AN48" s="117"/>
      <c r="AO48" s="117"/>
      <c r="AP48" s="117"/>
      <c r="AQ48" s="117"/>
    </row>
    <row r="49" spans="1:43" s="118" customFormat="1" ht="40.5" customHeight="1">
      <c r="A49" s="120" t="s">
        <v>222</v>
      </c>
      <c r="B49" s="6" t="s">
        <v>225</v>
      </c>
      <c r="C49" s="6" t="s">
        <v>35</v>
      </c>
      <c r="D49" s="6" t="s">
        <v>37</v>
      </c>
      <c r="E49" s="6" t="s">
        <v>227</v>
      </c>
      <c r="F49" s="92" t="s">
        <v>109</v>
      </c>
      <c r="G49" s="7" t="s">
        <v>29</v>
      </c>
      <c r="H49" s="7" t="s">
        <v>223</v>
      </c>
      <c r="I49" s="85"/>
      <c r="J49" s="37">
        <f t="shared" si="11"/>
        <v>0.5</v>
      </c>
      <c r="K49" s="37">
        <f t="shared" si="12"/>
        <v>0.5</v>
      </c>
      <c r="L49" s="37">
        <f t="shared" si="12"/>
        <v>0</v>
      </c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17"/>
      <c r="AF49" s="117"/>
      <c r="AG49" s="117"/>
      <c r="AH49" s="117"/>
      <c r="AI49" s="117"/>
      <c r="AJ49" s="117"/>
      <c r="AK49" s="117"/>
      <c r="AL49" s="117"/>
      <c r="AM49" s="117"/>
      <c r="AN49" s="117"/>
      <c r="AO49" s="117"/>
      <c r="AP49" s="117"/>
      <c r="AQ49" s="117"/>
    </row>
    <row r="50" spans="1:43" s="118" customFormat="1" ht="40.5" customHeight="1">
      <c r="A50" s="122" t="s">
        <v>75</v>
      </c>
      <c r="B50" s="68" t="s">
        <v>225</v>
      </c>
      <c r="C50" s="68" t="s">
        <v>35</v>
      </c>
      <c r="D50" s="68" t="s">
        <v>37</v>
      </c>
      <c r="E50" s="68" t="s">
        <v>227</v>
      </c>
      <c r="F50" s="91" t="s">
        <v>109</v>
      </c>
      <c r="G50" s="85" t="s">
        <v>29</v>
      </c>
      <c r="H50" s="85" t="s">
        <v>223</v>
      </c>
      <c r="I50" s="85" t="s">
        <v>95</v>
      </c>
      <c r="J50" s="90">
        <f>'Прил 2'!J72</f>
        <v>0.5</v>
      </c>
      <c r="K50" s="90">
        <f>'Прил 2'!K72</f>
        <v>0.5</v>
      </c>
      <c r="L50" s="90">
        <f>'Прил 2'!L72</f>
        <v>0</v>
      </c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17"/>
      <c r="AF50" s="117"/>
      <c r="AG50" s="117"/>
      <c r="AH50" s="117"/>
      <c r="AI50" s="117"/>
      <c r="AJ50" s="117"/>
      <c r="AK50" s="117"/>
      <c r="AL50" s="117"/>
      <c r="AM50" s="117"/>
      <c r="AN50" s="117"/>
      <c r="AO50" s="117"/>
      <c r="AP50" s="117"/>
      <c r="AQ50" s="117"/>
    </row>
    <row r="51" spans="1:43" s="118" customFormat="1" ht="30.75" customHeight="1">
      <c r="A51" s="75" t="s">
        <v>233</v>
      </c>
      <c r="B51" s="87" t="s">
        <v>234</v>
      </c>
      <c r="C51" s="7"/>
      <c r="D51" s="7"/>
      <c r="E51" s="7"/>
      <c r="F51" s="100"/>
      <c r="G51" s="85"/>
      <c r="H51" s="85"/>
      <c r="I51" s="85"/>
      <c r="J51" s="37">
        <f t="shared" ref="J51:J56" si="13">J52</f>
        <v>0.5</v>
      </c>
      <c r="K51" s="37">
        <f t="shared" ref="K51:L56" si="14">K52</f>
        <v>0.5</v>
      </c>
      <c r="L51" s="37">
        <f t="shared" si="14"/>
        <v>0</v>
      </c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17"/>
      <c r="AF51" s="117"/>
      <c r="AG51" s="117"/>
      <c r="AH51" s="117"/>
      <c r="AI51" s="117"/>
      <c r="AJ51" s="117"/>
      <c r="AK51" s="117"/>
      <c r="AL51" s="117"/>
      <c r="AM51" s="117"/>
      <c r="AN51" s="117"/>
      <c r="AO51" s="117"/>
      <c r="AP51" s="117"/>
      <c r="AQ51" s="117"/>
    </row>
    <row r="52" spans="1:43" s="118" customFormat="1" ht="18.75" customHeight="1">
      <c r="A52" s="75" t="s">
        <v>235</v>
      </c>
      <c r="B52" s="87" t="s">
        <v>234</v>
      </c>
      <c r="C52" s="7" t="s">
        <v>35</v>
      </c>
      <c r="D52" s="7" t="s">
        <v>35</v>
      </c>
      <c r="E52" s="7" t="s">
        <v>236</v>
      </c>
      <c r="F52" s="100"/>
      <c r="G52" s="85"/>
      <c r="H52" s="85"/>
      <c r="I52" s="85"/>
      <c r="J52" s="37">
        <f t="shared" si="13"/>
        <v>0.5</v>
      </c>
      <c r="K52" s="37">
        <f t="shared" si="14"/>
        <v>0.5</v>
      </c>
      <c r="L52" s="37">
        <f t="shared" si="14"/>
        <v>0</v>
      </c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17"/>
      <c r="AF52" s="117"/>
      <c r="AG52" s="117"/>
      <c r="AH52" s="117"/>
      <c r="AI52" s="117"/>
      <c r="AJ52" s="117"/>
      <c r="AK52" s="117"/>
      <c r="AL52" s="117"/>
      <c r="AM52" s="117"/>
      <c r="AN52" s="117"/>
      <c r="AO52" s="117"/>
      <c r="AP52" s="117"/>
      <c r="AQ52" s="117"/>
    </row>
    <row r="53" spans="1:43" s="118" customFormat="1" ht="35.25" customHeight="1">
      <c r="A53" s="75" t="s">
        <v>106</v>
      </c>
      <c r="B53" s="6" t="s">
        <v>234</v>
      </c>
      <c r="C53" s="6" t="s">
        <v>35</v>
      </c>
      <c r="D53" s="6" t="s">
        <v>37</v>
      </c>
      <c r="E53" s="6" t="s">
        <v>236</v>
      </c>
      <c r="F53" s="6" t="s">
        <v>108</v>
      </c>
      <c r="G53" s="85"/>
      <c r="H53" s="85"/>
      <c r="I53" s="85"/>
      <c r="J53" s="37">
        <f t="shared" si="13"/>
        <v>0.5</v>
      </c>
      <c r="K53" s="37">
        <f t="shared" si="14"/>
        <v>0.5</v>
      </c>
      <c r="L53" s="37">
        <f t="shared" si="14"/>
        <v>0</v>
      </c>
      <c r="M53" s="117"/>
      <c r="N53" s="117"/>
      <c r="O53" s="117"/>
      <c r="P53" s="117"/>
      <c r="Q53" s="117"/>
      <c r="R53" s="117"/>
      <c r="S53" s="117"/>
      <c r="T53" s="117"/>
      <c r="U53" s="117"/>
      <c r="V53" s="117"/>
      <c r="W53" s="117"/>
      <c r="X53" s="117"/>
      <c r="Y53" s="117"/>
      <c r="Z53" s="117"/>
      <c r="AA53" s="117"/>
      <c r="AB53" s="117"/>
      <c r="AC53" s="117"/>
      <c r="AD53" s="117"/>
      <c r="AE53" s="117"/>
      <c r="AF53" s="117"/>
      <c r="AG53" s="117"/>
      <c r="AH53" s="117"/>
      <c r="AI53" s="117"/>
      <c r="AJ53" s="117"/>
      <c r="AK53" s="117"/>
      <c r="AL53" s="117"/>
      <c r="AM53" s="117"/>
      <c r="AN53" s="117"/>
      <c r="AO53" s="117"/>
      <c r="AP53" s="117"/>
      <c r="AQ53" s="117"/>
    </row>
    <row r="54" spans="1:43" s="118" customFormat="1" ht="40.5" customHeight="1">
      <c r="A54" s="75" t="s">
        <v>107</v>
      </c>
      <c r="B54" s="6" t="s">
        <v>234</v>
      </c>
      <c r="C54" s="6" t="s">
        <v>35</v>
      </c>
      <c r="D54" s="6" t="s">
        <v>37</v>
      </c>
      <c r="E54" s="6" t="s">
        <v>236</v>
      </c>
      <c r="F54" s="6" t="s">
        <v>109</v>
      </c>
      <c r="G54" s="85"/>
      <c r="H54" s="85"/>
      <c r="I54" s="85"/>
      <c r="J54" s="37">
        <f t="shared" si="13"/>
        <v>0.5</v>
      </c>
      <c r="K54" s="37">
        <f t="shared" si="14"/>
        <v>0.5</v>
      </c>
      <c r="L54" s="37">
        <f t="shared" si="14"/>
        <v>0</v>
      </c>
      <c r="M54" s="117"/>
      <c r="N54" s="117"/>
      <c r="O54" s="117"/>
      <c r="P54" s="117"/>
      <c r="Q54" s="117"/>
      <c r="R54" s="117"/>
      <c r="S54" s="117"/>
      <c r="T54" s="117"/>
      <c r="U54" s="117"/>
      <c r="V54" s="117"/>
      <c r="W54" s="117"/>
      <c r="X54" s="117"/>
      <c r="Y54" s="117"/>
      <c r="Z54" s="117"/>
      <c r="AA54" s="117"/>
      <c r="AB54" s="117"/>
      <c r="AC54" s="117"/>
      <c r="AD54" s="117"/>
      <c r="AE54" s="117"/>
      <c r="AF54" s="117"/>
      <c r="AG54" s="117"/>
      <c r="AH54" s="117"/>
      <c r="AI54" s="117"/>
      <c r="AJ54" s="117"/>
      <c r="AK54" s="117"/>
      <c r="AL54" s="117"/>
      <c r="AM54" s="117"/>
      <c r="AN54" s="117"/>
      <c r="AO54" s="117"/>
      <c r="AP54" s="117"/>
      <c r="AQ54" s="117"/>
    </row>
    <row r="55" spans="1:43" s="118" customFormat="1" ht="18.75" customHeight="1">
      <c r="A55" s="120" t="s">
        <v>16</v>
      </c>
      <c r="B55" s="6" t="s">
        <v>234</v>
      </c>
      <c r="C55" s="6" t="s">
        <v>35</v>
      </c>
      <c r="D55" s="6" t="s">
        <v>37</v>
      </c>
      <c r="E55" s="6" t="s">
        <v>236</v>
      </c>
      <c r="F55" s="6" t="s">
        <v>109</v>
      </c>
      <c r="G55" s="7" t="s">
        <v>17</v>
      </c>
      <c r="H55" s="85"/>
      <c r="I55" s="85"/>
      <c r="J55" s="37">
        <f t="shared" si="13"/>
        <v>0.5</v>
      </c>
      <c r="K55" s="37">
        <f t="shared" si="14"/>
        <v>0.5</v>
      </c>
      <c r="L55" s="37">
        <f t="shared" si="14"/>
        <v>0</v>
      </c>
      <c r="M55" s="117"/>
      <c r="N55" s="117"/>
      <c r="O55" s="117"/>
      <c r="P55" s="117"/>
      <c r="Q55" s="117"/>
      <c r="R55" s="117"/>
      <c r="S55" s="117"/>
      <c r="T55" s="117"/>
      <c r="U55" s="117"/>
      <c r="V55" s="117"/>
      <c r="W55" s="117"/>
      <c r="X55" s="117"/>
      <c r="Y55" s="117"/>
      <c r="Z55" s="117"/>
      <c r="AA55" s="117"/>
      <c r="AB55" s="117"/>
      <c r="AC55" s="117"/>
      <c r="AD55" s="117"/>
      <c r="AE55" s="117"/>
      <c r="AF55" s="117"/>
      <c r="AG55" s="117"/>
      <c r="AH55" s="117"/>
      <c r="AI55" s="117"/>
      <c r="AJ55" s="117"/>
      <c r="AK55" s="117"/>
      <c r="AL55" s="117"/>
      <c r="AM55" s="117"/>
      <c r="AN55" s="117"/>
      <c r="AO55" s="117"/>
      <c r="AP55" s="117"/>
      <c r="AQ55" s="117"/>
    </row>
    <row r="56" spans="1:43" s="118" customFormat="1" ht="21" customHeight="1">
      <c r="A56" s="120" t="s">
        <v>232</v>
      </c>
      <c r="B56" s="6" t="s">
        <v>234</v>
      </c>
      <c r="C56" s="6" t="s">
        <v>35</v>
      </c>
      <c r="D56" s="6" t="s">
        <v>37</v>
      </c>
      <c r="E56" s="6" t="s">
        <v>236</v>
      </c>
      <c r="F56" s="6" t="s">
        <v>109</v>
      </c>
      <c r="G56" s="7" t="s">
        <v>17</v>
      </c>
      <c r="H56" s="7" t="s">
        <v>32</v>
      </c>
      <c r="I56" s="7"/>
      <c r="J56" s="37">
        <f t="shared" si="13"/>
        <v>0.5</v>
      </c>
      <c r="K56" s="37">
        <f t="shared" si="14"/>
        <v>0.5</v>
      </c>
      <c r="L56" s="37">
        <f t="shared" si="14"/>
        <v>0</v>
      </c>
      <c r="M56" s="117"/>
      <c r="N56" s="117"/>
      <c r="O56" s="117"/>
      <c r="P56" s="117"/>
      <c r="Q56" s="117"/>
      <c r="R56" s="117"/>
      <c r="S56" s="117"/>
      <c r="T56" s="117"/>
      <c r="U56" s="117"/>
      <c r="V56" s="117"/>
      <c r="W56" s="117"/>
      <c r="X56" s="117"/>
      <c r="Y56" s="117"/>
      <c r="Z56" s="117"/>
      <c r="AA56" s="117"/>
      <c r="AB56" s="117"/>
      <c r="AC56" s="117"/>
      <c r="AD56" s="117"/>
      <c r="AE56" s="117"/>
      <c r="AF56" s="117"/>
      <c r="AG56" s="117"/>
      <c r="AH56" s="117"/>
      <c r="AI56" s="117"/>
      <c r="AJ56" s="117"/>
      <c r="AK56" s="117"/>
      <c r="AL56" s="117"/>
      <c r="AM56" s="117"/>
      <c r="AN56" s="117"/>
      <c r="AO56" s="117"/>
      <c r="AP56" s="117"/>
      <c r="AQ56" s="117"/>
    </row>
    <row r="57" spans="1:43" s="118" customFormat="1" ht="40.5" customHeight="1">
      <c r="A57" s="122" t="s">
        <v>75</v>
      </c>
      <c r="B57" s="6" t="s">
        <v>234</v>
      </c>
      <c r="C57" s="6" t="s">
        <v>35</v>
      </c>
      <c r="D57" s="6" t="s">
        <v>37</v>
      </c>
      <c r="E57" s="6" t="s">
        <v>236</v>
      </c>
      <c r="F57" s="6" t="s">
        <v>109</v>
      </c>
      <c r="G57" s="85" t="s">
        <v>17</v>
      </c>
      <c r="H57" s="85" t="s">
        <v>32</v>
      </c>
      <c r="I57" s="85" t="s">
        <v>95</v>
      </c>
      <c r="J57" s="90">
        <f>'Прил 2'!J57</f>
        <v>0.5</v>
      </c>
      <c r="K57" s="90">
        <f>'Прил 2'!K57</f>
        <v>0.5</v>
      </c>
      <c r="L57" s="90">
        <f>'Прил 2'!L57</f>
        <v>0</v>
      </c>
      <c r="M57" s="117"/>
      <c r="N57" s="117"/>
      <c r="O57" s="117"/>
      <c r="P57" s="117"/>
      <c r="Q57" s="117"/>
      <c r="R57" s="117"/>
      <c r="S57" s="117"/>
      <c r="T57" s="117"/>
      <c r="U57" s="117"/>
      <c r="V57" s="117"/>
      <c r="W57" s="117"/>
      <c r="X57" s="117"/>
      <c r="Y57" s="117"/>
      <c r="Z57" s="117"/>
      <c r="AA57" s="117"/>
      <c r="AB57" s="117"/>
      <c r="AC57" s="117"/>
      <c r="AD57" s="117"/>
      <c r="AE57" s="117"/>
      <c r="AF57" s="117"/>
      <c r="AG57" s="117"/>
      <c r="AH57" s="117"/>
      <c r="AI57" s="117"/>
      <c r="AJ57" s="117"/>
      <c r="AK57" s="117"/>
      <c r="AL57" s="117"/>
      <c r="AM57" s="117"/>
      <c r="AN57" s="117"/>
      <c r="AO57" s="117"/>
      <c r="AP57" s="117"/>
      <c r="AQ57" s="117"/>
    </row>
    <row r="58" spans="1:43" ht="20.25" customHeight="1">
      <c r="A58" s="72" t="s">
        <v>149</v>
      </c>
      <c r="B58" s="6" t="s">
        <v>34</v>
      </c>
      <c r="C58" s="6"/>
      <c r="D58" s="7"/>
      <c r="E58" s="7"/>
      <c r="F58" s="7"/>
      <c r="G58" s="6"/>
      <c r="H58" s="6"/>
      <c r="I58" s="119"/>
      <c r="J58" s="37">
        <f>J59+J72</f>
        <v>1124.1399999999999</v>
      </c>
      <c r="K58" s="37">
        <f>K59+K72</f>
        <v>441</v>
      </c>
      <c r="L58" s="37">
        <f>L59+L72</f>
        <v>378.9</v>
      </c>
    </row>
    <row r="59" spans="1:43" ht="15.75">
      <c r="A59" s="120" t="s">
        <v>141</v>
      </c>
      <c r="B59" s="6">
        <v>65</v>
      </c>
      <c r="C59" s="6">
        <v>1</v>
      </c>
      <c r="D59" s="68"/>
      <c r="E59" s="68"/>
      <c r="F59" s="68"/>
      <c r="G59" s="6"/>
      <c r="H59" s="6"/>
      <c r="I59" s="119"/>
      <c r="J59" s="37">
        <f>J60+J66</f>
        <v>404</v>
      </c>
      <c r="K59" s="37">
        <f t="shared" ref="K59:L59" si="15">K60</f>
        <v>157.5</v>
      </c>
      <c r="L59" s="37">
        <f t="shared" si="15"/>
        <v>134.30000000000001</v>
      </c>
    </row>
    <row r="60" spans="1:43" ht="31.5">
      <c r="A60" s="120" t="s">
        <v>36</v>
      </c>
      <c r="B60" s="7" t="s">
        <v>34</v>
      </c>
      <c r="C60" s="7" t="s">
        <v>24</v>
      </c>
      <c r="D60" s="7" t="s">
        <v>37</v>
      </c>
      <c r="E60" s="7" t="s">
        <v>38</v>
      </c>
      <c r="F60" s="7"/>
      <c r="G60" s="7"/>
      <c r="H60" s="7"/>
      <c r="I60" s="7"/>
      <c r="J60" s="37">
        <f>J63</f>
        <v>254</v>
      </c>
      <c r="K60" s="37">
        <f>K63</f>
        <v>157.5</v>
      </c>
      <c r="L60" s="37">
        <f>L63</f>
        <v>134.30000000000001</v>
      </c>
    </row>
    <row r="61" spans="1:43" ht="63">
      <c r="A61" s="76" t="s">
        <v>110</v>
      </c>
      <c r="B61" s="6">
        <v>65</v>
      </c>
      <c r="C61" s="6">
        <v>1</v>
      </c>
      <c r="D61" s="7" t="s">
        <v>37</v>
      </c>
      <c r="E61" s="6">
        <v>41150</v>
      </c>
      <c r="F61" s="7" t="s">
        <v>112</v>
      </c>
      <c r="G61" s="7"/>
      <c r="H61" s="7"/>
      <c r="I61" s="7"/>
      <c r="J61" s="37">
        <f>J62</f>
        <v>254</v>
      </c>
      <c r="K61" s="37">
        <f t="shared" ref="K61:L61" si="16">K62</f>
        <v>157.5</v>
      </c>
      <c r="L61" s="37">
        <f t="shared" si="16"/>
        <v>134.30000000000001</v>
      </c>
    </row>
    <row r="62" spans="1:43" ht="31.5">
      <c r="A62" s="76" t="s">
        <v>111</v>
      </c>
      <c r="B62" s="6">
        <v>65</v>
      </c>
      <c r="C62" s="6">
        <v>1</v>
      </c>
      <c r="D62" s="7" t="s">
        <v>37</v>
      </c>
      <c r="E62" s="6">
        <v>41150</v>
      </c>
      <c r="F62" s="7" t="s">
        <v>113</v>
      </c>
      <c r="G62" s="7"/>
      <c r="H62" s="7"/>
      <c r="I62" s="7"/>
      <c r="J62" s="37">
        <f>J63</f>
        <v>254</v>
      </c>
      <c r="K62" s="37">
        <f t="shared" ref="K62:L62" si="17">K63</f>
        <v>157.5</v>
      </c>
      <c r="L62" s="37">
        <f t="shared" si="17"/>
        <v>134.30000000000001</v>
      </c>
    </row>
    <row r="63" spans="1:43" ht="15.75">
      <c r="A63" s="120" t="s">
        <v>16</v>
      </c>
      <c r="B63" s="6">
        <v>65</v>
      </c>
      <c r="C63" s="6">
        <v>1</v>
      </c>
      <c r="D63" s="7" t="s">
        <v>37</v>
      </c>
      <c r="E63" s="6">
        <v>41150</v>
      </c>
      <c r="F63" s="6" t="s">
        <v>113</v>
      </c>
      <c r="G63" s="6" t="s">
        <v>17</v>
      </c>
      <c r="H63" s="6"/>
      <c r="I63" s="7"/>
      <c r="J63" s="37">
        <f>J64</f>
        <v>254</v>
      </c>
      <c r="K63" s="37">
        <f t="shared" ref="K63:L64" si="18">K64</f>
        <v>157.5</v>
      </c>
      <c r="L63" s="37">
        <f t="shared" si="18"/>
        <v>134.30000000000001</v>
      </c>
    </row>
    <row r="64" spans="1:43" ht="31.5">
      <c r="A64" s="120" t="s">
        <v>33</v>
      </c>
      <c r="B64" s="6">
        <v>65</v>
      </c>
      <c r="C64" s="6">
        <v>1</v>
      </c>
      <c r="D64" s="7" t="s">
        <v>37</v>
      </c>
      <c r="E64" s="6">
        <v>41150</v>
      </c>
      <c r="F64" s="6" t="s">
        <v>113</v>
      </c>
      <c r="G64" s="6" t="s">
        <v>17</v>
      </c>
      <c r="H64" s="6" t="s">
        <v>28</v>
      </c>
      <c r="I64" s="7"/>
      <c r="J64" s="37">
        <f>J65</f>
        <v>254</v>
      </c>
      <c r="K64" s="37">
        <f t="shared" si="18"/>
        <v>157.5</v>
      </c>
      <c r="L64" s="37">
        <f t="shared" si="18"/>
        <v>134.30000000000001</v>
      </c>
    </row>
    <row r="65" spans="1:12" ht="31.5">
      <c r="A65" s="122" t="s">
        <v>75</v>
      </c>
      <c r="B65" s="68">
        <v>65</v>
      </c>
      <c r="C65" s="68">
        <v>1</v>
      </c>
      <c r="D65" s="85" t="s">
        <v>37</v>
      </c>
      <c r="E65" s="68" t="s">
        <v>38</v>
      </c>
      <c r="F65" s="68" t="s">
        <v>113</v>
      </c>
      <c r="G65" s="68" t="s">
        <v>17</v>
      </c>
      <c r="H65" s="68" t="s">
        <v>28</v>
      </c>
      <c r="I65" s="85" t="s">
        <v>95</v>
      </c>
      <c r="J65" s="90">
        <f>'Прил 2'!J15</f>
        <v>254</v>
      </c>
      <c r="K65" s="90">
        <f>'Прил 2'!K15</f>
        <v>157.5</v>
      </c>
      <c r="L65" s="90">
        <f>'Прил 2'!L15</f>
        <v>134.30000000000001</v>
      </c>
    </row>
    <row r="66" spans="1:12" ht="47.25">
      <c r="A66" s="8" t="s">
        <v>211</v>
      </c>
      <c r="B66" s="92" t="s">
        <v>34</v>
      </c>
      <c r="C66" s="6" t="s">
        <v>24</v>
      </c>
      <c r="D66" s="7" t="s">
        <v>37</v>
      </c>
      <c r="E66" s="73" t="s">
        <v>212</v>
      </c>
      <c r="F66" s="6"/>
      <c r="G66" s="6"/>
      <c r="H66" s="6"/>
      <c r="I66" s="7"/>
      <c r="J66" s="37">
        <f>J67</f>
        <v>150</v>
      </c>
      <c r="K66" s="37">
        <f t="shared" ref="K66:L70" si="19">K67</f>
        <v>0</v>
      </c>
      <c r="L66" s="37">
        <f t="shared" si="19"/>
        <v>0</v>
      </c>
    </row>
    <row r="67" spans="1:12" ht="63">
      <c r="A67" s="180" t="s">
        <v>110</v>
      </c>
      <c r="B67" s="92" t="s">
        <v>34</v>
      </c>
      <c r="C67" s="6" t="s">
        <v>24</v>
      </c>
      <c r="D67" s="7" t="s">
        <v>37</v>
      </c>
      <c r="E67" s="73" t="s">
        <v>212</v>
      </c>
      <c r="F67" s="6" t="s">
        <v>112</v>
      </c>
      <c r="G67" s="6"/>
      <c r="H67" s="6"/>
      <c r="I67" s="7"/>
      <c r="J67" s="37">
        <f>J68</f>
        <v>150</v>
      </c>
      <c r="K67" s="37">
        <f t="shared" si="19"/>
        <v>0</v>
      </c>
      <c r="L67" s="37">
        <f t="shared" si="19"/>
        <v>0</v>
      </c>
    </row>
    <row r="68" spans="1:12" ht="31.5">
      <c r="A68" s="180" t="s">
        <v>111</v>
      </c>
      <c r="B68" s="92" t="s">
        <v>34</v>
      </c>
      <c r="C68" s="6" t="s">
        <v>24</v>
      </c>
      <c r="D68" s="7" t="s">
        <v>37</v>
      </c>
      <c r="E68" s="73" t="s">
        <v>212</v>
      </c>
      <c r="F68" s="6" t="s">
        <v>113</v>
      </c>
      <c r="G68" s="6"/>
      <c r="H68" s="6"/>
      <c r="I68" s="7"/>
      <c r="J68" s="37">
        <f>J69</f>
        <v>150</v>
      </c>
      <c r="K68" s="37">
        <f t="shared" si="19"/>
        <v>0</v>
      </c>
      <c r="L68" s="37">
        <f t="shared" si="19"/>
        <v>0</v>
      </c>
    </row>
    <row r="69" spans="1:12" ht="15.75">
      <c r="A69" s="185" t="s">
        <v>16</v>
      </c>
      <c r="B69" s="92" t="s">
        <v>34</v>
      </c>
      <c r="C69" s="6" t="s">
        <v>24</v>
      </c>
      <c r="D69" s="7" t="s">
        <v>37</v>
      </c>
      <c r="E69" s="73" t="s">
        <v>212</v>
      </c>
      <c r="F69" s="6" t="s">
        <v>113</v>
      </c>
      <c r="G69" s="6" t="s">
        <v>17</v>
      </c>
      <c r="H69" s="6"/>
      <c r="I69" s="7"/>
      <c r="J69" s="37">
        <f>J70</f>
        <v>150</v>
      </c>
      <c r="K69" s="37">
        <f t="shared" si="19"/>
        <v>0</v>
      </c>
      <c r="L69" s="37">
        <f t="shared" si="19"/>
        <v>0</v>
      </c>
    </row>
    <row r="70" spans="1:12" ht="31.5">
      <c r="A70" s="185" t="s">
        <v>33</v>
      </c>
      <c r="B70" s="92" t="s">
        <v>34</v>
      </c>
      <c r="C70" s="6" t="s">
        <v>24</v>
      </c>
      <c r="D70" s="7" t="s">
        <v>37</v>
      </c>
      <c r="E70" s="73" t="s">
        <v>212</v>
      </c>
      <c r="F70" s="6" t="s">
        <v>113</v>
      </c>
      <c r="G70" s="6" t="s">
        <v>17</v>
      </c>
      <c r="H70" s="6" t="s">
        <v>28</v>
      </c>
      <c r="I70" s="7"/>
      <c r="J70" s="37">
        <f>J71</f>
        <v>150</v>
      </c>
      <c r="K70" s="37">
        <f t="shared" si="19"/>
        <v>0</v>
      </c>
      <c r="L70" s="37">
        <f t="shared" si="19"/>
        <v>0</v>
      </c>
    </row>
    <row r="71" spans="1:12" ht="31.5">
      <c r="A71" s="122" t="s">
        <v>75</v>
      </c>
      <c r="B71" s="91" t="s">
        <v>34</v>
      </c>
      <c r="C71" s="68" t="s">
        <v>24</v>
      </c>
      <c r="D71" s="85" t="s">
        <v>37</v>
      </c>
      <c r="E71" s="71" t="s">
        <v>212</v>
      </c>
      <c r="F71" s="68" t="s">
        <v>113</v>
      </c>
      <c r="G71" s="68" t="s">
        <v>17</v>
      </c>
      <c r="H71" s="68" t="s">
        <v>28</v>
      </c>
      <c r="I71" s="85" t="s">
        <v>95</v>
      </c>
      <c r="J71" s="90">
        <f>'Прил 2'!J18</f>
        <v>150</v>
      </c>
      <c r="K71" s="90">
        <f>'Прил 2'!K18</f>
        <v>0</v>
      </c>
      <c r="L71" s="90">
        <f>'Прил 2'!L18</f>
        <v>0</v>
      </c>
    </row>
    <row r="72" spans="1:12" ht="31.5">
      <c r="A72" s="120" t="s">
        <v>146</v>
      </c>
      <c r="B72" s="6" t="s">
        <v>34</v>
      </c>
      <c r="C72" s="6" t="s">
        <v>25</v>
      </c>
      <c r="D72" s="7"/>
      <c r="E72" s="6"/>
      <c r="F72" s="6"/>
      <c r="G72" s="6"/>
      <c r="H72" s="6"/>
      <c r="I72" s="7"/>
      <c r="J72" s="37">
        <f>J73+J79+J94</f>
        <v>720.14</v>
      </c>
      <c r="K72" s="37">
        <f t="shared" ref="K72:L72" si="20">K73+K79</f>
        <v>283.5</v>
      </c>
      <c r="L72" s="37">
        <f t="shared" si="20"/>
        <v>244.6</v>
      </c>
    </row>
    <row r="73" spans="1:12" ht="30.75" customHeight="1">
      <c r="A73" s="120" t="s">
        <v>39</v>
      </c>
      <c r="B73" s="6" t="s">
        <v>34</v>
      </c>
      <c r="C73" s="6" t="s">
        <v>25</v>
      </c>
      <c r="D73" s="7" t="s">
        <v>37</v>
      </c>
      <c r="E73" s="6" t="s">
        <v>40</v>
      </c>
      <c r="F73" s="6"/>
      <c r="G73" s="6"/>
      <c r="H73" s="6"/>
      <c r="I73" s="7"/>
      <c r="J73" s="37">
        <f>J74</f>
        <v>291.60000000000002</v>
      </c>
      <c r="K73" s="37">
        <f>K76</f>
        <v>220.4</v>
      </c>
      <c r="L73" s="37">
        <f>L76</f>
        <v>190.2</v>
      </c>
    </row>
    <row r="74" spans="1:12" ht="67.900000000000006" customHeight="1">
      <c r="A74" s="76" t="s">
        <v>110</v>
      </c>
      <c r="B74" s="6" t="s">
        <v>34</v>
      </c>
      <c r="C74" s="6" t="s">
        <v>25</v>
      </c>
      <c r="D74" s="7" t="s">
        <v>37</v>
      </c>
      <c r="E74" s="6" t="s">
        <v>40</v>
      </c>
      <c r="F74" s="6" t="s">
        <v>112</v>
      </c>
      <c r="G74" s="6"/>
      <c r="H74" s="6"/>
      <c r="I74" s="7"/>
      <c r="J74" s="37">
        <f>J75</f>
        <v>291.60000000000002</v>
      </c>
      <c r="K74" s="37">
        <f t="shared" ref="K74:L74" si="21">K75</f>
        <v>220.4</v>
      </c>
      <c r="L74" s="37">
        <f t="shared" si="21"/>
        <v>190.2</v>
      </c>
    </row>
    <row r="75" spans="1:12" ht="30.75" customHeight="1">
      <c r="A75" s="76" t="s">
        <v>111</v>
      </c>
      <c r="B75" s="6" t="s">
        <v>34</v>
      </c>
      <c r="C75" s="6" t="s">
        <v>25</v>
      </c>
      <c r="D75" s="7" t="s">
        <v>37</v>
      </c>
      <c r="E75" s="6" t="s">
        <v>40</v>
      </c>
      <c r="F75" s="6" t="s">
        <v>113</v>
      </c>
      <c r="G75" s="6"/>
      <c r="H75" s="6"/>
      <c r="I75" s="7"/>
      <c r="J75" s="37">
        <f>J76</f>
        <v>291.60000000000002</v>
      </c>
      <c r="K75" s="37">
        <f t="shared" ref="K75:L75" si="22">K76</f>
        <v>220.4</v>
      </c>
      <c r="L75" s="37">
        <f t="shared" si="22"/>
        <v>190.2</v>
      </c>
    </row>
    <row r="76" spans="1:12" ht="15.75">
      <c r="A76" s="120" t="s">
        <v>16</v>
      </c>
      <c r="B76" s="6" t="s">
        <v>34</v>
      </c>
      <c r="C76" s="6" t="s">
        <v>25</v>
      </c>
      <c r="D76" s="7" t="s">
        <v>37</v>
      </c>
      <c r="E76" s="6" t="s">
        <v>40</v>
      </c>
      <c r="F76" s="6" t="s">
        <v>113</v>
      </c>
      <c r="G76" s="6" t="s">
        <v>17</v>
      </c>
      <c r="H76" s="6"/>
      <c r="I76" s="7"/>
      <c r="J76" s="37">
        <f>J77</f>
        <v>291.60000000000002</v>
      </c>
      <c r="K76" s="37">
        <f t="shared" ref="K76:L77" si="23">K77</f>
        <v>220.4</v>
      </c>
      <c r="L76" s="37">
        <f t="shared" si="23"/>
        <v>190.2</v>
      </c>
    </row>
    <row r="77" spans="1:12" ht="54.6" customHeight="1">
      <c r="A77" s="120" t="s">
        <v>67</v>
      </c>
      <c r="B77" s="6" t="s">
        <v>34</v>
      </c>
      <c r="C77" s="7" t="s">
        <v>25</v>
      </c>
      <c r="D77" s="7" t="s">
        <v>37</v>
      </c>
      <c r="E77" s="7">
        <v>41110</v>
      </c>
      <c r="F77" s="7" t="s">
        <v>113</v>
      </c>
      <c r="G77" s="7" t="s">
        <v>17</v>
      </c>
      <c r="H77" s="7" t="s">
        <v>18</v>
      </c>
      <c r="I77" s="7"/>
      <c r="J77" s="37">
        <f>J78</f>
        <v>291.60000000000002</v>
      </c>
      <c r="K77" s="37">
        <f t="shared" si="23"/>
        <v>220.4</v>
      </c>
      <c r="L77" s="37">
        <f t="shared" si="23"/>
        <v>190.2</v>
      </c>
    </row>
    <row r="78" spans="1:12" ht="31.5">
      <c r="A78" s="122" t="s">
        <v>75</v>
      </c>
      <c r="B78" s="68" t="s">
        <v>34</v>
      </c>
      <c r="C78" s="85" t="s">
        <v>25</v>
      </c>
      <c r="D78" s="85" t="s">
        <v>37</v>
      </c>
      <c r="E78" s="85" t="s">
        <v>40</v>
      </c>
      <c r="F78" s="85" t="s">
        <v>113</v>
      </c>
      <c r="G78" s="68" t="s">
        <v>17</v>
      </c>
      <c r="H78" s="68" t="s">
        <v>18</v>
      </c>
      <c r="I78" s="85" t="s">
        <v>95</v>
      </c>
      <c r="J78" s="90">
        <f>'Прил 2'!J24</f>
        <v>291.60000000000002</v>
      </c>
      <c r="K78" s="90">
        <f>'Прил 2'!K24</f>
        <v>220.4</v>
      </c>
      <c r="L78" s="90">
        <f>'Прил 2'!L24</f>
        <v>190.2</v>
      </c>
    </row>
    <row r="79" spans="1:12" ht="15.75">
      <c r="A79" s="120" t="s">
        <v>41</v>
      </c>
      <c r="B79" s="7" t="s">
        <v>34</v>
      </c>
      <c r="C79" s="7" t="s">
        <v>25</v>
      </c>
      <c r="D79" s="7" t="s">
        <v>37</v>
      </c>
      <c r="E79" s="7" t="s">
        <v>42</v>
      </c>
      <c r="F79" s="7"/>
      <c r="G79" s="6"/>
      <c r="H79" s="6"/>
      <c r="I79" s="7"/>
      <c r="J79" s="37">
        <f>J82+J85</f>
        <v>174.5</v>
      </c>
      <c r="K79" s="37">
        <f t="shared" ref="K79:L79" si="24">K82+K85</f>
        <v>63.099999999999994</v>
      </c>
      <c r="L79" s="37">
        <f t="shared" si="24"/>
        <v>54.400000000000006</v>
      </c>
    </row>
    <row r="80" spans="1:12" ht="31.5">
      <c r="A80" s="75" t="s">
        <v>106</v>
      </c>
      <c r="B80" s="6" t="s">
        <v>34</v>
      </c>
      <c r="C80" s="7" t="s">
        <v>25</v>
      </c>
      <c r="D80" s="7" t="s">
        <v>37</v>
      </c>
      <c r="E80" s="7" t="s">
        <v>42</v>
      </c>
      <c r="F80" s="7" t="s">
        <v>108</v>
      </c>
      <c r="G80" s="6"/>
      <c r="H80" s="6"/>
      <c r="I80" s="7"/>
      <c r="J80" s="37">
        <f>J81</f>
        <v>144.5</v>
      </c>
      <c r="K80" s="37">
        <f t="shared" ref="K80:L80" si="25">K81</f>
        <v>37.299999999999997</v>
      </c>
      <c r="L80" s="37">
        <f t="shared" si="25"/>
        <v>28.6</v>
      </c>
    </row>
    <row r="81" spans="1:12" ht="31.5">
      <c r="A81" s="75" t="s">
        <v>107</v>
      </c>
      <c r="B81" s="6" t="s">
        <v>34</v>
      </c>
      <c r="C81" s="7" t="s">
        <v>25</v>
      </c>
      <c r="D81" s="7" t="s">
        <v>37</v>
      </c>
      <c r="E81" s="7" t="s">
        <v>42</v>
      </c>
      <c r="F81" s="7" t="s">
        <v>109</v>
      </c>
      <c r="G81" s="6"/>
      <c r="H81" s="6"/>
      <c r="I81" s="7"/>
      <c r="J81" s="37">
        <f>J82</f>
        <v>144.5</v>
      </c>
      <c r="K81" s="37">
        <f t="shared" ref="K81:L81" si="26">K82</f>
        <v>37.299999999999997</v>
      </c>
      <c r="L81" s="37">
        <f t="shared" si="26"/>
        <v>28.6</v>
      </c>
    </row>
    <row r="82" spans="1:12" ht="15.75">
      <c r="A82" s="120" t="s">
        <v>16</v>
      </c>
      <c r="B82" s="6" t="s">
        <v>34</v>
      </c>
      <c r="C82" s="7" t="s">
        <v>25</v>
      </c>
      <c r="D82" s="7" t="s">
        <v>37</v>
      </c>
      <c r="E82" s="7" t="s">
        <v>42</v>
      </c>
      <c r="F82" s="7" t="s">
        <v>109</v>
      </c>
      <c r="G82" s="6" t="s">
        <v>17</v>
      </c>
      <c r="H82" s="6"/>
      <c r="I82" s="7"/>
      <c r="J82" s="37">
        <f>J83</f>
        <v>144.5</v>
      </c>
      <c r="K82" s="37">
        <f t="shared" ref="K82:L83" si="27">K83</f>
        <v>37.299999999999997</v>
      </c>
      <c r="L82" s="37">
        <f t="shared" si="27"/>
        <v>28.6</v>
      </c>
    </row>
    <row r="83" spans="1:12" ht="52.15" customHeight="1">
      <c r="A83" s="120" t="s">
        <v>67</v>
      </c>
      <c r="B83" s="6" t="s">
        <v>34</v>
      </c>
      <c r="C83" s="7" t="s">
        <v>25</v>
      </c>
      <c r="D83" s="7" t="s">
        <v>37</v>
      </c>
      <c r="E83" s="7" t="s">
        <v>42</v>
      </c>
      <c r="F83" s="7" t="s">
        <v>109</v>
      </c>
      <c r="G83" s="6" t="s">
        <v>17</v>
      </c>
      <c r="H83" s="6" t="s">
        <v>18</v>
      </c>
      <c r="I83" s="7"/>
      <c r="J83" s="37">
        <f>J84</f>
        <v>144.5</v>
      </c>
      <c r="K83" s="37">
        <f t="shared" si="27"/>
        <v>37.299999999999997</v>
      </c>
      <c r="L83" s="37">
        <f t="shared" si="27"/>
        <v>28.6</v>
      </c>
    </row>
    <row r="84" spans="1:12" ht="41.45" customHeight="1">
      <c r="A84" s="122" t="s">
        <v>75</v>
      </c>
      <c r="B84" s="68" t="s">
        <v>34</v>
      </c>
      <c r="C84" s="85" t="s">
        <v>25</v>
      </c>
      <c r="D84" s="85" t="s">
        <v>37</v>
      </c>
      <c r="E84" s="85" t="s">
        <v>42</v>
      </c>
      <c r="F84" s="85" t="s">
        <v>109</v>
      </c>
      <c r="G84" s="68" t="s">
        <v>17</v>
      </c>
      <c r="H84" s="68" t="s">
        <v>18</v>
      </c>
      <c r="I84" s="85" t="s">
        <v>95</v>
      </c>
      <c r="J84" s="90">
        <f>'Прил 2'!J26</f>
        <v>144.5</v>
      </c>
      <c r="K84" s="90">
        <f>'Прил 2'!K26</f>
        <v>37.299999999999997</v>
      </c>
      <c r="L84" s="90">
        <f>'Прил 2'!L26</f>
        <v>28.6</v>
      </c>
    </row>
    <row r="85" spans="1:12" ht="31.5">
      <c r="A85" s="75" t="s">
        <v>106</v>
      </c>
      <c r="B85" s="6" t="s">
        <v>34</v>
      </c>
      <c r="C85" s="7" t="s">
        <v>25</v>
      </c>
      <c r="D85" s="7" t="s">
        <v>37</v>
      </c>
      <c r="E85" s="7" t="s">
        <v>42</v>
      </c>
      <c r="F85" s="7" t="s">
        <v>115</v>
      </c>
      <c r="G85" s="6"/>
      <c r="H85" s="6"/>
      <c r="I85" s="7"/>
      <c r="J85" s="37">
        <f>J90+J86</f>
        <v>30</v>
      </c>
      <c r="K85" s="37">
        <f>K90</f>
        <v>25.8</v>
      </c>
      <c r="L85" s="37">
        <f>L90</f>
        <v>25.8</v>
      </c>
    </row>
    <row r="86" spans="1:12" ht="15.75">
      <c r="A86" s="16" t="s">
        <v>245</v>
      </c>
      <c r="B86" s="186" t="s">
        <v>34</v>
      </c>
      <c r="C86" s="178" t="s">
        <v>25</v>
      </c>
      <c r="D86" s="7" t="s">
        <v>37</v>
      </c>
      <c r="E86" s="87" t="s">
        <v>42</v>
      </c>
      <c r="F86" s="7" t="s">
        <v>246</v>
      </c>
      <c r="G86" s="187"/>
      <c r="H86" s="181"/>
      <c r="I86" s="7"/>
      <c r="J86" s="37">
        <f>J87</f>
        <v>1</v>
      </c>
      <c r="K86" s="37">
        <f t="shared" ref="K86:L88" si="28">K87</f>
        <v>0</v>
      </c>
      <c r="L86" s="37">
        <f t="shared" si="28"/>
        <v>0</v>
      </c>
    </row>
    <row r="87" spans="1:12" ht="15.75">
      <c r="A87" s="185" t="s">
        <v>16</v>
      </c>
      <c r="B87" s="186" t="s">
        <v>34</v>
      </c>
      <c r="C87" s="178" t="s">
        <v>25</v>
      </c>
      <c r="D87" s="7" t="s">
        <v>37</v>
      </c>
      <c r="E87" s="87" t="s">
        <v>42</v>
      </c>
      <c r="F87" s="7" t="s">
        <v>246</v>
      </c>
      <c r="G87" s="187" t="s">
        <v>17</v>
      </c>
      <c r="H87" s="181"/>
      <c r="I87" s="7"/>
      <c r="J87" s="37">
        <f>J88</f>
        <v>1</v>
      </c>
      <c r="K87" s="37">
        <f t="shared" si="28"/>
        <v>0</v>
      </c>
      <c r="L87" s="37">
        <f t="shared" si="28"/>
        <v>0</v>
      </c>
    </row>
    <row r="88" spans="1:12" ht="47.25">
      <c r="A88" s="185" t="s">
        <v>67</v>
      </c>
      <c r="B88" s="186" t="s">
        <v>34</v>
      </c>
      <c r="C88" s="178" t="s">
        <v>25</v>
      </c>
      <c r="D88" s="7" t="s">
        <v>37</v>
      </c>
      <c r="E88" s="87" t="s">
        <v>42</v>
      </c>
      <c r="F88" s="7" t="s">
        <v>246</v>
      </c>
      <c r="G88" s="187" t="s">
        <v>17</v>
      </c>
      <c r="H88" s="181" t="s">
        <v>18</v>
      </c>
      <c r="I88" s="7"/>
      <c r="J88" s="37">
        <f>J89</f>
        <v>1</v>
      </c>
      <c r="K88" s="37">
        <f t="shared" si="28"/>
        <v>0</v>
      </c>
      <c r="L88" s="37">
        <f t="shared" si="28"/>
        <v>0</v>
      </c>
    </row>
    <row r="89" spans="1:12" ht="31.5">
      <c r="A89" s="122" t="s">
        <v>75</v>
      </c>
      <c r="B89" s="68" t="s">
        <v>34</v>
      </c>
      <c r="C89" s="85" t="s">
        <v>25</v>
      </c>
      <c r="D89" s="85" t="s">
        <v>37</v>
      </c>
      <c r="E89" s="85" t="s">
        <v>42</v>
      </c>
      <c r="F89" s="85" t="s">
        <v>246</v>
      </c>
      <c r="G89" s="68" t="s">
        <v>17</v>
      </c>
      <c r="H89" s="68" t="s">
        <v>18</v>
      </c>
      <c r="I89" s="85" t="s">
        <v>95</v>
      </c>
      <c r="J89" s="37">
        <f>'Прил 2'!J29</f>
        <v>1</v>
      </c>
      <c r="K89" s="37">
        <f>'Прил 2'!K29</f>
        <v>0</v>
      </c>
      <c r="L89" s="37">
        <f>'Прил 2'!L29</f>
        <v>0</v>
      </c>
    </row>
    <row r="90" spans="1:12" ht="31.5">
      <c r="A90" s="75" t="s">
        <v>107</v>
      </c>
      <c r="B90" s="6" t="s">
        <v>34</v>
      </c>
      <c r="C90" s="7" t="s">
        <v>25</v>
      </c>
      <c r="D90" s="7" t="s">
        <v>37</v>
      </c>
      <c r="E90" s="7" t="s">
        <v>42</v>
      </c>
      <c r="F90" s="7" t="s">
        <v>119</v>
      </c>
      <c r="G90" s="6"/>
      <c r="H90" s="6"/>
      <c r="I90" s="7"/>
      <c r="J90" s="37">
        <f>J91</f>
        <v>29</v>
      </c>
      <c r="K90" s="37">
        <f t="shared" ref="K90:L92" si="29">K91</f>
        <v>25.8</v>
      </c>
      <c r="L90" s="37">
        <f t="shared" ref="L90" si="30">L91</f>
        <v>25.8</v>
      </c>
    </row>
    <row r="91" spans="1:12" ht="15.75">
      <c r="A91" s="120" t="s">
        <v>16</v>
      </c>
      <c r="B91" s="6" t="s">
        <v>34</v>
      </c>
      <c r="C91" s="7" t="s">
        <v>25</v>
      </c>
      <c r="D91" s="7" t="s">
        <v>37</v>
      </c>
      <c r="E91" s="7" t="s">
        <v>42</v>
      </c>
      <c r="F91" s="7" t="s">
        <v>119</v>
      </c>
      <c r="G91" s="6" t="s">
        <v>17</v>
      </c>
      <c r="H91" s="6"/>
      <c r="I91" s="7"/>
      <c r="J91" s="37">
        <f>J92</f>
        <v>29</v>
      </c>
      <c r="K91" s="37">
        <f t="shared" si="29"/>
        <v>25.8</v>
      </c>
      <c r="L91" s="37">
        <f t="shared" si="29"/>
        <v>25.8</v>
      </c>
    </row>
    <row r="92" spans="1:12" ht="54.6" customHeight="1">
      <c r="A92" s="120" t="s">
        <v>67</v>
      </c>
      <c r="B92" s="6" t="s">
        <v>34</v>
      </c>
      <c r="C92" s="7" t="s">
        <v>25</v>
      </c>
      <c r="D92" s="7" t="s">
        <v>37</v>
      </c>
      <c r="E92" s="7" t="s">
        <v>42</v>
      </c>
      <c r="F92" s="7" t="s">
        <v>119</v>
      </c>
      <c r="G92" s="6" t="s">
        <v>17</v>
      </c>
      <c r="H92" s="6" t="s">
        <v>18</v>
      </c>
      <c r="I92" s="7"/>
      <c r="J92" s="37">
        <f>J93</f>
        <v>29</v>
      </c>
      <c r="K92" s="37">
        <f t="shared" si="29"/>
        <v>25.8</v>
      </c>
      <c r="L92" s="37">
        <f t="shared" si="29"/>
        <v>25.8</v>
      </c>
    </row>
    <row r="93" spans="1:12" ht="36.6" customHeight="1">
      <c r="A93" s="122" t="s">
        <v>75</v>
      </c>
      <c r="B93" s="68" t="s">
        <v>34</v>
      </c>
      <c r="C93" s="85" t="s">
        <v>25</v>
      </c>
      <c r="D93" s="85" t="s">
        <v>37</v>
      </c>
      <c r="E93" s="85" t="s">
        <v>42</v>
      </c>
      <c r="F93" s="85" t="s">
        <v>119</v>
      </c>
      <c r="G93" s="68" t="s">
        <v>17</v>
      </c>
      <c r="H93" s="68" t="s">
        <v>18</v>
      </c>
      <c r="I93" s="85" t="s">
        <v>95</v>
      </c>
      <c r="J93" s="90">
        <f>'Прил 2'!J30</f>
        <v>29</v>
      </c>
      <c r="K93" s="90">
        <f>'Прил 2'!K28</f>
        <v>25.8</v>
      </c>
      <c r="L93" s="90">
        <f>'Прил 2'!L28</f>
        <v>25.8</v>
      </c>
    </row>
    <row r="94" spans="1:12" ht="36.6" customHeight="1">
      <c r="A94" s="8" t="s">
        <v>211</v>
      </c>
      <c r="B94" s="186" t="s">
        <v>34</v>
      </c>
      <c r="C94" s="178" t="s">
        <v>25</v>
      </c>
      <c r="D94" s="7" t="s">
        <v>37</v>
      </c>
      <c r="E94" s="87" t="s">
        <v>212</v>
      </c>
      <c r="F94" s="7"/>
      <c r="G94" s="187"/>
      <c r="H94" s="6"/>
      <c r="I94" s="188"/>
      <c r="J94" s="37">
        <f>J95</f>
        <v>254.04</v>
      </c>
      <c r="K94" s="37">
        <f t="shared" ref="K94:L98" si="31">K95</f>
        <v>0</v>
      </c>
      <c r="L94" s="37">
        <f t="shared" si="31"/>
        <v>0</v>
      </c>
    </row>
    <row r="95" spans="1:12" ht="36.6" customHeight="1">
      <c r="A95" s="180" t="s">
        <v>110</v>
      </c>
      <c r="B95" s="186" t="s">
        <v>34</v>
      </c>
      <c r="C95" s="178" t="s">
        <v>25</v>
      </c>
      <c r="D95" s="7" t="s">
        <v>37</v>
      </c>
      <c r="E95" s="87" t="s">
        <v>212</v>
      </c>
      <c r="F95" s="7" t="s">
        <v>112</v>
      </c>
      <c r="G95" s="187"/>
      <c r="H95" s="6"/>
      <c r="I95" s="188"/>
      <c r="J95" s="37">
        <f>J96</f>
        <v>254.04</v>
      </c>
      <c r="K95" s="37">
        <f t="shared" si="31"/>
        <v>0</v>
      </c>
      <c r="L95" s="37">
        <f t="shared" si="31"/>
        <v>0</v>
      </c>
    </row>
    <row r="96" spans="1:12" ht="36.6" customHeight="1">
      <c r="A96" s="180" t="s">
        <v>111</v>
      </c>
      <c r="B96" s="186" t="s">
        <v>34</v>
      </c>
      <c r="C96" s="178" t="s">
        <v>25</v>
      </c>
      <c r="D96" s="7" t="s">
        <v>37</v>
      </c>
      <c r="E96" s="87" t="s">
        <v>212</v>
      </c>
      <c r="F96" s="7" t="s">
        <v>113</v>
      </c>
      <c r="G96" s="187"/>
      <c r="H96" s="6"/>
      <c r="I96" s="188"/>
      <c r="J96" s="37">
        <f>J97</f>
        <v>254.04</v>
      </c>
      <c r="K96" s="37">
        <f t="shared" si="31"/>
        <v>0</v>
      </c>
      <c r="L96" s="37">
        <f t="shared" si="31"/>
        <v>0</v>
      </c>
    </row>
    <row r="97" spans="1:12" ht="23.25" customHeight="1">
      <c r="A97" s="185" t="s">
        <v>16</v>
      </c>
      <c r="B97" s="186" t="s">
        <v>34</v>
      </c>
      <c r="C97" s="178" t="s">
        <v>25</v>
      </c>
      <c r="D97" s="7" t="s">
        <v>37</v>
      </c>
      <c r="E97" s="87" t="s">
        <v>212</v>
      </c>
      <c r="F97" s="7" t="s">
        <v>113</v>
      </c>
      <c r="G97" s="187" t="s">
        <v>17</v>
      </c>
      <c r="H97" s="6"/>
      <c r="I97" s="188"/>
      <c r="J97" s="37">
        <f>J98</f>
        <v>254.04</v>
      </c>
      <c r="K97" s="37">
        <f t="shared" si="31"/>
        <v>0</v>
      </c>
      <c r="L97" s="37">
        <f t="shared" si="31"/>
        <v>0</v>
      </c>
    </row>
    <row r="98" spans="1:12" ht="36.6" customHeight="1">
      <c r="A98" s="185" t="s">
        <v>67</v>
      </c>
      <c r="B98" s="186" t="s">
        <v>34</v>
      </c>
      <c r="C98" s="178" t="s">
        <v>25</v>
      </c>
      <c r="D98" s="7" t="s">
        <v>37</v>
      </c>
      <c r="E98" s="87" t="s">
        <v>212</v>
      </c>
      <c r="F98" s="7" t="s">
        <v>113</v>
      </c>
      <c r="G98" s="187" t="s">
        <v>17</v>
      </c>
      <c r="H98" s="6" t="s">
        <v>18</v>
      </c>
      <c r="I98" s="188"/>
      <c r="J98" s="37">
        <f>J99</f>
        <v>254.04</v>
      </c>
      <c r="K98" s="37">
        <f t="shared" si="31"/>
        <v>0</v>
      </c>
      <c r="L98" s="37">
        <f t="shared" si="31"/>
        <v>0</v>
      </c>
    </row>
    <row r="99" spans="1:12" ht="36.6" customHeight="1">
      <c r="A99" s="122" t="s">
        <v>75</v>
      </c>
      <c r="B99" s="91" t="s">
        <v>34</v>
      </c>
      <c r="C99" s="85" t="s">
        <v>25</v>
      </c>
      <c r="D99" s="85" t="s">
        <v>37</v>
      </c>
      <c r="E99" s="86" t="s">
        <v>212</v>
      </c>
      <c r="F99" s="85" t="s">
        <v>113</v>
      </c>
      <c r="G99" s="189" t="s">
        <v>17</v>
      </c>
      <c r="H99" s="68" t="s">
        <v>18</v>
      </c>
      <c r="I99" s="190" t="s">
        <v>95</v>
      </c>
      <c r="J99" s="90">
        <f>'Прил 2'!J33</f>
        <v>254.04</v>
      </c>
      <c r="K99" s="90">
        <f>'Прил 2'!K33</f>
        <v>0</v>
      </c>
      <c r="L99" s="90">
        <f>'Прил 2'!L33</f>
        <v>0</v>
      </c>
    </row>
    <row r="100" spans="1:12" ht="53.45" customHeight="1">
      <c r="A100" s="72" t="s">
        <v>142</v>
      </c>
      <c r="B100" s="123">
        <v>89</v>
      </c>
      <c r="C100" s="119"/>
      <c r="D100" s="7"/>
      <c r="E100" s="7"/>
      <c r="F100" s="7"/>
      <c r="G100" s="7"/>
      <c r="H100" s="7"/>
      <c r="I100" s="7"/>
      <c r="J100" s="37">
        <f>J101</f>
        <v>468.23717999999997</v>
      </c>
      <c r="K100" s="37">
        <f t="shared" ref="K100:L100" si="32">K101</f>
        <v>280.90000000000003</v>
      </c>
      <c r="L100" s="37">
        <f t="shared" si="32"/>
        <v>335.70000000000005</v>
      </c>
    </row>
    <row r="101" spans="1:12" ht="56.45" customHeight="1">
      <c r="A101" s="72" t="s">
        <v>143</v>
      </c>
      <c r="B101" s="123">
        <v>89</v>
      </c>
      <c r="C101" s="119" t="s">
        <v>24</v>
      </c>
      <c r="D101" s="7"/>
      <c r="E101" s="7"/>
      <c r="F101" s="7"/>
      <c r="G101" s="7"/>
      <c r="H101" s="7"/>
      <c r="I101" s="7"/>
      <c r="J101" s="37">
        <f>J102+J108+J114+J120+J132+J138+J150+J161+J144+J126</f>
        <v>468.23717999999997</v>
      </c>
      <c r="K101" s="37">
        <f>K102+K108+K114+K120+K132+K138+K150+K161+K144</f>
        <v>280.90000000000003</v>
      </c>
      <c r="L101" s="37">
        <f>L102+L108+L114+L120+L132+L138+L150+L161+L144</f>
        <v>335.70000000000005</v>
      </c>
    </row>
    <row r="102" spans="1:12" ht="15.75">
      <c r="A102" s="120" t="s">
        <v>61</v>
      </c>
      <c r="B102" s="7">
        <v>89</v>
      </c>
      <c r="C102" s="7">
        <v>1</v>
      </c>
      <c r="D102" s="7" t="s">
        <v>37</v>
      </c>
      <c r="E102" s="7" t="s">
        <v>62</v>
      </c>
      <c r="F102" s="7"/>
      <c r="G102" s="7"/>
      <c r="H102" s="7"/>
      <c r="I102" s="7"/>
      <c r="J102" s="37">
        <f>J105</f>
        <v>124.6</v>
      </c>
      <c r="K102" s="37">
        <f>K105</f>
        <v>108.3</v>
      </c>
      <c r="L102" s="37">
        <f>L105</f>
        <v>91.5</v>
      </c>
    </row>
    <row r="103" spans="1:12" ht="15.75">
      <c r="A103" s="72" t="s">
        <v>102</v>
      </c>
      <c r="B103" s="7">
        <v>89</v>
      </c>
      <c r="C103" s="7">
        <v>1</v>
      </c>
      <c r="D103" s="7" t="s">
        <v>37</v>
      </c>
      <c r="E103" s="7" t="s">
        <v>62</v>
      </c>
      <c r="F103" s="7" t="s">
        <v>104</v>
      </c>
      <c r="G103" s="7"/>
      <c r="H103" s="7"/>
      <c r="I103" s="7"/>
      <c r="J103" s="37">
        <f>J104</f>
        <v>124.6</v>
      </c>
      <c r="K103" s="37">
        <f t="shared" ref="K103:L103" si="33">K104</f>
        <v>108.3</v>
      </c>
      <c r="L103" s="37">
        <f t="shared" si="33"/>
        <v>91.5</v>
      </c>
    </row>
    <row r="104" spans="1:12" ht="15.75">
      <c r="A104" s="72" t="s">
        <v>103</v>
      </c>
      <c r="B104" s="7">
        <v>89</v>
      </c>
      <c r="C104" s="7">
        <v>1</v>
      </c>
      <c r="D104" s="7" t="s">
        <v>37</v>
      </c>
      <c r="E104" s="7" t="s">
        <v>62</v>
      </c>
      <c r="F104" s="7" t="s">
        <v>105</v>
      </c>
      <c r="G104" s="7"/>
      <c r="H104" s="7"/>
      <c r="I104" s="7"/>
      <c r="J104" s="37">
        <f>J105</f>
        <v>124.6</v>
      </c>
      <c r="K104" s="37">
        <f t="shared" ref="K104:L104" si="34">K105</f>
        <v>108.3</v>
      </c>
      <c r="L104" s="37">
        <f t="shared" si="34"/>
        <v>91.5</v>
      </c>
    </row>
    <row r="105" spans="1:12" ht="15.75">
      <c r="A105" s="120" t="s">
        <v>60</v>
      </c>
      <c r="B105" s="7">
        <v>89</v>
      </c>
      <c r="C105" s="7">
        <v>1</v>
      </c>
      <c r="D105" s="7" t="s">
        <v>37</v>
      </c>
      <c r="E105" s="7" t="s">
        <v>62</v>
      </c>
      <c r="F105" s="7" t="s">
        <v>105</v>
      </c>
      <c r="G105" s="7" t="s">
        <v>31</v>
      </c>
      <c r="H105" s="7"/>
      <c r="I105" s="7"/>
      <c r="J105" s="37">
        <f>J106</f>
        <v>124.6</v>
      </c>
      <c r="K105" s="37">
        <f t="shared" ref="K105:L106" si="35">K106</f>
        <v>108.3</v>
      </c>
      <c r="L105" s="37">
        <f t="shared" si="35"/>
        <v>91.5</v>
      </c>
    </row>
    <row r="106" spans="1:12" ht="15.75">
      <c r="A106" s="120" t="s">
        <v>27</v>
      </c>
      <c r="B106" s="7">
        <v>89</v>
      </c>
      <c r="C106" s="7">
        <v>1</v>
      </c>
      <c r="D106" s="7" t="s">
        <v>37</v>
      </c>
      <c r="E106" s="7" t="s">
        <v>62</v>
      </c>
      <c r="F106" s="7" t="s">
        <v>105</v>
      </c>
      <c r="G106" s="7" t="s">
        <v>31</v>
      </c>
      <c r="H106" s="7" t="s">
        <v>17</v>
      </c>
      <c r="I106" s="7"/>
      <c r="J106" s="37">
        <f>J107</f>
        <v>124.6</v>
      </c>
      <c r="K106" s="37">
        <f t="shared" si="35"/>
        <v>108.3</v>
      </c>
      <c r="L106" s="37">
        <f t="shared" si="35"/>
        <v>91.5</v>
      </c>
    </row>
    <row r="107" spans="1:12" ht="37.9" customHeight="1">
      <c r="A107" s="122" t="s">
        <v>75</v>
      </c>
      <c r="B107" s="85">
        <v>89</v>
      </c>
      <c r="C107" s="85">
        <v>1</v>
      </c>
      <c r="D107" s="85" t="s">
        <v>37</v>
      </c>
      <c r="E107" s="85" t="s">
        <v>62</v>
      </c>
      <c r="F107" s="85" t="s">
        <v>105</v>
      </c>
      <c r="G107" s="85" t="s">
        <v>31</v>
      </c>
      <c r="H107" s="85" t="s">
        <v>17</v>
      </c>
      <c r="I107" s="85" t="s">
        <v>95</v>
      </c>
      <c r="J107" s="90">
        <f>'Прил 2'!J115</f>
        <v>124.6</v>
      </c>
      <c r="K107" s="90">
        <f>'Прил 2'!K115</f>
        <v>108.3</v>
      </c>
      <c r="L107" s="90">
        <f>'Прил 2'!L115</f>
        <v>91.5</v>
      </c>
    </row>
    <row r="108" spans="1:12" ht="52.9" customHeight="1">
      <c r="A108" s="75" t="s">
        <v>116</v>
      </c>
      <c r="B108" s="6">
        <v>89</v>
      </c>
      <c r="C108" s="7" t="s">
        <v>24</v>
      </c>
      <c r="D108" s="7" t="s">
        <v>37</v>
      </c>
      <c r="E108" s="7" t="s">
        <v>47</v>
      </c>
      <c r="F108" s="7"/>
      <c r="G108" s="7"/>
      <c r="H108" s="7"/>
      <c r="I108" s="7"/>
      <c r="J108" s="37">
        <f>J111</f>
        <v>5</v>
      </c>
      <c r="K108" s="37">
        <f>K111</f>
        <v>5</v>
      </c>
      <c r="L108" s="37">
        <f>L111</f>
        <v>5</v>
      </c>
    </row>
    <row r="109" spans="1:12" ht="21.6" customHeight="1">
      <c r="A109" s="80" t="s">
        <v>114</v>
      </c>
      <c r="B109" s="6" t="s">
        <v>49</v>
      </c>
      <c r="C109" s="7" t="s">
        <v>24</v>
      </c>
      <c r="D109" s="7" t="s">
        <v>37</v>
      </c>
      <c r="E109" s="7" t="s">
        <v>47</v>
      </c>
      <c r="F109" s="7" t="s">
        <v>115</v>
      </c>
      <c r="G109" s="7"/>
      <c r="H109" s="7"/>
      <c r="I109" s="7"/>
      <c r="J109" s="37">
        <f>J110</f>
        <v>5</v>
      </c>
      <c r="K109" s="37">
        <f t="shared" ref="K109:L109" si="36">K110</f>
        <v>5</v>
      </c>
      <c r="L109" s="37">
        <f t="shared" si="36"/>
        <v>5</v>
      </c>
    </row>
    <row r="110" spans="1:12" ht="22.15" customHeight="1">
      <c r="A110" s="75" t="s">
        <v>48</v>
      </c>
      <c r="B110" s="6" t="s">
        <v>49</v>
      </c>
      <c r="C110" s="7" t="s">
        <v>24</v>
      </c>
      <c r="D110" s="7" t="s">
        <v>37</v>
      </c>
      <c r="E110" s="7" t="s">
        <v>47</v>
      </c>
      <c r="F110" s="7" t="s">
        <v>50</v>
      </c>
      <c r="G110" s="7"/>
      <c r="H110" s="7"/>
      <c r="I110" s="7"/>
      <c r="J110" s="37">
        <f>J111</f>
        <v>5</v>
      </c>
      <c r="K110" s="37">
        <f t="shared" ref="K110:L110" si="37">K111</f>
        <v>5</v>
      </c>
      <c r="L110" s="37">
        <f t="shared" si="37"/>
        <v>5</v>
      </c>
    </row>
    <row r="111" spans="1:12" ht="15.75">
      <c r="A111" s="120" t="s">
        <v>16</v>
      </c>
      <c r="B111" s="6" t="s">
        <v>49</v>
      </c>
      <c r="C111" s="7" t="s">
        <v>24</v>
      </c>
      <c r="D111" s="7" t="s">
        <v>37</v>
      </c>
      <c r="E111" s="7" t="s">
        <v>47</v>
      </c>
      <c r="F111" s="7" t="s">
        <v>50</v>
      </c>
      <c r="G111" s="7" t="s">
        <v>17</v>
      </c>
      <c r="H111" s="7"/>
      <c r="I111" s="7"/>
      <c r="J111" s="37">
        <f>J112</f>
        <v>5</v>
      </c>
      <c r="K111" s="37">
        <f t="shared" ref="K111:L112" si="38">K112</f>
        <v>5</v>
      </c>
      <c r="L111" s="37">
        <f t="shared" si="38"/>
        <v>5</v>
      </c>
    </row>
    <row r="112" spans="1:12" ht="15.75">
      <c r="A112" s="120" t="s">
        <v>68</v>
      </c>
      <c r="B112" s="6" t="s">
        <v>49</v>
      </c>
      <c r="C112" s="7" t="s">
        <v>24</v>
      </c>
      <c r="D112" s="7" t="s">
        <v>37</v>
      </c>
      <c r="E112" s="7" t="s">
        <v>47</v>
      </c>
      <c r="F112" s="7" t="s">
        <v>50</v>
      </c>
      <c r="G112" s="7" t="s">
        <v>17</v>
      </c>
      <c r="H112" s="7" t="s">
        <v>46</v>
      </c>
      <c r="I112" s="7"/>
      <c r="J112" s="37">
        <f>J113</f>
        <v>5</v>
      </c>
      <c r="K112" s="37">
        <f t="shared" si="38"/>
        <v>5</v>
      </c>
      <c r="L112" s="37">
        <f t="shared" si="38"/>
        <v>5</v>
      </c>
    </row>
    <row r="113" spans="1:12" ht="31.5">
      <c r="A113" s="122" t="s">
        <v>75</v>
      </c>
      <c r="B113" s="89">
        <v>89</v>
      </c>
      <c r="C113" s="147" t="s">
        <v>24</v>
      </c>
      <c r="D113" s="85" t="s">
        <v>37</v>
      </c>
      <c r="E113" s="85" t="s">
        <v>47</v>
      </c>
      <c r="F113" s="85" t="s">
        <v>50</v>
      </c>
      <c r="G113" s="85" t="s">
        <v>17</v>
      </c>
      <c r="H113" s="85" t="s">
        <v>46</v>
      </c>
      <c r="I113" s="148">
        <v>918</v>
      </c>
      <c r="J113" s="90">
        <f>'Прил 2'!J44</f>
        <v>5</v>
      </c>
      <c r="K113" s="90">
        <f>'Прил 2'!K44</f>
        <v>5</v>
      </c>
      <c r="L113" s="90">
        <f>'Прил 2'!L44</f>
        <v>5</v>
      </c>
    </row>
    <row r="114" spans="1:12" ht="15.75">
      <c r="A114" s="120" t="s">
        <v>64</v>
      </c>
      <c r="B114" s="7">
        <v>89</v>
      </c>
      <c r="C114" s="7">
        <v>1</v>
      </c>
      <c r="D114" s="7" t="s">
        <v>37</v>
      </c>
      <c r="E114" s="7">
        <v>41240</v>
      </c>
      <c r="F114" s="7"/>
      <c r="G114" s="7"/>
      <c r="H114" s="7"/>
      <c r="I114" s="7"/>
      <c r="J114" s="37">
        <f>J117</f>
        <v>2.2999999999999998</v>
      </c>
      <c r="K114" s="37">
        <f>K117</f>
        <v>2.2999999999999998</v>
      </c>
      <c r="L114" s="37">
        <f>L117</f>
        <v>2.2999999999999998</v>
      </c>
    </row>
    <row r="115" spans="1:12" ht="15.75">
      <c r="A115" s="75" t="s">
        <v>99</v>
      </c>
      <c r="B115" s="7">
        <v>89</v>
      </c>
      <c r="C115" s="7">
        <v>1</v>
      </c>
      <c r="D115" s="7" t="s">
        <v>37</v>
      </c>
      <c r="E115" s="7" t="s">
        <v>69</v>
      </c>
      <c r="F115" s="7" t="s">
        <v>100</v>
      </c>
      <c r="G115" s="7"/>
      <c r="H115" s="7"/>
      <c r="I115" s="7"/>
      <c r="J115" s="37">
        <f>J116</f>
        <v>2.2999999999999998</v>
      </c>
      <c r="K115" s="37">
        <f t="shared" ref="K115:L115" si="39">K116</f>
        <v>2.2999999999999998</v>
      </c>
      <c r="L115" s="37">
        <f t="shared" si="39"/>
        <v>2.2999999999999998</v>
      </c>
    </row>
    <row r="116" spans="1:12" ht="15.75">
      <c r="A116" s="80" t="s">
        <v>65</v>
      </c>
      <c r="B116" s="7">
        <v>89</v>
      </c>
      <c r="C116" s="7">
        <v>1</v>
      </c>
      <c r="D116" s="7" t="s">
        <v>37</v>
      </c>
      <c r="E116" s="7" t="s">
        <v>69</v>
      </c>
      <c r="F116" s="7" t="s">
        <v>165</v>
      </c>
      <c r="G116" s="7"/>
      <c r="H116" s="7"/>
      <c r="I116" s="7"/>
      <c r="J116" s="37">
        <f>J117</f>
        <v>2.2999999999999998</v>
      </c>
      <c r="K116" s="37">
        <f t="shared" ref="K116:L116" si="40">K117</f>
        <v>2.2999999999999998</v>
      </c>
      <c r="L116" s="37">
        <f t="shared" si="40"/>
        <v>2.2999999999999998</v>
      </c>
    </row>
    <row r="117" spans="1:12" ht="15.75">
      <c r="A117" s="120" t="s">
        <v>19</v>
      </c>
      <c r="B117" s="7">
        <v>89</v>
      </c>
      <c r="C117" s="7">
        <v>1</v>
      </c>
      <c r="D117" s="7" t="s">
        <v>37</v>
      </c>
      <c r="E117" s="7" t="s">
        <v>69</v>
      </c>
      <c r="F117" s="7" t="s">
        <v>165</v>
      </c>
      <c r="G117" s="7" t="s">
        <v>32</v>
      </c>
      <c r="H117" s="7"/>
      <c r="I117" s="7"/>
      <c r="J117" s="37">
        <f>J118</f>
        <v>2.2999999999999998</v>
      </c>
      <c r="K117" s="37">
        <f t="shared" ref="K117:L118" si="41">K118</f>
        <v>2.2999999999999998</v>
      </c>
      <c r="L117" s="37">
        <f t="shared" si="41"/>
        <v>2.2999999999999998</v>
      </c>
    </row>
    <row r="118" spans="1:12" ht="31.5">
      <c r="A118" s="120" t="s">
        <v>63</v>
      </c>
      <c r="B118" s="7">
        <v>89</v>
      </c>
      <c r="C118" s="7">
        <v>1</v>
      </c>
      <c r="D118" s="7" t="s">
        <v>37</v>
      </c>
      <c r="E118" s="7" t="s">
        <v>69</v>
      </c>
      <c r="F118" s="7" t="s">
        <v>165</v>
      </c>
      <c r="G118" s="7" t="s">
        <v>32</v>
      </c>
      <c r="H118" s="7" t="s">
        <v>17</v>
      </c>
      <c r="I118" s="7"/>
      <c r="J118" s="37">
        <f>J119</f>
        <v>2.2999999999999998</v>
      </c>
      <c r="K118" s="37">
        <f t="shared" si="41"/>
        <v>2.2999999999999998</v>
      </c>
      <c r="L118" s="37">
        <f t="shared" si="41"/>
        <v>2.2999999999999998</v>
      </c>
    </row>
    <row r="119" spans="1:12" ht="31.5">
      <c r="A119" s="122" t="s">
        <v>75</v>
      </c>
      <c r="B119" s="85">
        <v>89</v>
      </c>
      <c r="C119" s="85">
        <v>1</v>
      </c>
      <c r="D119" s="85" t="s">
        <v>37</v>
      </c>
      <c r="E119" s="85" t="s">
        <v>69</v>
      </c>
      <c r="F119" s="85" t="s">
        <v>165</v>
      </c>
      <c r="G119" s="85" t="s">
        <v>32</v>
      </c>
      <c r="H119" s="85" t="s">
        <v>17</v>
      </c>
      <c r="I119" s="85" t="s">
        <v>95</v>
      </c>
      <c r="J119" s="90">
        <f>'Прил 2'!J122</f>
        <v>2.2999999999999998</v>
      </c>
      <c r="K119" s="90">
        <f>'Прил 2'!K122</f>
        <v>2.2999999999999998</v>
      </c>
      <c r="L119" s="90">
        <f>'Прил 2'!L122</f>
        <v>2.2999999999999998</v>
      </c>
    </row>
    <row r="120" spans="1:12" ht="15.75">
      <c r="A120" s="80" t="s">
        <v>244</v>
      </c>
      <c r="B120" s="6">
        <v>89</v>
      </c>
      <c r="C120" s="7" t="s">
        <v>24</v>
      </c>
      <c r="D120" s="7" t="s">
        <v>37</v>
      </c>
      <c r="E120" s="7" t="s">
        <v>168</v>
      </c>
      <c r="F120" s="7"/>
      <c r="G120" s="7"/>
      <c r="H120" s="7"/>
      <c r="I120" s="7"/>
      <c r="J120" s="37"/>
      <c r="K120" s="37">
        <f>K121</f>
        <v>16.3</v>
      </c>
      <c r="L120" s="37">
        <f>L121</f>
        <v>33.1</v>
      </c>
    </row>
    <row r="121" spans="1:12" ht="15.75">
      <c r="A121" s="80" t="s">
        <v>114</v>
      </c>
      <c r="B121" s="123">
        <v>89</v>
      </c>
      <c r="C121" s="7" t="s">
        <v>24</v>
      </c>
      <c r="D121" s="7" t="s">
        <v>37</v>
      </c>
      <c r="E121" s="7" t="s">
        <v>168</v>
      </c>
      <c r="F121" s="7" t="s">
        <v>115</v>
      </c>
      <c r="G121" s="7"/>
      <c r="H121" s="7"/>
      <c r="I121" s="7"/>
      <c r="J121" s="37"/>
      <c r="K121" s="37">
        <f>K122</f>
        <v>16.3</v>
      </c>
      <c r="L121" s="37">
        <f>L122</f>
        <v>33.1</v>
      </c>
    </row>
    <row r="122" spans="1:12" ht="15.75">
      <c r="A122" s="80" t="s">
        <v>48</v>
      </c>
      <c r="B122" s="123">
        <v>89</v>
      </c>
      <c r="C122" s="7" t="s">
        <v>24</v>
      </c>
      <c r="D122" s="7" t="s">
        <v>37</v>
      </c>
      <c r="E122" s="7" t="s">
        <v>168</v>
      </c>
      <c r="F122" s="7" t="s">
        <v>50</v>
      </c>
      <c r="G122" s="7"/>
      <c r="H122" s="7"/>
      <c r="I122" s="7"/>
      <c r="J122" s="37"/>
      <c r="K122" s="37">
        <f>'Прил 2'!K125</f>
        <v>16.3</v>
      </c>
      <c r="L122" s="37">
        <f>'Прил 2'!L125</f>
        <v>33.1</v>
      </c>
    </row>
    <row r="123" spans="1:12" ht="15.75">
      <c r="A123" s="80" t="s">
        <v>244</v>
      </c>
      <c r="B123" s="123">
        <v>89</v>
      </c>
      <c r="C123" s="7" t="s">
        <v>24</v>
      </c>
      <c r="D123" s="7" t="s">
        <v>37</v>
      </c>
      <c r="E123" s="7" t="s">
        <v>168</v>
      </c>
      <c r="F123" s="7" t="s">
        <v>50</v>
      </c>
      <c r="G123" s="7" t="s">
        <v>167</v>
      </c>
      <c r="H123" s="7"/>
      <c r="I123" s="7"/>
      <c r="J123" s="37"/>
      <c r="K123" s="37">
        <v>24.6</v>
      </c>
      <c r="L123" s="37">
        <v>52.6</v>
      </c>
    </row>
    <row r="124" spans="1:12" ht="15.75">
      <c r="A124" s="80" t="s">
        <v>244</v>
      </c>
      <c r="B124" s="123">
        <v>89</v>
      </c>
      <c r="C124" s="7" t="s">
        <v>24</v>
      </c>
      <c r="D124" s="7" t="s">
        <v>37</v>
      </c>
      <c r="E124" s="7" t="s">
        <v>168</v>
      </c>
      <c r="F124" s="7" t="s">
        <v>50</v>
      </c>
      <c r="G124" s="7" t="s">
        <v>167</v>
      </c>
      <c r="H124" s="7" t="s">
        <v>167</v>
      </c>
      <c r="I124" s="7"/>
      <c r="J124" s="37"/>
      <c r="K124" s="37">
        <v>24.6</v>
      </c>
      <c r="L124" s="37">
        <v>52.6</v>
      </c>
    </row>
    <row r="125" spans="1:12" ht="31.5">
      <c r="A125" s="122" t="s">
        <v>75</v>
      </c>
      <c r="B125" s="89">
        <v>89</v>
      </c>
      <c r="C125" s="85" t="s">
        <v>24</v>
      </c>
      <c r="D125" s="85" t="s">
        <v>37</v>
      </c>
      <c r="E125" s="85" t="s">
        <v>168</v>
      </c>
      <c r="F125" s="85" t="s">
        <v>50</v>
      </c>
      <c r="G125" s="85" t="s">
        <v>167</v>
      </c>
      <c r="H125" s="85" t="s">
        <v>167</v>
      </c>
      <c r="I125" s="85" t="s">
        <v>95</v>
      </c>
      <c r="J125" s="90"/>
      <c r="K125" s="90">
        <v>24.6</v>
      </c>
      <c r="L125" s="90">
        <v>52.6</v>
      </c>
    </row>
    <row r="126" spans="1:12" ht="47.25">
      <c r="A126" s="196" t="s">
        <v>247</v>
      </c>
      <c r="B126" s="178" t="s">
        <v>49</v>
      </c>
      <c r="C126" s="178" t="s">
        <v>24</v>
      </c>
      <c r="D126" s="178" t="s">
        <v>37</v>
      </c>
      <c r="E126" s="231" t="s">
        <v>248</v>
      </c>
      <c r="F126" s="178"/>
      <c r="G126" s="232"/>
      <c r="H126" s="178"/>
      <c r="I126" s="85"/>
      <c r="J126" s="37">
        <f>J127</f>
        <v>126.23718</v>
      </c>
      <c r="K126" s="37">
        <f t="shared" ref="K126:L130" si="42">K127</f>
        <v>0</v>
      </c>
      <c r="L126" s="37">
        <f t="shared" si="42"/>
        <v>0</v>
      </c>
    </row>
    <row r="127" spans="1:12" ht="31.5">
      <c r="A127" s="184" t="s">
        <v>107</v>
      </c>
      <c r="B127" s="178" t="s">
        <v>49</v>
      </c>
      <c r="C127" s="178" t="s">
        <v>24</v>
      </c>
      <c r="D127" s="178" t="s">
        <v>37</v>
      </c>
      <c r="E127" s="231" t="s">
        <v>248</v>
      </c>
      <c r="F127" s="178" t="s">
        <v>108</v>
      </c>
      <c r="G127" s="232"/>
      <c r="H127" s="178"/>
      <c r="I127" s="85"/>
      <c r="J127" s="37">
        <f>J128</f>
        <v>126.23718</v>
      </c>
      <c r="K127" s="37">
        <f t="shared" si="42"/>
        <v>0</v>
      </c>
      <c r="L127" s="37">
        <f t="shared" si="42"/>
        <v>0</v>
      </c>
    </row>
    <row r="128" spans="1:12" ht="15.75">
      <c r="A128" s="184" t="s">
        <v>43</v>
      </c>
      <c r="B128" s="178" t="s">
        <v>49</v>
      </c>
      <c r="C128" s="178" t="s">
        <v>24</v>
      </c>
      <c r="D128" s="178" t="s">
        <v>37</v>
      </c>
      <c r="E128" s="231" t="s">
        <v>248</v>
      </c>
      <c r="F128" s="178" t="s">
        <v>109</v>
      </c>
      <c r="G128" s="232"/>
      <c r="H128" s="178"/>
      <c r="I128" s="85"/>
      <c r="J128" s="37">
        <f>J129</f>
        <v>126.23718</v>
      </c>
      <c r="K128" s="37">
        <f t="shared" si="42"/>
        <v>0</v>
      </c>
      <c r="L128" s="37">
        <f t="shared" si="42"/>
        <v>0</v>
      </c>
    </row>
    <row r="129" spans="1:12" ht="15.75">
      <c r="A129" s="184" t="s">
        <v>54</v>
      </c>
      <c r="B129" s="178" t="s">
        <v>49</v>
      </c>
      <c r="C129" s="178" t="s">
        <v>24</v>
      </c>
      <c r="D129" s="178" t="s">
        <v>37</v>
      </c>
      <c r="E129" s="231" t="s">
        <v>248</v>
      </c>
      <c r="F129" s="178" t="s">
        <v>109</v>
      </c>
      <c r="G129" s="232" t="s">
        <v>18</v>
      </c>
      <c r="H129" s="178"/>
      <c r="I129" s="85"/>
      <c r="J129" s="37">
        <f>J130</f>
        <v>126.23718</v>
      </c>
      <c r="K129" s="37">
        <f t="shared" si="42"/>
        <v>0</v>
      </c>
      <c r="L129" s="37">
        <f t="shared" si="42"/>
        <v>0</v>
      </c>
    </row>
    <row r="130" spans="1:12" ht="15.75">
      <c r="A130" s="184" t="s">
        <v>55</v>
      </c>
      <c r="B130" s="178" t="s">
        <v>49</v>
      </c>
      <c r="C130" s="178" t="s">
        <v>24</v>
      </c>
      <c r="D130" s="178" t="s">
        <v>37</v>
      </c>
      <c r="E130" s="231" t="s">
        <v>248</v>
      </c>
      <c r="F130" s="178" t="s">
        <v>109</v>
      </c>
      <c r="G130" s="232" t="s">
        <v>18</v>
      </c>
      <c r="H130" s="178" t="s">
        <v>30</v>
      </c>
      <c r="I130" s="85"/>
      <c r="J130" s="37">
        <f>J131</f>
        <v>126.23718</v>
      </c>
      <c r="K130" s="37">
        <f t="shared" si="42"/>
        <v>0</v>
      </c>
      <c r="L130" s="37">
        <f t="shared" si="42"/>
        <v>0</v>
      </c>
    </row>
    <row r="131" spans="1:12" ht="31.5">
      <c r="A131" s="122" t="s">
        <v>75</v>
      </c>
      <c r="B131" s="89">
        <v>89</v>
      </c>
      <c r="C131" s="85" t="s">
        <v>24</v>
      </c>
      <c r="D131" s="85" t="s">
        <v>37</v>
      </c>
      <c r="E131" s="85" t="s">
        <v>248</v>
      </c>
      <c r="F131" s="85" t="s">
        <v>109</v>
      </c>
      <c r="G131" s="85" t="s">
        <v>18</v>
      </c>
      <c r="H131" s="85" t="s">
        <v>30</v>
      </c>
      <c r="I131" s="85" t="s">
        <v>95</v>
      </c>
      <c r="J131" s="90">
        <f>'Прил 2'!J83</f>
        <v>126.23718</v>
      </c>
      <c r="K131" s="90">
        <f>'Прил 2'!K83</f>
        <v>0</v>
      </c>
      <c r="L131" s="90">
        <f>'Прил 2'!L83</f>
        <v>0</v>
      </c>
    </row>
    <row r="132" spans="1:12" ht="15.75">
      <c r="A132" s="75" t="s">
        <v>59</v>
      </c>
      <c r="B132" s="6" t="s">
        <v>49</v>
      </c>
      <c r="C132" s="7">
        <v>1</v>
      </c>
      <c r="D132" s="7" t="s">
        <v>37</v>
      </c>
      <c r="E132" s="11">
        <v>43010</v>
      </c>
      <c r="F132" s="11"/>
      <c r="G132" s="119"/>
      <c r="H132" s="119"/>
      <c r="I132" s="119"/>
      <c r="J132" s="37">
        <f>J135</f>
        <v>60.3</v>
      </c>
      <c r="K132" s="37">
        <f>K135</f>
        <v>2.2999999999999998</v>
      </c>
      <c r="L132" s="37">
        <f>L135</f>
        <v>22.8</v>
      </c>
    </row>
    <row r="133" spans="1:12" ht="31.5">
      <c r="A133" s="75" t="s">
        <v>107</v>
      </c>
      <c r="B133" s="6" t="s">
        <v>49</v>
      </c>
      <c r="C133" s="7">
        <v>1</v>
      </c>
      <c r="D133" s="7" t="s">
        <v>37</v>
      </c>
      <c r="E133" s="11">
        <v>43010</v>
      </c>
      <c r="F133" s="11">
        <v>200</v>
      </c>
      <c r="G133" s="119"/>
      <c r="H133" s="119"/>
      <c r="I133" s="119"/>
      <c r="J133" s="37">
        <f>J134</f>
        <v>60.3</v>
      </c>
      <c r="K133" s="37">
        <f t="shared" ref="K133:L133" si="43">K134</f>
        <v>2.2999999999999998</v>
      </c>
      <c r="L133" s="37">
        <f t="shared" si="43"/>
        <v>22.8</v>
      </c>
    </row>
    <row r="134" spans="1:12" ht="15.75">
      <c r="A134" s="75" t="s">
        <v>43</v>
      </c>
      <c r="B134" s="6" t="s">
        <v>49</v>
      </c>
      <c r="C134" s="7">
        <v>1</v>
      </c>
      <c r="D134" s="7" t="s">
        <v>37</v>
      </c>
      <c r="E134" s="11">
        <v>43010</v>
      </c>
      <c r="F134" s="11">
        <v>240</v>
      </c>
      <c r="G134" s="119"/>
      <c r="H134" s="119"/>
      <c r="I134" s="119"/>
      <c r="J134" s="37">
        <f>J135</f>
        <v>60.3</v>
      </c>
      <c r="K134" s="37">
        <f t="shared" ref="K134:L134" si="44">K135</f>
        <v>2.2999999999999998</v>
      </c>
      <c r="L134" s="37">
        <f t="shared" si="44"/>
        <v>22.8</v>
      </c>
    </row>
    <row r="135" spans="1:12" ht="15.75">
      <c r="A135" s="120" t="s">
        <v>57</v>
      </c>
      <c r="B135" s="6" t="s">
        <v>49</v>
      </c>
      <c r="C135" s="7">
        <v>1</v>
      </c>
      <c r="D135" s="7" t="s">
        <v>37</v>
      </c>
      <c r="E135" s="11">
        <v>43010</v>
      </c>
      <c r="F135" s="11">
        <v>240</v>
      </c>
      <c r="G135" s="119" t="s">
        <v>20</v>
      </c>
      <c r="H135" s="119"/>
      <c r="I135" s="119"/>
      <c r="J135" s="37">
        <f>J136</f>
        <v>60.3</v>
      </c>
      <c r="K135" s="37">
        <f t="shared" ref="K135:L136" si="45">K136</f>
        <v>2.2999999999999998</v>
      </c>
      <c r="L135" s="37">
        <f t="shared" si="45"/>
        <v>22.8</v>
      </c>
    </row>
    <row r="136" spans="1:12" ht="15.75">
      <c r="A136" s="10" t="s">
        <v>58</v>
      </c>
      <c r="B136" s="6" t="s">
        <v>49</v>
      </c>
      <c r="C136" s="7">
        <v>1</v>
      </c>
      <c r="D136" s="7" t="s">
        <v>37</v>
      </c>
      <c r="E136" s="11">
        <v>43010</v>
      </c>
      <c r="F136" s="11">
        <v>240</v>
      </c>
      <c r="G136" s="119" t="s">
        <v>20</v>
      </c>
      <c r="H136" s="119" t="s">
        <v>29</v>
      </c>
      <c r="I136" s="119"/>
      <c r="J136" s="37">
        <f>J137</f>
        <v>60.3</v>
      </c>
      <c r="K136" s="37">
        <f t="shared" si="45"/>
        <v>2.2999999999999998</v>
      </c>
      <c r="L136" s="37">
        <f t="shared" si="45"/>
        <v>22.8</v>
      </c>
    </row>
    <row r="137" spans="1:12" ht="31.5">
      <c r="A137" s="122" t="s">
        <v>75</v>
      </c>
      <c r="B137" s="68" t="s">
        <v>49</v>
      </c>
      <c r="C137" s="85">
        <v>1</v>
      </c>
      <c r="D137" s="85" t="s">
        <v>37</v>
      </c>
      <c r="E137" s="148">
        <v>43010</v>
      </c>
      <c r="F137" s="148">
        <v>240</v>
      </c>
      <c r="G137" s="147" t="s">
        <v>20</v>
      </c>
      <c r="H137" s="147" t="s">
        <v>29</v>
      </c>
      <c r="I137" s="147" t="s">
        <v>95</v>
      </c>
      <c r="J137" s="90">
        <f>'Прил 2'!J105</f>
        <v>60.3</v>
      </c>
      <c r="K137" s="90">
        <f>'Прил 2'!K105</f>
        <v>2.2999999999999998</v>
      </c>
      <c r="L137" s="90">
        <f>'Прил 2'!L105</f>
        <v>22.8</v>
      </c>
    </row>
    <row r="138" spans="1:12" ht="15.75">
      <c r="A138" s="75" t="s">
        <v>151</v>
      </c>
      <c r="B138" s="6" t="s">
        <v>49</v>
      </c>
      <c r="C138" s="7">
        <v>1</v>
      </c>
      <c r="D138" s="7" t="s">
        <v>37</v>
      </c>
      <c r="E138" s="11">
        <v>43040</v>
      </c>
      <c r="F138" s="11"/>
      <c r="G138" s="11"/>
      <c r="H138" s="119"/>
      <c r="I138" s="119"/>
      <c r="J138" s="37">
        <f>J141</f>
        <v>10.199999999999999</v>
      </c>
      <c r="K138" s="37">
        <f>K141</f>
        <v>2</v>
      </c>
      <c r="L138" s="37">
        <f>L141</f>
        <v>32</v>
      </c>
    </row>
    <row r="139" spans="1:12" ht="31.5">
      <c r="A139" s="75" t="s">
        <v>107</v>
      </c>
      <c r="B139" s="6" t="s">
        <v>49</v>
      </c>
      <c r="C139" s="7">
        <v>1</v>
      </c>
      <c r="D139" s="7" t="s">
        <v>37</v>
      </c>
      <c r="E139" s="11">
        <v>43040</v>
      </c>
      <c r="F139" s="11">
        <v>200</v>
      </c>
      <c r="G139" s="11"/>
      <c r="H139" s="119"/>
      <c r="I139" s="119"/>
      <c r="J139" s="37">
        <f>J140</f>
        <v>10.199999999999999</v>
      </c>
      <c r="K139" s="37">
        <f t="shared" ref="K139:L139" si="46">K140</f>
        <v>2</v>
      </c>
      <c r="L139" s="37">
        <f t="shared" si="46"/>
        <v>32</v>
      </c>
    </row>
    <row r="140" spans="1:12" ht="15.75">
      <c r="A140" s="75" t="s">
        <v>43</v>
      </c>
      <c r="B140" s="6" t="s">
        <v>49</v>
      </c>
      <c r="C140" s="7">
        <v>1</v>
      </c>
      <c r="D140" s="7" t="s">
        <v>37</v>
      </c>
      <c r="E140" s="11">
        <v>43040</v>
      </c>
      <c r="F140" s="11">
        <v>240</v>
      </c>
      <c r="G140" s="11"/>
      <c r="H140" s="119"/>
      <c r="I140" s="119"/>
      <c r="J140" s="37">
        <f>J141</f>
        <v>10.199999999999999</v>
      </c>
      <c r="K140" s="37">
        <f t="shared" ref="K140:L140" si="47">K141</f>
        <v>2</v>
      </c>
      <c r="L140" s="37">
        <f t="shared" si="47"/>
        <v>32</v>
      </c>
    </row>
    <row r="141" spans="1:12" ht="15.75">
      <c r="A141" s="120" t="s">
        <v>57</v>
      </c>
      <c r="B141" s="6" t="s">
        <v>49</v>
      </c>
      <c r="C141" s="7">
        <v>1</v>
      </c>
      <c r="D141" s="7" t="s">
        <v>37</v>
      </c>
      <c r="E141" s="11">
        <v>43040</v>
      </c>
      <c r="F141" s="11">
        <v>240</v>
      </c>
      <c r="G141" s="7" t="s">
        <v>20</v>
      </c>
      <c r="H141" s="119"/>
      <c r="I141" s="119"/>
      <c r="J141" s="37">
        <f>J142</f>
        <v>10.199999999999999</v>
      </c>
      <c r="K141" s="37">
        <f t="shared" ref="K141:L142" si="48">K142</f>
        <v>2</v>
      </c>
      <c r="L141" s="37">
        <f t="shared" si="48"/>
        <v>32</v>
      </c>
    </row>
    <row r="142" spans="1:12" ht="15.75">
      <c r="A142" s="10" t="s">
        <v>58</v>
      </c>
      <c r="B142" s="6" t="s">
        <v>49</v>
      </c>
      <c r="C142" s="7">
        <v>1</v>
      </c>
      <c r="D142" s="7" t="s">
        <v>37</v>
      </c>
      <c r="E142" s="11">
        <v>43040</v>
      </c>
      <c r="F142" s="11">
        <v>240</v>
      </c>
      <c r="G142" s="7" t="s">
        <v>20</v>
      </c>
      <c r="H142" s="119" t="s">
        <v>29</v>
      </c>
      <c r="I142" s="119"/>
      <c r="J142" s="37">
        <f>J143</f>
        <v>10.199999999999999</v>
      </c>
      <c r="K142" s="37">
        <f t="shared" si="48"/>
        <v>2</v>
      </c>
      <c r="L142" s="37">
        <f t="shared" si="48"/>
        <v>32</v>
      </c>
    </row>
    <row r="143" spans="1:12" ht="36.6" customHeight="1">
      <c r="A143" s="122" t="s">
        <v>75</v>
      </c>
      <c r="B143" s="68" t="s">
        <v>49</v>
      </c>
      <c r="C143" s="85">
        <v>1</v>
      </c>
      <c r="D143" s="85" t="s">
        <v>37</v>
      </c>
      <c r="E143" s="148">
        <v>43040</v>
      </c>
      <c r="F143" s="148">
        <v>240</v>
      </c>
      <c r="G143" s="85" t="s">
        <v>20</v>
      </c>
      <c r="H143" s="147" t="s">
        <v>29</v>
      </c>
      <c r="I143" s="147" t="s">
        <v>95</v>
      </c>
      <c r="J143" s="90">
        <f>'Прил 2'!J108</f>
        <v>10.199999999999999</v>
      </c>
      <c r="K143" s="90">
        <f>'Прил 2'!K108</f>
        <v>2</v>
      </c>
      <c r="L143" s="90">
        <f>'Прил 2'!L108</f>
        <v>32</v>
      </c>
    </row>
    <row r="144" spans="1:12" ht="36.6" customHeight="1">
      <c r="A144" s="10" t="s">
        <v>237</v>
      </c>
      <c r="B144" s="6">
        <v>89</v>
      </c>
      <c r="C144" s="6">
        <v>1</v>
      </c>
      <c r="D144" s="6" t="s">
        <v>37</v>
      </c>
      <c r="E144" s="6" t="s">
        <v>238</v>
      </c>
      <c r="F144" s="6"/>
      <c r="G144" s="7"/>
      <c r="H144" s="7"/>
      <c r="I144" s="7"/>
      <c r="J144" s="37">
        <f>J145</f>
        <v>30</v>
      </c>
      <c r="K144" s="37">
        <f t="shared" ref="K144:L148" si="49">K145</f>
        <v>30</v>
      </c>
      <c r="L144" s="37">
        <f t="shared" si="49"/>
        <v>30</v>
      </c>
    </row>
    <row r="145" spans="1:12" ht="36.6" customHeight="1">
      <c r="A145" s="75" t="s">
        <v>107</v>
      </c>
      <c r="B145" s="6">
        <v>89</v>
      </c>
      <c r="C145" s="6">
        <v>1</v>
      </c>
      <c r="D145" s="6" t="s">
        <v>37</v>
      </c>
      <c r="E145" s="6" t="s">
        <v>238</v>
      </c>
      <c r="F145" s="6" t="s">
        <v>108</v>
      </c>
      <c r="G145" s="7"/>
      <c r="H145" s="7"/>
      <c r="I145" s="7"/>
      <c r="J145" s="37">
        <f>J146</f>
        <v>30</v>
      </c>
      <c r="K145" s="37">
        <f t="shared" si="49"/>
        <v>30</v>
      </c>
      <c r="L145" s="37">
        <f t="shared" si="49"/>
        <v>30</v>
      </c>
    </row>
    <row r="146" spans="1:12" ht="23.25" customHeight="1">
      <c r="A146" s="75" t="s">
        <v>43</v>
      </c>
      <c r="B146" s="6">
        <v>89</v>
      </c>
      <c r="C146" s="6">
        <v>1</v>
      </c>
      <c r="D146" s="6" t="s">
        <v>37</v>
      </c>
      <c r="E146" s="6" t="s">
        <v>238</v>
      </c>
      <c r="F146" s="6" t="s">
        <v>109</v>
      </c>
      <c r="G146" s="7"/>
      <c r="H146" s="7"/>
      <c r="I146" s="7"/>
      <c r="J146" s="37">
        <f>J147</f>
        <v>30</v>
      </c>
      <c r="K146" s="37">
        <f t="shared" si="49"/>
        <v>30</v>
      </c>
      <c r="L146" s="37">
        <f t="shared" si="49"/>
        <v>30</v>
      </c>
    </row>
    <row r="147" spans="1:12" ht="18.75" customHeight="1">
      <c r="A147" s="120" t="s">
        <v>21</v>
      </c>
      <c r="B147" s="6">
        <v>89</v>
      </c>
      <c r="C147" s="6">
        <v>1</v>
      </c>
      <c r="D147" s="6" t="s">
        <v>37</v>
      </c>
      <c r="E147" s="6" t="s">
        <v>238</v>
      </c>
      <c r="F147" s="6" t="s">
        <v>109</v>
      </c>
      <c r="G147" s="7" t="s">
        <v>20</v>
      </c>
      <c r="H147" s="7"/>
      <c r="I147" s="7"/>
      <c r="J147" s="37">
        <f>J148</f>
        <v>30</v>
      </c>
      <c r="K147" s="37">
        <f t="shared" si="49"/>
        <v>30</v>
      </c>
      <c r="L147" s="37">
        <f t="shared" si="49"/>
        <v>30</v>
      </c>
    </row>
    <row r="148" spans="1:12" ht="19.5" customHeight="1">
      <c r="A148" s="120" t="s">
        <v>57</v>
      </c>
      <c r="B148" s="6">
        <v>89</v>
      </c>
      <c r="C148" s="6">
        <v>1</v>
      </c>
      <c r="D148" s="6" t="s">
        <v>37</v>
      </c>
      <c r="E148" s="6" t="s">
        <v>238</v>
      </c>
      <c r="F148" s="6" t="s">
        <v>109</v>
      </c>
      <c r="G148" s="7" t="s">
        <v>20</v>
      </c>
      <c r="H148" s="7" t="s">
        <v>28</v>
      </c>
      <c r="I148" s="7"/>
      <c r="J148" s="37">
        <f>J149</f>
        <v>30</v>
      </c>
      <c r="K148" s="37">
        <f t="shared" si="49"/>
        <v>30</v>
      </c>
      <c r="L148" s="37">
        <f t="shared" si="49"/>
        <v>30</v>
      </c>
    </row>
    <row r="149" spans="1:12" ht="36.6" customHeight="1">
      <c r="A149" s="122" t="s">
        <v>75</v>
      </c>
      <c r="B149" s="68">
        <v>89</v>
      </c>
      <c r="C149" s="68">
        <v>1</v>
      </c>
      <c r="D149" s="68" t="s">
        <v>37</v>
      </c>
      <c r="E149" s="68" t="s">
        <v>238</v>
      </c>
      <c r="F149" s="68" t="s">
        <v>109</v>
      </c>
      <c r="G149" s="85" t="s">
        <v>20</v>
      </c>
      <c r="H149" s="85" t="s">
        <v>28</v>
      </c>
      <c r="I149" s="85" t="s">
        <v>95</v>
      </c>
      <c r="J149" s="90">
        <f>'Прил 2'!J99</f>
        <v>30</v>
      </c>
      <c r="K149" s="90">
        <f>'Прил 2'!K99</f>
        <v>30</v>
      </c>
      <c r="L149" s="90">
        <f>'Прил 2'!L99</f>
        <v>30</v>
      </c>
    </row>
    <row r="150" spans="1:12" ht="52.15" customHeight="1">
      <c r="A150" s="93" t="s">
        <v>176</v>
      </c>
      <c r="B150" s="123">
        <v>89</v>
      </c>
      <c r="C150" s="119" t="s">
        <v>24</v>
      </c>
      <c r="D150" s="7" t="s">
        <v>37</v>
      </c>
      <c r="E150" s="7" t="s">
        <v>53</v>
      </c>
      <c r="F150" s="7"/>
      <c r="G150" s="7"/>
      <c r="H150" s="7"/>
      <c r="I150" s="11"/>
      <c r="J150" s="37">
        <f>J153+J156</f>
        <v>109.3</v>
      </c>
      <c r="K150" s="37">
        <f t="shared" ref="K150:L150" si="50">K153+K156</f>
        <v>114.4</v>
      </c>
      <c r="L150" s="37">
        <f t="shared" si="50"/>
        <v>118.7</v>
      </c>
    </row>
    <row r="151" spans="1:12" ht="73.150000000000006" customHeight="1">
      <c r="A151" s="76" t="s">
        <v>110</v>
      </c>
      <c r="B151" s="123">
        <v>89</v>
      </c>
      <c r="C151" s="119" t="s">
        <v>24</v>
      </c>
      <c r="D151" s="7" t="s">
        <v>37</v>
      </c>
      <c r="E151" s="7" t="s">
        <v>53</v>
      </c>
      <c r="F151" s="7" t="s">
        <v>112</v>
      </c>
      <c r="G151" s="7"/>
      <c r="H151" s="7"/>
      <c r="I151" s="11"/>
      <c r="J151" s="37">
        <f>J152</f>
        <v>105.3</v>
      </c>
      <c r="K151" s="37">
        <f t="shared" ref="K151:L151" si="51">K152</f>
        <v>110.4</v>
      </c>
      <c r="L151" s="37">
        <f t="shared" si="51"/>
        <v>114.7</v>
      </c>
    </row>
    <row r="152" spans="1:12" ht="31.5">
      <c r="A152" s="76" t="s">
        <v>111</v>
      </c>
      <c r="B152" s="123">
        <v>89</v>
      </c>
      <c r="C152" s="119" t="s">
        <v>24</v>
      </c>
      <c r="D152" s="7" t="s">
        <v>37</v>
      </c>
      <c r="E152" s="7" t="s">
        <v>53</v>
      </c>
      <c r="F152" s="7" t="s">
        <v>113</v>
      </c>
      <c r="G152" s="7"/>
      <c r="H152" s="7"/>
      <c r="I152" s="11"/>
      <c r="J152" s="37">
        <f>J153</f>
        <v>105.3</v>
      </c>
      <c r="K152" s="37">
        <f t="shared" ref="K152:L152" si="52">K153</f>
        <v>110.4</v>
      </c>
      <c r="L152" s="37">
        <f t="shared" si="52"/>
        <v>114.7</v>
      </c>
    </row>
    <row r="153" spans="1:12" ht="15.75">
      <c r="A153" s="120" t="s">
        <v>51</v>
      </c>
      <c r="B153" s="123">
        <v>89</v>
      </c>
      <c r="C153" s="119" t="s">
        <v>24</v>
      </c>
      <c r="D153" s="7" t="s">
        <v>37</v>
      </c>
      <c r="E153" s="7" t="s">
        <v>53</v>
      </c>
      <c r="F153" s="7" t="s">
        <v>113</v>
      </c>
      <c r="G153" s="7" t="s">
        <v>28</v>
      </c>
      <c r="H153" s="7"/>
      <c r="I153" s="11"/>
      <c r="J153" s="37">
        <f>J154</f>
        <v>105.3</v>
      </c>
      <c r="K153" s="37">
        <f t="shared" ref="K153:L154" si="53">K154</f>
        <v>110.4</v>
      </c>
      <c r="L153" s="37">
        <f t="shared" si="53"/>
        <v>114.7</v>
      </c>
    </row>
    <row r="154" spans="1:12" ht="21.75" customHeight="1">
      <c r="A154" s="120" t="s">
        <v>52</v>
      </c>
      <c r="B154" s="123">
        <v>89</v>
      </c>
      <c r="C154" s="119" t="s">
        <v>24</v>
      </c>
      <c r="D154" s="7" t="s">
        <v>37</v>
      </c>
      <c r="E154" s="7" t="s">
        <v>53</v>
      </c>
      <c r="F154" s="7" t="s">
        <v>113</v>
      </c>
      <c r="G154" s="7" t="s">
        <v>28</v>
      </c>
      <c r="H154" s="7" t="s">
        <v>29</v>
      </c>
      <c r="I154" s="11"/>
      <c r="J154" s="37">
        <f>J155</f>
        <v>105.3</v>
      </c>
      <c r="K154" s="37">
        <f t="shared" si="53"/>
        <v>110.4</v>
      </c>
      <c r="L154" s="37">
        <f t="shared" si="53"/>
        <v>114.7</v>
      </c>
    </row>
    <row r="155" spans="1:12" ht="31.5">
      <c r="A155" s="122" t="s">
        <v>75</v>
      </c>
      <c r="B155" s="85">
        <v>89</v>
      </c>
      <c r="C155" s="85">
        <v>1</v>
      </c>
      <c r="D155" s="85" t="s">
        <v>37</v>
      </c>
      <c r="E155" s="85" t="s">
        <v>53</v>
      </c>
      <c r="F155" s="85" t="s">
        <v>113</v>
      </c>
      <c r="G155" s="85" t="s">
        <v>28</v>
      </c>
      <c r="H155" s="85" t="s">
        <v>29</v>
      </c>
      <c r="I155" s="85" t="s">
        <v>95</v>
      </c>
      <c r="J155" s="90">
        <f>'Прил 2'!J64</f>
        <v>105.3</v>
      </c>
      <c r="K155" s="90">
        <f>'Прил 2'!K64</f>
        <v>110.4</v>
      </c>
      <c r="L155" s="90">
        <f>'Прил 2'!L64</f>
        <v>114.7</v>
      </c>
    </row>
    <row r="156" spans="1:12" ht="70.900000000000006" customHeight="1">
      <c r="A156" s="76" t="s">
        <v>110</v>
      </c>
      <c r="B156" s="123">
        <v>89</v>
      </c>
      <c r="C156" s="119" t="s">
        <v>24</v>
      </c>
      <c r="D156" s="7" t="s">
        <v>37</v>
      </c>
      <c r="E156" s="7" t="s">
        <v>53</v>
      </c>
      <c r="F156" s="7" t="s">
        <v>108</v>
      </c>
      <c r="G156" s="7"/>
      <c r="H156" s="7"/>
      <c r="I156" s="11"/>
      <c r="J156" s="37">
        <f>J157</f>
        <v>4</v>
      </c>
      <c r="K156" s="37">
        <f t="shared" ref="K156:L159" si="54">K157</f>
        <v>4</v>
      </c>
      <c r="L156" s="37">
        <f t="shared" ref="L156:L157" si="55">L157</f>
        <v>4</v>
      </c>
    </row>
    <row r="157" spans="1:12" ht="31.5">
      <c r="A157" s="76" t="s">
        <v>111</v>
      </c>
      <c r="B157" s="123">
        <v>89</v>
      </c>
      <c r="C157" s="119" t="s">
        <v>24</v>
      </c>
      <c r="D157" s="7" t="s">
        <v>37</v>
      </c>
      <c r="E157" s="7" t="s">
        <v>53</v>
      </c>
      <c r="F157" s="7" t="s">
        <v>109</v>
      </c>
      <c r="G157" s="7"/>
      <c r="H157" s="7"/>
      <c r="I157" s="11"/>
      <c r="J157" s="37">
        <f>J158</f>
        <v>4</v>
      </c>
      <c r="K157" s="37">
        <f t="shared" si="54"/>
        <v>4</v>
      </c>
      <c r="L157" s="37">
        <f t="shared" si="55"/>
        <v>4</v>
      </c>
    </row>
    <row r="158" spans="1:12" ht="15.75">
      <c r="A158" s="120" t="s">
        <v>51</v>
      </c>
      <c r="B158" s="123">
        <v>89</v>
      </c>
      <c r="C158" s="119" t="s">
        <v>24</v>
      </c>
      <c r="D158" s="7" t="s">
        <v>37</v>
      </c>
      <c r="E158" s="7" t="s">
        <v>53</v>
      </c>
      <c r="F158" s="7" t="s">
        <v>109</v>
      </c>
      <c r="G158" s="7" t="s">
        <v>28</v>
      </c>
      <c r="H158" s="7"/>
      <c r="I158" s="11"/>
      <c r="J158" s="37">
        <f>J159</f>
        <v>4</v>
      </c>
      <c r="K158" s="37">
        <f t="shared" si="54"/>
        <v>4</v>
      </c>
      <c r="L158" s="37">
        <f t="shared" si="54"/>
        <v>4</v>
      </c>
    </row>
    <row r="159" spans="1:12" ht="21.75" customHeight="1">
      <c r="A159" s="120" t="s">
        <v>52</v>
      </c>
      <c r="B159" s="123">
        <v>89</v>
      </c>
      <c r="C159" s="119" t="s">
        <v>24</v>
      </c>
      <c r="D159" s="7" t="s">
        <v>37</v>
      </c>
      <c r="E159" s="7" t="s">
        <v>53</v>
      </c>
      <c r="F159" s="7" t="s">
        <v>109</v>
      </c>
      <c r="G159" s="7" t="s">
        <v>28</v>
      </c>
      <c r="H159" s="7" t="s">
        <v>29</v>
      </c>
      <c r="I159" s="11"/>
      <c r="J159" s="37">
        <f>J160</f>
        <v>4</v>
      </c>
      <c r="K159" s="37">
        <f t="shared" si="54"/>
        <v>4</v>
      </c>
      <c r="L159" s="37">
        <f t="shared" si="54"/>
        <v>4</v>
      </c>
    </row>
    <row r="160" spans="1:12" ht="31.5">
      <c r="A160" s="122" t="s">
        <v>75</v>
      </c>
      <c r="B160" s="85">
        <v>89</v>
      </c>
      <c r="C160" s="85">
        <v>1</v>
      </c>
      <c r="D160" s="85" t="s">
        <v>37</v>
      </c>
      <c r="E160" s="85" t="s">
        <v>53</v>
      </c>
      <c r="F160" s="85" t="s">
        <v>109</v>
      </c>
      <c r="G160" s="85" t="s">
        <v>28</v>
      </c>
      <c r="H160" s="85" t="s">
        <v>29</v>
      </c>
      <c r="I160" s="85" t="s">
        <v>95</v>
      </c>
      <c r="J160" s="90">
        <f>'Прил 2'!J66</f>
        <v>4</v>
      </c>
      <c r="K160" s="90">
        <f>'Прил 2'!K66</f>
        <v>4</v>
      </c>
      <c r="L160" s="90">
        <f>'Прил 2'!L66</f>
        <v>4</v>
      </c>
    </row>
    <row r="161" spans="1:12" ht="85.15" customHeight="1">
      <c r="A161" s="120" t="s">
        <v>144</v>
      </c>
      <c r="B161" s="6">
        <v>89</v>
      </c>
      <c r="C161" s="7" t="s">
        <v>24</v>
      </c>
      <c r="D161" s="7" t="s">
        <v>37</v>
      </c>
      <c r="E161" s="7" t="s">
        <v>44</v>
      </c>
      <c r="F161" s="7"/>
      <c r="G161" s="7"/>
      <c r="H161" s="7"/>
      <c r="I161" s="7"/>
      <c r="J161" s="37">
        <f>J164</f>
        <v>0.3</v>
      </c>
      <c r="K161" s="37">
        <f>K164</f>
        <v>0.3</v>
      </c>
      <c r="L161" s="37">
        <f>L164</f>
        <v>0.3</v>
      </c>
    </row>
    <row r="162" spans="1:12" ht="35.450000000000003" customHeight="1">
      <c r="A162" s="75" t="s">
        <v>107</v>
      </c>
      <c r="B162" s="123">
        <v>89</v>
      </c>
      <c r="C162" s="7" t="s">
        <v>24</v>
      </c>
      <c r="D162" s="7" t="s">
        <v>37</v>
      </c>
      <c r="E162" s="7" t="s">
        <v>44</v>
      </c>
      <c r="F162" s="7" t="s">
        <v>108</v>
      </c>
      <c r="G162" s="7"/>
      <c r="H162" s="7"/>
      <c r="I162" s="7"/>
      <c r="J162" s="37">
        <f>J163</f>
        <v>0.3</v>
      </c>
      <c r="K162" s="37">
        <f t="shared" ref="K162:L162" si="56">K163</f>
        <v>0.3</v>
      </c>
      <c r="L162" s="37">
        <f t="shared" si="56"/>
        <v>0.3</v>
      </c>
    </row>
    <row r="163" spans="1:12" ht="22.15" customHeight="1">
      <c r="A163" s="75" t="s">
        <v>43</v>
      </c>
      <c r="B163" s="123">
        <v>89</v>
      </c>
      <c r="C163" s="7" t="s">
        <v>24</v>
      </c>
      <c r="D163" s="7" t="s">
        <v>37</v>
      </c>
      <c r="E163" s="7" t="s">
        <v>44</v>
      </c>
      <c r="F163" s="7" t="s">
        <v>109</v>
      </c>
      <c r="G163" s="7"/>
      <c r="H163" s="7"/>
      <c r="I163" s="7"/>
      <c r="J163" s="37">
        <f>J164</f>
        <v>0.3</v>
      </c>
      <c r="K163" s="37">
        <f t="shared" ref="K163:L163" si="57">K164</f>
        <v>0.3</v>
      </c>
      <c r="L163" s="37">
        <f t="shared" si="57"/>
        <v>0.3</v>
      </c>
    </row>
    <row r="164" spans="1:12" ht="15.75">
      <c r="A164" s="120" t="s">
        <v>16</v>
      </c>
      <c r="B164" s="123">
        <v>89</v>
      </c>
      <c r="C164" s="7" t="s">
        <v>24</v>
      </c>
      <c r="D164" s="7" t="s">
        <v>37</v>
      </c>
      <c r="E164" s="7" t="s">
        <v>44</v>
      </c>
      <c r="F164" s="7" t="s">
        <v>109</v>
      </c>
      <c r="G164" s="7" t="s">
        <v>17</v>
      </c>
      <c r="H164" s="7"/>
      <c r="I164" s="7"/>
      <c r="J164" s="37">
        <f>J165</f>
        <v>0.3</v>
      </c>
      <c r="K164" s="37">
        <f t="shared" ref="K164:L165" si="58">K165</f>
        <v>0.3</v>
      </c>
      <c r="L164" s="37">
        <f t="shared" si="58"/>
        <v>0.3</v>
      </c>
    </row>
    <row r="165" spans="1:12" ht="53.45" customHeight="1">
      <c r="A165" s="120" t="s">
        <v>67</v>
      </c>
      <c r="B165" s="123">
        <v>89</v>
      </c>
      <c r="C165" s="7" t="s">
        <v>24</v>
      </c>
      <c r="D165" s="7" t="s">
        <v>37</v>
      </c>
      <c r="E165" s="7" t="s">
        <v>44</v>
      </c>
      <c r="F165" s="7" t="s">
        <v>109</v>
      </c>
      <c r="G165" s="7" t="s">
        <v>17</v>
      </c>
      <c r="H165" s="7" t="s">
        <v>18</v>
      </c>
      <c r="I165" s="7"/>
      <c r="J165" s="37">
        <f>J166</f>
        <v>0.3</v>
      </c>
      <c r="K165" s="37">
        <f t="shared" si="58"/>
        <v>0.3</v>
      </c>
      <c r="L165" s="37">
        <f t="shared" si="58"/>
        <v>0.3</v>
      </c>
    </row>
    <row r="166" spans="1:12" ht="31.5">
      <c r="A166" s="122" t="s">
        <v>75</v>
      </c>
      <c r="B166" s="89">
        <v>89</v>
      </c>
      <c r="C166" s="85" t="s">
        <v>24</v>
      </c>
      <c r="D166" s="85" t="s">
        <v>37</v>
      </c>
      <c r="E166" s="85" t="s">
        <v>44</v>
      </c>
      <c r="F166" s="85" t="s">
        <v>109</v>
      </c>
      <c r="G166" s="85" t="s">
        <v>17</v>
      </c>
      <c r="H166" s="85" t="s">
        <v>18</v>
      </c>
      <c r="I166" s="85" t="s">
        <v>95</v>
      </c>
      <c r="J166" s="90">
        <f>'Прил 2'!J36</f>
        <v>0.3</v>
      </c>
      <c r="K166" s="90">
        <f>'Прил 2'!K36</f>
        <v>0.3</v>
      </c>
      <c r="L166" s="90">
        <f>'Прил 2'!L36</f>
        <v>0.3</v>
      </c>
    </row>
  </sheetData>
  <mergeCells count="11">
    <mergeCell ref="E1:G1"/>
    <mergeCell ref="J1:L1"/>
    <mergeCell ref="J4:L4"/>
    <mergeCell ref="F4:F5"/>
    <mergeCell ref="A3:J3"/>
    <mergeCell ref="A2:L2"/>
    <mergeCell ref="A4:A5"/>
    <mergeCell ref="B4:E5"/>
    <mergeCell ref="H4:H5"/>
    <mergeCell ref="I4:I5"/>
    <mergeCell ref="G4:G5"/>
  </mergeCells>
  <conditionalFormatting sqref="D100:D101">
    <cfRule type="expression" dxfId="1" priority="52" stopIfTrue="1">
      <formula>$D100=""</formula>
    </cfRule>
    <cfRule type="expression" dxfId="0" priority="53" stopIfTrue="1">
      <formula>$E100&lt;&gt;""</formula>
    </cfRule>
  </conditionalFormatting>
  <pageMargins left="0.7" right="0.7" top="0.75" bottom="0.75" header="0.3" footer="0.3"/>
  <pageSetup paperSize="9" scale="48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I26"/>
  <sheetViews>
    <sheetView view="pageBreakPreview" topLeftCell="A4" zoomScaleNormal="55" zoomScaleSheetLayoutView="100" workbookViewId="0">
      <selection activeCell="E17" sqref="E17"/>
    </sheetView>
  </sheetViews>
  <sheetFormatPr defaultColWidth="9.140625" defaultRowHeight="15.75"/>
  <cols>
    <col min="1" max="1" width="29.140625" style="18" customWidth="1"/>
    <col min="2" max="2" width="71" style="45" customWidth="1"/>
    <col min="3" max="3" width="14.85546875" style="18" customWidth="1"/>
    <col min="4" max="4" width="17.28515625" style="18" customWidth="1"/>
    <col min="5" max="5" width="16.28515625" style="18" customWidth="1"/>
    <col min="6" max="6" width="9.140625" style="18"/>
    <col min="7" max="7" width="20.28515625" style="18" customWidth="1"/>
    <col min="8" max="8" width="16.7109375" style="18" customWidth="1"/>
    <col min="9" max="9" width="21.85546875" style="18" customWidth="1"/>
    <col min="10" max="16384" width="9.140625" style="18"/>
  </cols>
  <sheetData>
    <row r="1" spans="1:7" ht="115.5" customHeight="1">
      <c r="A1" s="124"/>
      <c r="B1" s="125"/>
      <c r="C1" s="205" t="s">
        <v>205</v>
      </c>
      <c r="D1" s="205"/>
      <c r="E1" s="205"/>
      <c r="F1" s="17"/>
      <c r="G1" s="17"/>
    </row>
    <row r="2" spans="1:7" ht="51" customHeight="1">
      <c r="A2" s="218" t="s">
        <v>206</v>
      </c>
      <c r="B2" s="218"/>
      <c r="C2" s="218"/>
      <c r="D2" s="218"/>
      <c r="E2" s="218"/>
    </row>
    <row r="3" spans="1:7">
      <c r="A3" s="54"/>
      <c r="B3" s="126"/>
      <c r="C3" s="127"/>
      <c r="D3" s="55"/>
      <c r="E3" s="128" t="s">
        <v>137</v>
      </c>
    </row>
    <row r="4" spans="1:7" ht="39" customHeight="1">
      <c r="A4" s="219" t="s">
        <v>128</v>
      </c>
      <c r="B4" s="220" t="s">
        <v>195</v>
      </c>
      <c r="C4" s="219" t="s">
        <v>196</v>
      </c>
      <c r="D4" s="219"/>
      <c r="E4" s="219"/>
    </row>
    <row r="5" spans="1:7" ht="36" customHeight="1">
      <c r="A5" s="219"/>
      <c r="B5" s="220"/>
      <c r="C5" s="173" t="s">
        <v>171</v>
      </c>
      <c r="D5" s="173" t="s">
        <v>188</v>
      </c>
      <c r="E5" s="173" t="s">
        <v>200</v>
      </c>
    </row>
    <row r="6" spans="1:7" ht="31.5">
      <c r="A6" s="129" t="s">
        <v>129</v>
      </c>
      <c r="B6" s="130" t="s">
        <v>130</v>
      </c>
      <c r="C6" s="39">
        <f>C7+C10+C14</f>
        <v>55.877180000000493</v>
      </c>
      <c r="D6" s="39">
        <f t="shared" ref="D6:E6" si="0">D7+D10+D14</f>
        <v>-70.380000000000024</v>
      </c>
      <c r="E6" s="39">
        <f t="shared" si="0"/>
        <v>-93.780000000000243</v>
      </c>
    </row>
    <row r="7" spans="1:7">
      <c r="A7" s="129" t="s">
        <v>131</v>
      </c>
      <c r="B7" s="131" t="s">
        <v>123</v>
      </c>
      <c r="C7" s="41">
        <f t="shared" ref="C7:E8" si="1">SUM(C8)</f>
        <v>0</v>
      </c>
      <c r="D7" s="41">
        <f t="shared" si="1"/>
        <v>0</v>
      </c>
      <c r="E7" s="41">
        <f t="shared" si="1"/>
        <v>0</v>
      </c>
    </row>
    <row r="8" spans="1:7" ht="31.5">
      <c r="A8" s="129" t="s">
        <v>132</v>
      </c>
      <c r="B8" s="131" t="s">
        <v>181</v>
      </c>
      <c r="C8" s="41">
        <f t="shared" si="1"/>
        <v>0</v>
      </c>
      <c r="D8" s="41">
        <f t="shared" si="1"/>
        <v>0</v>
      </c>
      <c r="E8" s="41">
        <f t="shared" si="1"/>
        <v>0</v>
      </c>
    </row>
    <row r="9" spans="1:7" ht="31.5">
      <c r="A9" s="129" t="s">
        <v>138</v>
      </c>
      <c r="B9" s="131" t="s">
        <v>182</v>
      </c>
      <c r="C9" s="41">
        <v>0</v>
      </c>
      <c r="D9" s="41">
        <v>0</v>
      </c>
      <c r="E9" s="41">
        <v>0</v>
      </c>
    </row>
    <row r="10" spans="1:7" ht="31.5">
      <c r="A10" s="42" t="s">
        <v>152</v>
      </c>
      <c r="B10" s="132" t="s">
        <v>178</v>
      </c>
      <c r="C10" s="41">
        <f t="shared" ref="C10:E11" si="2">C11</f>
        <v>-70.400000000000006</v>
      </c>
      <c r="D10" s="41">
        <f t="shared" si="2"/>
        <v>-70.400000000000006</v>
      </c>
      <c r="E10" s="41">
        <f t="shared" si="2"/>
        <v>-93.8</v>
      </c>
    </row>
    <row r="11" spans="1:7" ht="47.25">
      <c r="A11" s="42" t="s">
        <v>183</v>
      </c>
      <c r="B11" s="132" t="s">
        <v>179</v>
      </c>
      <c r="C11" s="41">
        <f t="shared" si="2"/>
        <v>-70.400000000000006</v>
      </c>
      <c r="D11" s="41">
        <f t="shared" si="2"/>
        <v>-70.400000000000006</v>
      </c>
      <c r="E11" s="41">
        <f t="shared" si="2"/>
        <v>-93.8</v>
      </c>
    </row>
    <row r="12" spans="1:7" ht="47.25">
      <c r="A12" s="42" t="s">
        <v>153</v>
      </c>
      <c r="B12" s="132" t="s">
        <v>179</v>
      </c>
      <c r="C12" s="41">
        <f>SUM(C13)</f>
        <v>-70.400000000000006</v>
      </c>
      <c r="D12" s="41">
        <f>SUM(D13)</f>
        <v>-70.400000000000006</v>
      </c>
      <c r="E12" s="41">
        <f>SUM(E13)</f>
        <v>-93.8</v>
      </c>
    </row>
    <row r="13" spans="1:7" ht="47.25">
      <c r="A13" s="42" t="s">
        <v>154</v>
      </c>
      <c r="B13" s="132" t="s">
        <v>180</v>
      </c>
      <c r="C13" s="41">
        <f>'Прил 6'!C15</f>
        <v>-70.400000000000006</v>
      </c>
      <c r="D13" s="41">
        <f>'Прил 6'!D15</f>
        <v>-70.400000000000006</v>
      </c>
      <c r="E13" s="41">
        <f>'Прил 6'!E15</f>
        <v>-93.8</v>
      </c>
    </row>
    <row r="14" spans="1:7" ht="31.5">
      <c r="A14" s="42" t="s">
        <v>155</v>
      </c>
      <c r="B14" s="44" t="s">
        <v>184</v>
      </c>
      <c r="C14" s="39">
        <f>C15+C18</f>
        <v>126.2771800000005</v>
      </c>
      <c r="D14" s="39">
        <f t="shared" ref="D14:E14" si="3">D15+D18</f>
        <v>1.999999999998181E-2</v>
      </c>
      <c r="E14" s="39">
        <f t="shared" si="3"/>
        <v>1.9999999999754436E-2</v>
      </c>
    </row>
    <row r="15" spans="1:7" s="40" customFormat="1">
      <c r="A15" s="133" t="s">
        <v>156</v>
      </c>
      <c r="B15" s="134" t="s">
        <v>133</v>
      </c>
      <c r="C15" s="39">
        <f t="shared" ref="C15:E16" si="4">SUM(C16)</f>
        <v>-2016.7999999999997</v>
      </c>
      <c r="D15" s="39">
        <f t="shared" si="4"/>
        <v>-1178.98</v>
      </c>
      <c r="E15" s="39">
        <f t="shared" si="4"/>
        <v>-1209.48</v>
      </c>
    </row>
    <row r="16" spans="1:7">
      <c r="A16" s="42" t="s">
        <v>157</v>
      </c>
      <c r="B16" s="131" t="s">
        <v>134</v>
      </c>
      <c r="C16" s="41">
        <f t="shared" si="4"/>
        <v>-2016.7999999999997</v>
      </c>
      <c r="D16" s="41">
        <f t="shared" si="4"/>
        <v>-1178.98</v>
      </c>
      <c r="E16" s="41">
        <f t="shared" si="4"/>
        <v>-1209.48</v>
      </c>
    </row>
    <row r="17" spans="1:9" ht="31.5">
      <c r="A17" s="42" t="s">
        <v>158</v>
      </c>
      <c r="B17" s="131" t="s">
        <v>185</v>
      </c>
      <c r="C17" s="41">
        <f>-('Прил 1'!C7+C9)</f>
        <v>-2016.7999999999997</v>
      </c>
      <c r="D17" s="41">
        <f>-('Прил 1'!D7+D9)</f>
        <v>-1178.98</v>
      </c>
      <c r="E17" s="41">
        <f>-('Прил 1'!E7+E9)</f>
        <v>-1209.48</v>
      </c>
    </row>
    <row r="18" spans="1:9" s="40" customFormat="1">
      <c r="A18" s="133" t="s">
        <v>159</v>
      </c>
      <c r="B18" s="134" t="s">
        <v>135</v>
      </c>
      <c r="C18" s="39">
        <f>C19</f>
        <v>2143.0771800000002</v>
      </c>
      <c r="D18" s="39">
        <f t="shared" ref="D18:E19" si="5">D19</f>
        <v>1179</v>
      </c>
      <c r="E18" s="39">
        <f t="shared" si="5"/>
        <v>1209.4999999999998</v>
      </c>
    </row>
    <row r="19" spans="1:9">
      <c r="A19" s="42" t="s">
        <v>160</v>
      </c>
      <c r="B19" s="131" t="s">
        <v>136</v>
      </c>
      <c r="C19" s="41">
        <f>C20</f>
        <v>2143.0771800000002</v>
      </c>
      <c r="D19" s="41">
        <f t="shared" si="5"/>
        <v>1179</v>
      </c>
      <c r="E19" s="41">
        <f t="shared" si="5"/>
        <v>1209.4999999999998</v>
      </c>
    </row>
    <row r="20" spans="1:9" ht="31.5">
      <c r="A20" s="42" t="s">
        <v>161</v>
      </c>
      <c r="B20" s="131" t="s">
        <v>186</v>
      </c>
      <c r="C20" s="41">
        <f>'Прил 2'!J7-C13</f>
        <v>2143.0771800000002</v>
      </c>
      <c r="D20" s="41">
        <f>'Прил 2'!K7-D13</f>
        <v>1179</v>
      </c>
      <c r="E20" s="41">
        <f>'Прил 2'!L7-E13</f>
        <v>1209.4999999999998</v>
      </c>
      <c r="G20" s="43"/>
      <c r="H20" s="43"/>
      <c r="I20" s="43"/>
    </row>
    <row r="23" spans="1:9" ht="28.15" customHeight="1"/>
    <row r="26" spans="1:9">
      <c r="C26" s="43"/>
      <c r="D26" s="43"/>
      <c r="E26" s="43"/>
    </row>
  </sheetData>
  <mergeCells count="5">
    <mergeCell ref="A2:E2"/>
    <mergeCell ref="C1:E1"/>
    <mergeCell ref="A4:A5"/>
    <mergeCell ref="B4:B5"/>
    <mergeCell ref="C4:E4"/>
  </mergeCells>
  <conditionalFormatting sqref="A1">
    <cfRule type="expression" dxfId="76" priority="1" stopIfTrue="1">
      <formula>#REF!&lt;&gt;""</formula>
    </cfRule>
  </conditionalFormatting>
  <pageMargins left="0.7" right="0.7" top="0.75" bottom="0.75" header="0.3" footer="0.3"/>
  <pageSetup paperSize="9" scale="60" orientation="portrait" horizontalDpi="4294967295" verticalDpi="4294967295" r:id="rId1"/>
</worksheet>
</file>

<file path=xl/worksheets/sheet6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E23"/>
  <sheetViews>
    <sheetView view="pageBreakPreview" zoomScaleNormal="40" zoomScaleSheetLayoutView="100" workbookViewId="0">
      <selection activeCell="E16" sqref="E16"/>
    </sheetView>
  </sheetViews>
  <sheetFormatPr defaultColWidth="8" defaultRowHeight="15.75"/>
  <cols>
    <col min="1" max="1" width="15.140625" style="4" customWidth="1"/>
    <col min="2" max="2" width="56.5703125" style="4" customWidth="1"/>
    <col min="3" max="3" width="15" style="4" customWidth="1"/>
    <col min="4" max="4" width="12.85546875" style="4" customWidth="1"/>
    <col min="5" max="5" width="13.85546875" style="4" customWidth="1"/>
    <col min="6" max="16384" width="8" style="4"/>
  </cols>
  <sheetData>
    <row r="1" spans="1:5" ht="114.75" customHeight="1">
      <c r="A1" s="136"/>
      <c r="B1" s="137"/>
      <c r="C1" s="205" t="s">
        <v>207</v>
      </c>
      <c r="D1" s="205"/>
      <c r="E1" s="205"/>
    </row>
    <row r="2" spans="1:5">
      <c r="A2" s="221" t="s">
        <v>208</v>
      </c>
      <c r="B2" s="221"/>
      <c r="C2" s="221"/>
      <c r="D2" s="221"/>
      <c r="E2" s="221"/>
    </row>
    <row r="3" spans="1:5">
      <c r="A3" s="221"/>
      <c r="B3" s="221"/>
      <c r="C3" s="221"/>
      <c r="D3" s="221"/>
      <c r="E3" s="221"/>
    </row>
    <row r="4" spans="1:5" ht="36.75" customHeight="1">
      <c r="A4" s="221"/>
      <c r="B4" s="221"/>
      <c r="C4" s="221"/>
      <c r="D4" s="221"/>
      <c r="E4" s="221"/>
    </row>
    <row r="5" spans="1:5">
      <c r="A5" s="222" t="s">
        <v>121</v>
      </c>
      <c r="B5" s="222" t="s">
        <v>197</v>
      </c>
      <c r="C5" s="224" t="s">
        <v>198</v>
      </c>
      <c r="D5" s="225"/>
      <c r="E5" s="226"/>
    </row>
    <row r="6" spans="1:5">
      <c r="A6" s="223"/>
      <c r="B6" s="223"/>
      <c r="C6" s="175" t="s">
        <v>171</v>
      </c>
      <c r="D6" s="174" t="s">
        <v>188</v>
      </c>
      <c r="E6" s="174" t="s">
        <v>200</v>
      </c>
    </row>
    <row r="7" spans="1:5">
      <c r="A7" s="138">
        <v>1</v>
      </c>
      <c r="B7" s="53">
        <v>2</v>
      </c>
      <c r="C7" s="50">
        <v>3</v>
      </c>
      <c r="D7" s="53">
        <v>4</v>
      </c>
      <c r="E7" s="53">
        <v>5</v>
      </c>
    </row>
    <row r="8" spans="1:5" ht="31.5">
      <c r="A8" s="139" t="s">
        <v>122</v>
      </c>
      <c r="B8" s="140" t="s">
        <v>123</v>
      </c>
      <c r="C8" s="46">
        <f>C10</f>
        <v>0</v>
      </c>
      <c r="D8" s="46">
        <f>D10</f>
        <v>0</v>
      </c>
      <c r="E8" s="46">
        <f>E10</f>
        <v>0</v>
      </c>
    </row>
    <row r="9" spans="1:5">
      <c r="A9" s="138"/>
      <c r="B9" s="141" t="s">
        <v>163</v>
      </c>
      <c r="C9" s="48"/>
      <c r="D9" s="47"/>
      <c r="E9" s="47"/>
    </row>
    <row r="10" spans="1:5">
      <c r="A10" s="138">
        <v>1</v>
      </c>
      <c r="B10" s="141" t="s">
        <v>125</v>
      </c>
      <c r="C10" s="135"/>
      <c r="D10" s="41"/>
      <c r="E10" s="41"/>
    </row>
    <row r="11" spans="1:5" ht="31.5">
      <c r="A11" s="138">
        <v>2</v>
      </c>
      <c r="B11" s="142" t="s">
        <v>126</v>
      </c>
      <c r="C11" s="49"/>
      <c r="D11" s="49"/>
      <c r="E11" s="49"/>
    </row>
    <row r="12" spans="1:5" ht="31.5">
      <c r="A12" s="143" t="s">
        <v>162</v>
      </c>
      <c r="B12" s="144" t="s">
        <v>127</v>
      </c>
      <c r="C12" s="46">
        <f>C15</f>
        <v>-70.400000000000006</v>
      </c>
      <c r="D12" s="46">
        <f>D15</f>
        <v>-70.400000000000006</v>
      </c>
      <c r="E12" s="46">
        <f>E15</f>
        <v>-93.8</v>
      </c>
    </row>
    <row r="13" spans="1:5">
      <c r="A13" s="139"/>
      <c r="B13" s="141" t="s">
        <v>124</v>
      </c>
      <c r="C13" s="46"/>
      <c r="D13" s="46"/>
      <c r="E13" s="46"/>
    </row>
    <row r="14" spans="1:5">
      <c r="A14" s="138">
        <v>1</v>
      </c>
      <c r="B14" s="141" t="s">
        <v>125</v>
      </c>
      <c r="C14" s="46"/>
      <c r="D14" s="46"/>
      <c r="E14" s="46"/>
    </row>
    <row r="15" spans="1:5" ht="31.5">
      <c r="A15" s="138">
        <v>2</v>
      </c>
      <c r="B15" s="142" t="s">
        <v>126</v>
      </c>
      <c r="C15" s="177">
        <v>-70.400000000000006</v>
      </c>
      <c r="D15" s="177">
        <v>-70.400000000000006</v>
      </c>
      <c r="E15" s="177">
        <v>-93.8</v>
      </c>
    </row>
    <row r="16" spans="1:5">
      <c r="A16" s="138"/>
      <c r="B16" s="52" t="s">
        <v>23</v>
      </c>
      <c r="C16" s="49">
        <f>C10+C15</f>
        <v>-70.400000000000006</v>
      </c>
      <c r="D16" s="49">
        <f>D10+D15</f>
        <v>-70.400000000000006</v>
      </c>
      <c r="E16" s="49">
        <f>E10+E15</f>
        <v>-93.8</v>
      </c>
    </row>
    <row r="21" spans="4:4">
      <c r="D21" s="5"/>
    </row>
    <row r="22" spans="4:4">
      <c r="D22" s="5"/>
    </row>
    <row r="23" spans="4:4">
      <c r="D23" s="5"/>
    </row>
  </sheetData>
  <mergeCells count="5">
    <mergeCell ref="A2:E4"/>
    <mergeCell ref="A5:A6"/>
    <mergeCell ref="B5:B6"/>
    <mergeCell ref="C5:E5"/>
    <mergeCell ref="C1:E1"/>
  </mergeCells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6</vt:i4>
      </vt:variant>
      <vt:variant>
        <vt:lpstr>Именованные диапазоны</vt:lpstr>
      </vt:variant>
      <vt:variant>
        <vt:i4>12</vt:i4>
      </vt:variant>
    </vt:vector>
  </HeadingPairs>
  <TitlesOfParts>
    <vt:vector size="18" baseType="lpstr">
      <vt:lpstr>Прил 1</vt:lpstr>
      <vt:lpstr>Прил 2</vt:lpstr>
      <vt:lpstr>Прил 3 </vt:lpstr>
      <vt:lpstr>Прил 4</vt:lpstr>
      <vt:lpstr>Прил 5</vt:lpstr>
      <vt:lpstr>Прил 6</vt:lpstr>
      <vt:lpstr>_1Excel_BuiltIn_Print_Area_1_1_1</vt:lpstr>
      <vt:lpstr>'Прил 3 '!_Toc105952698</vt:lpstr>
      <vt:lpstr>Excel_BuiltIn_Print_Area_1</vt:lpstr>
      <vt:lpstr>Excel_BuiltIn_Print_Area_1_1</vt:lpstr>
      <vt:lpstr>'Прил 3 '!Excel_BuiltIn_Print_Area_5</vt:lpstr>
      <vt:lpstr>'Прил 3 '!Excel_BuiltIn_Print_Area_5_1</vt:lpstr>
      <vt:lpstr>Excel_BuiltIn_Print_Area_6</vt:lpstr>
      <vt:lpstr>Excel_BuiltIn_Print_Area_6_1</vt:lpstr>
      <vt:lpstr>'Прил 2'!Заголовки_для_печати</vt:lpstr>
      <vt:lpstr>'Прил 2'!Область_печати</vt:lpstr>
      <vt:lpstr>'Прил 3 '!Область_печати</vt:lpstr>
      <vt:lpstr>'Прил 4'!Область_печати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Администратор</dc:creator>
  <cp:lastModifiedBy>Администратор</cp:lastModifiedBy>
  <cp:lastPrinted>2019-12-02T09:15:40Z</cp:lastPrinted>
  <dcterms:created xsi:type="dcterms:W3CDTF">2007-12-21T10:22:00Z</dcterms:created>
  <dcterms:modified xsi:type="dcterms:W3CDTF">2023-03-17T06:25:08Z</dcterms:modified>
</cp:coreProperties>
</file>