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2'!$A$6:$L$137</definedName>
    <definedName name="_xlnm._FilterDatabase" localSheetId="2" hidden="1">'Прил 3 '!$A$6:$K$136</definedName>
    <definedName name="_xlnm._FilterDatabase" localSheetId="3" hidden="1">'Прил 4'!$A$7:$L$166</definedName>
    <definedName name="Excel_BuiltIn_Print_Area_1">'Прил 1'!$A$1:$C$28</definedName>
    <definedName name="Excel_BuiltIn_Print_Area_1_1">'Прил 1'!$A$1:$C$28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'!$A$1:$I$42</definedName>
    <definedName name="Excel_BuiltIn_Print_Area_5">#REF!</definedName>
    <definedName name="Excel_BuiltIn_Print_Area_5_1" localSheetId="2">'Прил 3 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1'!$A$1:$E$29</definedName>
    <definedName name="_xlnm.Print_Area" localSheetId="1">'Прил 2'!$A$1:$L$137</definedName>
    <definedName name="_xlnm.Print_Area" localSheetId="2">'Прил 3 '!$A$1:$K$136</definedName>
    <definedName name="_xlnm.Print_Area" localSheetId="3">'Прил 4'!$A$1:$L$172</definedName>
    <definedName name="_xlnm.Print_Area" localSheetId="4">'Прил 5'!$A$1:$E$20</definedName>
    <definedName name="_xlnm.Print_Area" localSheetId="5">'Прил 6'!$A$1:$E$16</definedName>
  </definedNames>
  <calcPr calcId="144525" refMode="R1C1"/>
  <fileRecoveryPr autoRecover="0"/>
</workbook>
</file>

<file path=xl/calcChain.xml><?xml version="1.0" encoding="utf-8"?>
<calcChain xmlns="http://schemas.openxmlformats.org/spreadsheetml/2006/main">
  <c r="J24" i="6" l="1"/>
  <c r="J27" i="6"/>
  <c r="J102" i="6"/>
  <c r="C23" i="1"/>
  <c r="J95" i="6"/>
  <c r="J15" i="6"/>
  <c r="J78" i="18"/>
  <c r="J77" i="18" s="1"/>
  <c r="J76" i="18" s="1"/>
  <c r="J75" i="18" s="1"/>
  <c r="J74" i="18" s="1"/>
  <c r="K78" i="18"/>
  <c r="K77" i="18" s="1"/>
  <c r="K76" i="18" s="1"/>
  <c r="K75" i="18" s="1"/>
  <c r="K74" i="18" s="1"/>
  <c r="I77" i="18"/>
  <c r="I76" i="18" s="1"/>
  <c r="I75" i="18" s="1"/>
  <c r="I74" i="18" s="1"/>
  <c r="I78" i="18"/>
  <c r="L78" i="6"/>
  <c r="L77" i="6" s="1"/>
  <c r="L76" i="6" s="1"/>
  <c r="L75" i="6" s="1"/>
  <c r="L50" i="9" s="1"/>
  <c r="L49" i="9" s="1"/>
  <c r="L48" i="9" s="1"/>
  <c r="L47" i="9" s="1"/>
  <c r="L46" i="9" s="1"/>
  <c r="L45" i="9" s="1"/>
  <c r="L44" i="9" s="1"/>
  <c r="K76" i="6"/>
  <c r="K75" i="6" s="1"/>
  <c r="K50" i="9" s="1"/>
  <c r="K49" i="9" s="1"/>
  <c r="K48" i="9" s="1"/>
  <c r="K47" i="9" s="1"/>
  <c r="K46" i="9" s="1"/>
  <c r="K45" i="9" s="1"/>
  <c r="K44" i="9" s="1"/>
  <c r="K77" i="6"/>
  <c r="K78" i="6"/>
  <c r="J76" i="6"/>
  <c r="J75" i="6" s="1"/>
  <c r="J50" i="9" s="1"/>
  <c r="J49" i="9" s="1"/>
  <c r="J48" i="9" s="1"/>
  <c r="J47" i="9" s="1"/>
  <c r="J46" i="9" s="1"/>
  <c r="J45" i="9" s="1"/>
  <c r="J44" i="9" s="1"/>
  <c r="J77" i="6"/>
  <c r="J78" i="6"/>
  <c r="J116" i="6" l="1"/>
  <c r="L15" i="6"/>
  <c r="K15" i="6"/>
  <c r="K102" i="9"/>
  <c r="K101" i="9" s="1"/>
  <c r="K100" i="9" s="1"/>
  <c r="K99" i="9" s="1"/>
  <c r="K98" i="9" s="1"/>
  <c r="K97" i="9" s="1"/>
  <c r="L102" i="9"/>
  <c r="L101" i="9" s="1"/>
  <c r="L100" i="9" s="1"/>
  <c r="L99" i="9" s="1"/>
  <c r="L98" i="9" s="1"/>
  <c r="L97" i="9" s="1"/>
  <c r="J102" i="9"/>
  <c r="J101" i="9" s="1"/>
  <c r="J100" i="9" s="1"/>
  <c r="J99" i="9" s="1"/>
  <c r="J98" i="9" s="1"/>
  <c r="J97" i="9" s="1"/>
  <c r="K172" i="9"/>
  <c r="K171" i="9" s="1"/>
  <c r="K170" i="9" s="1"/>
  <c r="K169" i="9" s="1"/>
  <c r="K168" i="9" s="1"/>
  <c r="K167" i="9" s="1"/>
  <c r="L172" i="9"/>
  <c r="L171" i="9" s="1"/>
  <c r="L170" i="9" s="1"/>
  <c r="L169" i="9" s="1"/>
  <c r="L168" i="9" s="1"/>
  <c r="L167" i="9" s="1"/>
  <c r="J172" i="9"/>
  <c r="J171" i="9" s="1"/>
  <c r="J170" i="9" s="1"/>
  <c r="J169" i="9" s="1"/>
  <c r="J168" i="9" s="1"/>
  <c r="J167" i="9" s="1"/>
  <c r="J70" i="18"/>
  <c r="J69" i="18" s="1"/>
  <c r="J68" i="18" s="1"/>
  <c r="K70" i="18"/>
  <c r="K69" i="18" s="1"/>
  <c r="K68" i="18" s="1"/>
  <c r="J73" i="18"/>
  <c r="J72" i="18" s="1"/>
  <c r="J71" i="18" s="1"/>
  <c r="K73" i="18"/>
  <c r="K72" i="18" s="1"/>
  <c r="K71" i="18" s="1"/>
  <c r="I70" i="18"/>
  <c r="I69" i="18" s="1"/>
  <c r="I68" i="18" s="1"/>
  <c r="I73" i="18"/>
  <c r="I72" i="18" s="1"/>
  <c r="I71" i="18" s="1"/>
  <c r="J43" i="6"/>
  <c r="K70" i="6"/>
  <c r="K69" i="6" s="1"/>
  <c r="L70" i="6"/>
  <c r="L69" i="6" s="1"/>
  <c r="J70" i="6"/>
  <c r="J69" i="6" s="1"/>
  <c r="K72" i="6"/>
  <c r="K73" i="6"/>
  <c r="L73" i="6"/>
  <c r="L72" i="6" s="1"/>
  <c r="J73" i="6"/>
  <c r="J72" i="6" s="1"/>
  <c r="L85" i="6" l="1"/>
  <c r="K85" i="6"/>
  <c r="J85" i="6"/>
  <c r="C28" i="1"/>
  <c r="C27" i="1" s="1"/>
  <c r="E28" i="1"/>
  <c r="E27" i="1" s="1"/>
  <c r="D28" i="1"/>
  <c r="D27" i="1" s="1"/>
  <c r="K126" i="9"/>
  <c r="K125" i="9" s="1"/>
  <c r="K124" i="9" s="1"/>
  <c r="K123" i="9" s="1"/>
  <c r="K122" i="9" s="1"/>
  <c r="K121" i="9" s="1"/>
  <c r="L126" i="9"/>
  <c r="L125" i="9" s="1"/>
  <c r="L124" i="9" s="1"/>
  <c r="L123" i="9" s="1"/>
  <c r="L122" i="9" s="1"/>
  <c r="L121" i="9" s="1"/>
  <c r="J126" i="9"/>
  <c r="J125" i="9" s="1"/>
  <c r="J124" i="9" s="1"/>
  <c r="J123" i="9" s="1"/>
  <c r="J122" i="9" s="1"/>
  <c r="J121" i="9" s="1"/>
  <c r="J67" i="18"/>
  <c r="J66" i="18" s="1"/>
  <c r="J65" i="18" s="1"/>
  <c r="J64" i="18" s="1"/>
  <c r="J63" i="18" s="1"/>
  <c r="J62" i="18" s="1"/>
  <c r="J61" i="18" s="1"/>
  <c r="K67" i="18"/>
  <c r="K66" i="18" s="1"/>
  <c r="K65" i="18" s="1"/>
  <c r="K64" i="18" s="1"/>
  <c r="K63" i="18" s="1"/>
  <c r="K62" i="18" s="1"/>
  <c r="K61" i="18" s="1"/>
  <c r="I67" i="18"/>
  <c r="I66" i="18" s="1"/>
  <c r="I65" i="18" s="1"/>
  <c r="K67" i="6"/>
  <c r="K66" i="6" s="1"/>
  <c r="L67" i="6"/>
  <c r="L66" i="6" s="1"/>
  <c r="J67" i="6"/>
  <c r="J66" i="6" s="1"/>
  <c r="J65" i="6" s="1"/>
  <c r="J64" i="6" s="1"/>
  <c r="J63" i="6" s="1"/>
  <c r="J62" i="6" s="1"/>
  <c r="K65" i="6" l="1"/>
  <c r="K64" i="6" s="1"/>
  <c r="K63" i="6" s="1"/>
  <c r="K62" i="6" s="1"/>
  <c r="L65" i="6"/>
  <c r="L64" i="6" s="1"/>
  <c r="L63" i="6" s="1"/>
  <c r="L62" i="6" s="1"/>
  <c r="I64" i="18"/>
  <c r="I63" i="18" s="1"/>
  <c r="I62" i="18" s="1"/>
  <c r="I61" i="18" s="1"/>
  <c r="J88" i="18"/>
  <c r="J87" i="18" s="1"/>
  <c r="J86" i="18" s="1"/>
  <c r="J85" i="18" s="1"/>
  <c r="K88" i="18"/>
  <c r="K87" i="18" s="1"/>
  <c r="K86" i="18" s="1"/>
  <c r="K85" i="18" s="1"/>
  <c r="I88" i="18"/>
  <c r="I87" i="18" s="1"/>
  <c r="I86" i="18" s="1"/>
  <c r="I85" i="18" s="1"/>
  <c r="J51" i="18" l="1"/>
  <c r="J50" i="18" s="1"/>
  <c r="J49" i="18" s="1"/>
  <c r="J48" i="18" s="1"/>
  <c r="K51" i="18"/>
  <c r="K50" i="18" s="1"/>
  <c r="K49" i="18" s="1"/>
  <c r="K48" i="18" s="1"/>
  <c r="I51" i="18"/>
  <c r="I50" i="18" s="1"/>
  <c r="I49" i="18" s="1"/>
  <c r="I48" i="18" s="1"/>
  <c r="J113" i="6"/>
  <c r="J18" i="6"/>
  <c r="L88" i="6"/>
  <c r="L87" i="6" s="1"/>
  <c r="L86" i="6" s="1"/>
  <c r="L43" i="9" s="1"/>
  <c r="L42" i="9" s="1"/>
  <c r="L41" i="9" s="1"/>
  <c r="L40" i="9" s="1"/>
  <c r="L39" i="9" s="1"/>
  <c r="L38" i="9" s="1"/>
  <c r="L37" i="9" s="1"/>
  <c r="K88" i="6"/>
  <c r="K87" i="6" s="1"/>
  <c r="K86" i="6" s="1"/>
  <c r="K43" i="9" s="1"/>
  <c r="K42" i="9" s="1"/>
  <c r="K41" i="9" s="1"/>
  <c r="K40" i="9" s="1"/>
  <c r="K39" i="9" s="1"/>
  <c r="K38" i="9" s="1"/>
  <c r="K37" i="9" s="1"/>
  <c r="J88" i="6"/>
  <c r="J87" i="6" s="1"/>
  <c r="J86" i="6" s="1"/>
  <c r="J43" i="9" s="1"/>
  <c r="J42" i="9" s="1"/>
  <c r="J41" i="9" s="1"/>
  <c r="J40" i="9" s="1"/>
  <c r="J39" i="9" s="1"/>
  <c r="J38" i="9" s="1"/>
  <c r="J37" i="9" s="1"/>
  <c r="K51" i="6"/>
  <c r="K50" i="6" s="1"/>
  <c r="K49" i="6" s="1"/>
  <c r="K21" i="9" s="1"/>
  <c r="K20" i="9" s="1"/>
  <c r="K19" i="9" s="1"/>
  <c r="K18" i="9" s="1"/>
  <c r="K17" i="9" s="1"/>
  <c r="K16" i="9" s="1"/>
  <c r="K15" i="9" s="1"/>
  <c r="L51" i="6"/>
  <c r="L50" i="6" s="1"/>
  <c r="L49" i="6" s="1"/>
  <c r="L21" i="9" s="1"/>
  <c r="L20" i="9" s="1"/>
  <c r="L19" i="9" s="1"/>
  <c r="L18" i="9" s="1"/>
  <c r="L17" i="9" s="1"/>
  <c r="L16" i="9" s="1"/>
  <c r="L15" i="9" s="1"/>
  <c r="J51" i="6"/>
  <c r="J50" i="6" s="1"/>
  <c r="J49" i="6" s="1"/>
  <c r="J21" i="9" s="1"/>
  <c r="J20" i="9" s="1"/>
  <c r="J19" i="9" s="1"/>
  <c r="J18" i="9" s="1"/>
  <c r="J17" i="9" s="1"/>
  <c r="J16" i="9" s="1"/>
  <c r="J15" i="9" s="1"/>
  <c r="K144" i="9" l="1"/>
  <c r="K143" i="9" s="1"/>
  <c r="K142" i="9" s="1"/>
  <c r="K141" i="9" s="1"/>
  <c r="K140" i="9" s="1"/>
  <c r="K139" i="9" s="1"/>
  <c r="L144" i="9"/>
  <c r="L143" i="9" s="1"/>
  <c r="L142" i="9" s="1"/>
  <c r="L141" i="9" s="1"/>
  <c r="L140" i="9" s="1"/>
  <c r="L139" i="9" s="1"/>
  <c r="J144" i="9"/>
  <c r="J143" i="9" s="1"/>
  <c r="J142" i="9" s="1"/>
  <c r="J141" i="9" s="1"/>
  <c r="J140" i="9" s="1"/>
  <c r="J139" i="9" s="1"/>
  <c r="K150" i="9" l="1"/>
  <c r="K149" i="9" s="1"/>
  <c r="K148" i="9" s="1"/>
  <c r="K147" i="9" s="1"/>
  <c r="K146" i="9" s="1"/>
  <c r="K145" i="9" s="1"/>
  <c r="L150" i="9"/>
  <c r="L149" i="9" s="1"/>
  <c r="L148" i="9" s="1"/>
  <c r="L147" i="9" s="1"/>
  <c r="L146" i="9" s="1"/>
  <c r="L145" i="9" s="1"/>
  <c r="J150" i="9"/>
  <c r="J149" i="9" s="1"/>
  <c r="J148" i="9" s="1"/>
  <c r="J147" i="9" s="1"/>
  <c r="J146" i="9" s="1"/>
  <c r="J145" i="9" s="1"/>
  <c r="K14" i="9"/>
  <c r="K13" i="9" s="1"/>
  <c r="K12" i="9" s="1"/>
  <c r="K11" i="9" s="1"/>
  <c r="K10" i="9" s="1"/>
  <c r="K9" i="9" s="1"/>
  <c r="K8" i="9" s="1"/>
  <c r="L14" i="9"/>
  <c r="L13" i="9" s="1"/>
  <c r="L12" i="9" s="1"/>
  <c r="L11" i="9" s="1"/>
  <c r="L10" i="9" s="1"/>
  <c r="L9" i="9" s="1"/>
  <c r="L8" i="9" s="1"/>
  <c r="J14" i="9"/>
  <c r="J13" i="9" s="1"/>
  <c r="J12" i="9" s="1"/>
  <c r="J11" i="9" s="1"/>
  <c r="J10" i="9" s="1"/>
  <c r="J9" i="9" s="1"/>
  <c r="J8" i="9" s="1"/>
  <c r="J94" i="18"/>
  <c r="J93" i="18" s="1"/>
  <c r="J92" i="18" s="1"/>
  <c r="J90" i="18" s="1"/>
  <c r="J89" i="18" s="1"/>
  <c r="K94" i="18"/>
  <c r="K93" i="18" s="1"/>
  <c r="K92" i="18" s="1"/>
  <c r="K90" i="18" s="1"/>
  <c r="K89" i="18" s="1"/>
  <c r="I94" i="18"/>
  <c r="I93" i="18" s="1"/>
  <c r="I92" i="18" s="1"/>
  <c r="I90" i="18" s="1"/>
  <c r="I89" i="18" s="1"/>
  <c r="J106" i="18"/>
  <c r="J105" i="18" s="1"/>
  <c r="J104" i="18" s="1"/>
  <c r="J103" i="18" s="1"/>
  <c r="J102" i="18" s="1"/>
  <c r="K106" i="18"/>
  <c r="K105" i="18" s="1"/>
  <c r="K104" i="18" s="1"/>
  <c r="K103" i="18" s="1"/>
  <c r="K102" i="18" s="1"/>
  <c r="I106" i="18"/>
  <c r="I105" i="18" s="1"/>
  <c r="I104" i="18" s="1"/>
  <c r="I103" i="18" s="1"/>
  <c r="I102" i="18" s="1"/>
  <c r="J47" i="18"/>
  <c r="J46" i="18" s="1"/>
  <c r="J45" i="18" s="1"/>
  <c r="J44" i="18" s="1"/>
  <c r="J43" i="18" s="1"/>
  <c r="K47" i="18"/>
  <c r="K46" i="18" s="1"/>
  <c r="K45" i="18" s="1"/>
  <c r="K44" i="18" s="1"/>
  <c r="K43" i="18" s="1"/>
  <c r="I47" i="18"/>
  <c r="I46" i="18" s="1"/>
  <c r="I45" i="18" s="1"/>
  <c r="I44" i="18" s="1"/>
  <c r="I43" i="18" s="1"/>
  <c r="K47" i="6"/>
  <c r="K46" i="6" s="1"/>
  <c r="K45" i="6" s="1"/>
  <c r="K44" i="6" s="1"/>
  <c r="L47" i="6"/>
  <c r="L46" i="6" s="1"/>
  <c r="L45" i="6" s="1"/>
  <c r="L44" i="6" s="1"/>
  <c r="J47" i="6"/>
  <c r="J46" i="6" s="1"/>
  <c r="J45" i="6" s="1"/>
  <c r="J44" i="6" s="1"/>
  <c r="K94" i="6" l="1"/>
  <c r="K93" i="6" s="1"/>
  <c r="L94" i="6"/>
  <c r="L93" i="6" s="1"/>
  <c r="J94" i="6"/>
  <c r="J93" i="6" s="1"/>
  <c r="K106" i="6"/>
  <c r="K105" i="6" s="1"/>
  <c r="K104" i="6" s="1"/>
  <c r="K103" i="6" s="1"/>
  <c r="L106" i="6"/>
  <c r="L105" i="6" s="1"/>
  <c r="L104" i="6" s="1"/>
  <c r="L103" i="6" s="1"/>
  <c r="J106" i="6"/>
  <c r="J105" i="6" s="1"/>
  <c r="J104" i="6" s="1"/>
  <c r="J103" i="6" s="1"/>
  <c r="K92" i="6" l="1"/>
  <c r="K91" i="6" s="1"/>
  <c r="K90" i="6" s="1"/>
  <c r="L92" i="6"/>
  <c r="L91" i="6" s="1"/>
  <c r="L90" i="6" s="1"/>
  <c r="J92" i="6"/>
  <c r="J91" i="6" s="1"/>
  <c r="J90" i="6" s="1"/>
  <c r="K88" i="9"/>
  <c r="K87" i="9" s="1"/>
  <c r="K86" i="9" s="1"/>
  <c r="K85" i="9" s="1"/>
  <c r="K84" i="9" s="1"/>
  <c r="K83" i="9" s="1"/>
  <c r="L88" i="9"/>
  <c r="L87" i="9" s="1"/>
  <c r="L86" i="9" s="1"/>
  <c r="L85" i="9" s="1"/>
  <c r="L84" i="9" s="1"/>
  <c r="L83" i="9" s="1"/>
  <c r="J88" i="9"/>
  <c r="J87" i="9" s="1"/>
  <c r="J86" i="9" s="1"/>
  <c r="J85" i="9" s="1"/>
  <c r="J84" i="9" s="1"/>
  <c r="J83" i="9" s="1"/>
  <c r="K64" i="9"/>
  <c r="K63" i="9" s="1"/>
  <c r="K62" i="9" s="1"/>
  <c r="K61" i="9" s="1"/>
  <c r="K60" i="9" s="1"/>
  <c r="K59" i="9" s="1"/>
  <c r="L64" i="9"/>
  <c r="L63" i="9" s="1"/>
  <c r="L62" i="9" s="1"/>
  <c r="L61" i="9" s="1"/>
  <c r="L60" i="9" s="1"/>
  <c r="L59" i="9" s="1"/>
  <c r="J64" i="9"/>
  <c r="J63" i="9" s="1"/>
  <c r="J62" i="9" s="1"/>
  <c r="J61" i="9" s="1"/>
  <c r="J60" i="9" s="1"/>
  <c r="J59" i="9" s="1"/>
  <c r="K29" i="9"/>
  <c r="L29" i="9"/>
  <c r="J29" i="9"/>
  <c r="J31" i="18"/>
  <c r="J30" i="18" s="1"/>
  <c r="J29" i="18" s="1"/>
  <c r="K31" i="18"/>
  <c r="K30" i="18" s="1"/>
  <c r="K29" i="18" s="1"/>
  <c r="I31" i="18"/>
  <c r="I30" i="18" s="1"/>
  <c r="I29" i="18" s="1"/>
  <c r="J17" i="18"/>
  <c r="J16" i="18" s="1"/>
  <c r="J15" i="18" s="1"/>
  <c r="K17" i="18"/>
  <c r="K16" i="18" s="1"/>
  <c r="K15" i="18" s="1"/>
  <c r="I17" i="18"/>
  <c r="I16" i="18" s="1"/>
  <c r="I15" i="18" s="1"/>
  <c r="K31" i="6"/>
  <c r="K30" i="6" s="1"/>
  <c r="L31" i="6"/>
  <c r="L30" i="6" s="1"/>
  <c r="J31" i="6"/>
  <c r="J30" i="6" s="1"/>
  <c r="D13" i="13"/>
  <c r="E13" i="13"/>
  <c r="C13" i="13"/>
  <c r="L17" i="6"/>
  <c r="L16" i="6" s="1"/>
  <c r="K17" i="6"/>
  <c r="K16" i="6" s="1"/>
  <c r="J17" i="6"/>
  <c r="J16" i="6" s="1"/>
  <c r="L123" i="6" l="1"/>
  <c r="K123" i="6"/>
  <c r="C22" i="1"/>
  <c r="D22" i="1"/>
  <c r="E22" i="1"/>
  <c r="D20" i="1" l="1"/>
  <c r="E20" i="1"/>
  <c r="C20" i="1"/>
  <c r="K112" i="6" l="1"/>
  <c r="K120" i="9"/>
  <c r="K119" i="9" s="1"/>
  <c r="K118" i="9" s="1"/>
  <c r="K117" i="9" s="1"/>
  <c r="K116" i="9" s="1"/>
  <c r="K115" i="9" s="1"/>
  <c r="L120" i="9"/>
  <c r="L119" i="9" s="1"/>
  <c r="L118" i="9" s="1"/>
  <c r="L117" i="9" s="1"/>
  <c r="L116" i="9" s="1"/>
  <c r="L115" i="9" s="1"/>
  <c r="J120" i="9"/>
  <c r="J119" i="9" s="1"/>
  <c r="J118" i="9" s="1"/>
  <c r="J117" i="9" s="1"/>
  <c r="J116" i="9" s="1"/>
  <c r="J115" i="9" s="1"/>
  <c r="I136" i="18"/>
  <c r="B120" i="9"/>
  <c r="K136" i="6"/>
  <c r="K135" i="6" s="1"/>
  <c r="K134" i="6" s="1"/>
  <c r="K133" i="6" s="1"/>
  <c r="K132" i="6" s="1"/>
  <c r="K131" i="6" s="1"/>
  <c r="L136" i="6"/>
  <c r="L135" i="6" s="1"/>
  <c r="L134" i="6" s="1"/>
  <c r="L133" i="6" s="1"/>
  <c r="L132" i="6" s="1"/>
  <c r="L131" i="6" s="1"/>
  <c r="J136" i="6"/>
  <c r="J135" i="6" s="1"/>
  <c r="J134" i="6" s="1"/>
  <c r="J133" i="6" s="1"/>
  <c r="J132" i="6" s="1"/>
  <c r="J131" i="6" s="1"/>
  <c r="C16" i="12" l="1"/>
  <c r="J136" i="18" l="1"/>
  <c r="J135" i="18" s="1"/>
  <c r="J134" i="18" s="1"/>
  <c r="J133" i="18" s="1"/>
  <c r="J132" i="18" s="1"/>
  <c r="J131" i="18" s="1"/>
  <c r="J130" i="18" s="1"/>
  <c r="K136" i="18"/>
  <c r="K135" i="18" s="1"/>
  <c r="K134" i="18" s="1"/>
  <c r="K133" i="18" s="1"/>
  <c r="K132" i="18" s="1"/>
  <c r="K131" i="18" s="1"/>
  <c r="K130" i="18" s="1"/>
  <c r="I135" i="18"/>
  <c r="I134" i="18" s="1"/>
  <c r="I133" i="18" s="1"/>
  <c r="I132" i="18" s="1"/>
  <c r="I131" i="18" s="1"/>
  <c r="I130" i="18" s="1"/>
  <c r="K36" i="9"/>
  <c r="K35" i="9" s="1"/>
  <c r="K34" i="9" s="1"/>
  <c r="K33" i="9" s="1"/>
  <c r="K32" i="9" s="1"/>
  <c r="K31" i="9" s="1"/>
  <c r="K30" i="9" s="1"/>
  <c r="L36" i="9"/>
  <c r="L35" i="9" s="1"/>
  <c r="L34" i="9" s="1"/>
  <c r="L33" i="9" s="1"/>
  <c r="L32" i="9" s="1"/>
  <c r="L31" i="9" s="1"/>
  <c r="L30" i="9" s="1"/>
  <c r="J36" i="9"/>
  <c r="J35" i="9" s="1"/>
  <c r="J34" i="9" s="1"/>
  <c r="J33" i="9" s="1"/>
  <c r="J32" i="9" s="1"/>
  <c r="J31" i="9" s="1"/>
  <c r="J30" i="9" s="1"/>
  <c r="K28" i="9"/>
  <c r="K27" i="9" s="1"/>
  <c r="K26" i="9" s="1"/>
  <c r="K25" i="9" s="1"/>
  <c r="K24" i="9" s="1"/>
  <c r="K22" i="9" s="1"/>
  <c r="L28" i="9"/>
  <c r="L27" i="9" s="1"/>
  <c r="L26" i="9" s="1"/>
  <c r="L25" i="9" s="1"/>
  <c r="L24" i="9" s="1"/>
  <c r="L22" i="9" s="1"/>
  <c r="J28" i="9"/>
  <c r="J27" i="9" s="1"/>
  <c r="J26" i="9" s="1"/>
  <c r="J25" i="9" s="1"/>
  <c r="J24" i="9" s="1"/>
  <c r="J22" i="9" s="1"/>
  <c r="I23" i="18"/>
  <c r="I22" i="18" s="1"/>
  <c r="I21" i="18" s="1"/>
  <c r="I26" i="18"/>
  <c r="I25" i="18" s="1"/>
  <c r="I28" i="18"/>
  <c r="I27" i="18" s="1"/>
  <c r="I36" i="18"/>
  <c r="I35" i="18" s="1"/>
  <c r="I34" i="18" s="1"/>
  <c r="I33" i="18" s="1"/>
  <c r="I32" i="18" s="1"/>
  <c r="I42" i="18"/>
  <c r="I41" i="18" s="1"/>
  <c r="I40" i="18" s="1"/>
  <c r="I39" i="18" s="1"/>
  <c r="I38" i="18" s="1"/>
  <c r="I37" i="18" s="1"/>
  <c r="I24" i="18" l="1"/>
  <c r="I20" i="18" s="1"/>
  <c r="J28" i="18" l="1"/>
  <c r="L112" i="6"/>
  <c r="L111" i="6" s="1"/>
  <c r="K111" i="6"/>
  <c r="J112" i="6"/>
  <c r="J111" i="6" s="1"/>
  <c r="J122" i="18"/>
  <c r="J121" i="18" s="1"/>
  <c r="J120" i="18" s="1"/>
  <c r="J119" i="18" s="1"/>
  <c r="J118" i="18" s="1"/>
  <c r="J117" i="18" s="1"/>
  <c r="J116" i="18" s="1"/>
  <c r="K122" i="18"/>
  <c r="I122" i="18"/>
  <c r="I121" i="18" s="1"/>
  <c r="I120" i="18" s="1"/>
  <c r="I119" i="18" s="1"/>
  <c r="I118" i="18" s="1"/>
  <c r="I117" i="18" s="1"/>
  <c r="J115" i="18"/>
  <c r="J114" i="18" s="1"/>
  <c r="J113" i="18" s="1"/>
  <c r="K115" i="18"/>
  <c r="K114" i="18" s="1"/>
  <c r="K113" i="18" s="1"/>
  <c r="I115" i="18"/>
  <c r="I114" i="18" s="1"/>
  <c r="I113" i="18" s="1"/>
  <c r="J112" i="18"/>
  <c r="J111" i="18" s="1"/>
  <c r="J110" i="18" s="1"/>
  <c r="K112" i="18"/>
  <c r="K111" i="18" s="1"/>
  <c r="K110" i="18" s="1"/>
  <c r="I112" i="18"/>
  <c r="I111" i="18" s="1"/>
  <c r="I110" i="18" s="1"/>
  <c r="J101" i="18"/>
  <c r="J100" i="18" s="1"/>
  <c r="J99" i="18" s="1"/>
  <c r="J98" i="18" s="1"/>
  <c r="J97" i="18" s="1"/>
  <c r="J96" i="18" s="1"/>
  <c r="K101" i="18"/>
  <c r="K100" i="18" s="1"/>
  <c r="K99" i="18" s="1"/>
  <c r="K98" i="18" s="1"/>
  <c r="K97" i="18" s="1"/>
  <c r="K96" i="18" s="1"/>
  <c r="I101" i="18"/>
  <c r="I100" i="18" s="1"/>
  <c r="I99" i="18" s="1"/>
  <c r="I98" i="18" s="1"/>
  <c r="J84" i="18"/>
  <c r="J83" i="18" s="1"/>
  <c r="J82" i="18" s="1"/>
  <c r="J81" i="18" s="1"/>
  <c r="K84" i="18"/>
  <c r="K83" i="18" s="1"/>
  <c r="K82" i="18" s="1"/>
  <c r="K81" i="18" s="1"/>
  <c r="I84" i="18"/>
  <c r="I83" i="18" s="1"/>
  <c r="I82" i="18" s="1"/>
  <c r="I81" i="18" s="1"/>
  <c r="I80" i="18" s="1"/>
  <c r="J60" i="18"/>
  <c r="J59" i="18" s="1"/>
  <c r="K60" i="18"/>
  <c r="K59" i="18" s="1"/>
  <c r="I60" i="18"/>
  <c r="I59" i="18" s="1"/>
  <c r="J58" i="18"/>
  <c r="K58" i="18"/>
  <c r="I58" i="18"/>
  <c r="J58" i="6"/>
  <c r="J36" i="18"/>
  <c r="J35" i="18" s="1"/>
  <c r="J34" i="18" s="1"/>
  <c r="J33" i="18" s="1"/>
  <c r="J32" i="18" s="1"/>
  <c r="K36" i="18"/>
  <c r="K28" i="18"/>
  <c r="J26" i="18"/>
  <c r="J25" i="18" s="1"/>
  <c r="K26" i="18"/>
  <c r="K25" i="18" s="1"/>
  <c r="J23" i="18"/>
  <c r="K23" i="18"/>
  <c r="J14" i="18"/>
  <c r="K14" i="18"/>
  <c r="I14" i="18"/>
  <c r="K58" i="9"/>
  <c r="L58" i="9"/>
  <c r="K114" i="9"/>
  <c r="L114" i="9"/>
  <c r="J114" i="9"/>
  <c r="K108" i="9"/>
  <c r="L108" i="9"/>
  <c r="J108" i="9"/>
  <c r="J58" i="9"/>
  <c r="K129" i="18"/>
  <c r="K128" i="18" s="1"/>
  <c r="K127" i="18" s="1"/>
  <c r="K126" i="18" s="1"/>
  <c r="K125" i="18" s="1"/>
  <c r="K124" i="18" s="1"/>
  <c r="K123" i="18" s="1"/>
  <c r="J129" i="18"/>
  <c r="J128" i="18" s="1"/>
  <c r="J127" i="18" s="1"/>
  <c r="J126" i="18" s="1"/>
  <c r="J125" i="18" s="1"/>
  <c r="J124" i="18" s="1"/>
  <c r="J123" i="18" s="1"/>
  <c r="I129" i="18"/>
  <c r="I128" i="18" s="1"/>
  <c r="I127" i="18" s="1"/>
  <c r="I126" i="18" s="1"/>
  <c r="I125" i="18" s="1"/>
  <c r="I124" i="18" s="1"/>
  <c r="I123" i="18" s="1"/>
  <c r="K42" i="18"/>
  <c r="K41" i="18" s="1"/>
  <c r="K40" i="18" s="1"/>
  <c r="K39" i="18" s="1"/>
  <c r="K38" i="18" s="1"/>
  <c r="K37" i="18" s="1"/>
  <c r="J42" i="18"/>
  <c r="J41" i="18" s="1"/>
  <c r="J40" i="18" s="1"/>
  <c r="J39" i="18" s="1"/>
  <c r="J38" i="18" s="1"/>
  <c r="J37" i="18" s="1"/>
  <c r="J26" i="6"/>
  <c r="C24" i="1"/>
  <c r="D24" i="1"/>
  <c r="E24" i="1"/>
  <c r="E12" i="13"/>
  <c r="E11" i="13" s="1"/>
  <c r="D12" i="13"/>
  <c r="D11" i="13" s="1"/>
  <c r="C12" i="13"/>
  <c r="C11" i="13" s="1"/>
  <c r="C10" i="13" s="1"/>
  <c r="E8" i="13"/>
  <c r="E7" i="13" s="1"/>
  <c r="D8" i="13"/>
  <c r="D7" i="13" s="1"/>
  <c r="C8" i="13"/>
  <c r="C7" i="13" s="1"/>
  <c r="E16" i="12"/>
  <c r="D16" i="12"/>
  <c r="E12" i="12"/>
  <c r="D12" i="12"/>
  <c r="C12" i="12"/>
  <c r="E8" i="12"/>
  <c r="D8" i="12"/>
  <c r="C8" i="12"/>
  <c r="K26" i="6"/>
  <c r="K77" i="9" s="1"/>
  <c r="L26" i="6"/>
  <c r="L77" i="9" s="1"/>
  <c r="L23" i="6"/>
  <c r="K23" i="6"/>
  <c r="J23" i="6"/>
  <c r="L14" i="6"/>
  <c r="L13" i="6" s="1"/>
  <c r="L12" i="6" s="1"/>
  <c r="K14" i="6"/>
  <c r="K13" i="6" s="1"/>
  <c r="K12" i="6" s="1"/>
  <c r="J14" i="6"/>
  <c r="J13" i="6" s="1"/>
  <c r="J12" i="6" s="1"/>
  <c r="K28" i="6"/>
  <c r="K82" i="9" s="1"/>
  <c r="K81" i="9" s="1"/>
  <c r="K80" i="9" s="1"/>
  <c r="K79" i="9" s="1"/>
  <c r="K78" i="9" s="1"/>
  <c r="L36" i="6"/>
  <c r="L35" i="6" s="1"/>
  <c r="K36" i="6"/>
  <c r="K35" i="6" s="1"/>
  <c r="J36" i="6"/>
  <c r="J35" i="6" s="1"/>
  <c r="J28" i="6"/>
  <c r="J82" i="9" s="1"/>
  <c r="J81" i="9" s="1"/>
  <c r="J80" i="9" s="1"/>
  <c r="L42" i="6"/>
  <c r="L41" i="6" s="1"/>
  <c r="K42" i="6"/>
  <c r="K41" i="6" s="1"/>
  <c r="J42" i="6"/>
  <c r="J41" i="6" s="1"/>
  <c r="L60" i="6"/>
  <c r="K60" i="6"/>
  <c r="J60" i="6"/>
  <c r="L58" i="6"/>
  <c r="K58" i="6"/>
  <c r="K84" i="6"/>
  <c r="K83" i="6" s="1"/>
  <c r="L84" i="6"/>
  <c r="L83" i="6" s="1"/>
  <c r="J84" i="6"/>
  <c r="J83" i="6" s="1"/>
  <c r="K101" i="6"/>
  <c r="K100" i="6" s="1"/>
  <c r="K99" i="6" s="1"/>
  <c r="K98" i="6" s="1"/>
  <c r="K97" i="6" s="1"/>
  <c r="L101" i="6"/>
  <c r="L100" i="6" s="1"/>
  <c r="L99" i="6" s="1"/>
  <c r="L98" i="6" s="1"/>
  <c r="L97" i="6" s="1"/>
  <c r="J101" i="6"/>
  <c r="J100" i="6" s="1"/>
  <c r="J99" i="6" s="1"/>
  <c r="J98" i="6" s="1"/>
  <c r="J97" i="6" s="1"/>
  <c r="K115" i="6"/>
  <c r="K114" i="6" s="1"/>
  <c r="L115" i="6"/>
  <c r="L114" i="6" s="1"/>
  <c r="J115" i="6"/>
  <c r="J114" i="6" s="1"/>
  <c r="K122" i="6"/>
  <c r="K121" i="6" s="1"/>
  <c r="L122" i="6"/>
  <c r="L121" i="6" s="1"/>
  <c r="J122" i="6"/>
  <c r="J121" i="6" s="1"/>
  <c r="J120" i="6" s="1"/>
  <c r="J119" i="6" s="1"/>
  <c r="J118" i="6" s="1"/>
  <c r="J117" i="6" s="1"/>
  <c r="K129" i="6"/>
  <c r="K128" i="6" s="1"/>
  <c r="L129" i="6"/>
  <c r="L128" i="6" s="1"/>
  <c r="J129" i="6"/>
  <c r="J128" i="6" s="1"/>
  <c r="D10" i="1"/>
  <c r="D9" i="1" s="1"/>
  <c r="E10" i="1"/>
  <c r="E9" i="1" s="1"/>
  <c r="D12" i="1"/>
  <c r="E12" i="1"/>
  <c r="D14" i="1"/>
  <c r="E14" i="1"/>
  <c r="D17" i="1"/>
  <c r="E17" i="1"/>
  <c r="C17" i="1"/>
  <c r="C14" i="1"/>
  <c r="C8" i="1" s="1"/>
  <c r="C12" i="1"/>
  <c r="C10" i="1"/>
  <c r="C9" i="1" s="1"/>
  <c r="J80" i="18" l="1"/>
  <c r="J79" i="18" s="1"/>
  <c r="K80" i="18"/>
  <c r="K79" i="18" s="1"/>
  <c r="J110" i="6"/>
  <c r="J109" i="6" s="1"/>
  <c r="J108" i="6" s="1"/>
  <c r="E8" i="1"/>
  <c r="L110" i="6"/>
  <c r="L109" i="6" s="1"/>
  <c r="L108" i="6" s="1"/>
  <c r="D8" i="1"/>
  <c r="J109" i="18"/>
  <c r="J108" i="18" s="1"/>
  <c r="J107" i="18" s="1"/>
  <c r="J95" i="18" s="1"/>
  <c r="I109" i="18"/>
  <c r="I108" i="18" s="1"/>
  <c r="I107" i="18" s="1"/>
  <c r="K109" i="18"/>
  <c r="K108" i="18" s="1"/>
  <c r="K107" i="18" s="1"/>
  <c r="K95" i="18" s="1"/>
  <c r="K110" i="6"/>
  <c r="K109" i="6" s="1"/>
  <c r="K108" i="6" s="1"/>
  <c r="J22" i="6"/>
  <c r="J77" i="9"/>
  <c r="J25" i="6"/>
  <c r="J21" i="6" s="1"/>
  <c r="K121" i="18"/>
  <c r="K120" i="18" s="1"/>
  <c r="K119" i="18" s="1"/>
  <c r="K118" i="18" s="1"/>
  <c r="K117" i="18" s="1"/>
  <c r="K116" i="18" s="1"/>
  <c r="K35" i="18"/>
  <c r="K34" i="18" s="1"/>
  <c r="K33" i="18" s="1"/>
  <c r="K32" i="18" s="1"/>
  <c r="K113" i="9"/>
  <c r="K112" i="9" s="1"/>
  <c r="K109" i="9" s="1"/>
  <c r="K107" i="9"/>
  <c r="K106" i="9" s="1"/>
  <c r="K103" i="9" s="1"/>
  <c r="K71" i="9"/>
  <c r="K70" i="9" s="1"/>
  <c r="K69" i="9" s="1"/>
  <c r="K132" i="9"/>
  <c r="K131" i="9" s="1"/>
  <c r="K130" i="9" s="1"/>
  <c r="K127" i="9" s="1"/>
  <c r="L155" i="9"/>
  <c r="L154" i="9" s="1"/>
  <c r="L153" i="9" s="1"/>
  <c r="K160" i="9"/>
  <c r="K159" i="9" s="1"/>
  <c r="K158" i="9" s="1"/>
  <c r="K157" i="9" s="1"/>
  <c r="K156" i="9" s="1"/>
  <c r="L28" i="6"/>
  <c r="L82" i="9" s="1"/>
  <c r="L81" i="9" s="1"/>
  <c r="L80" i="9" s="1"/>
  <c r="L79" i="9" s="1"/>
  <c r="L78" i="9" s="1"/>
  <c r="L71" i="9"/>
  <c r="L70" i="9" s="1"/>
  <c r="L69" i="9" s="1"/>
  <c r="K96" i="9"/>
  <c r="L132" i="9"/>
  <c r="L131" i="9" s="1"/>
  <c r="L130" i="9" s="1"/>
  <c r="L127" i="9" s="1"/>
  <c r="K138" i="9"/>
  <c r="K137" i="9" s="1"/>
  <c r="K136" i="9" s="1"/>
  <c r="K133" i="9" s="1"/>
  <c r="J155" i="9"/>
  <c r="J154" i="9" s="1"/>
  <c r="J153" i="9" s="1"/>
  <c r="L160" i="9"/>
  <c r="L159" i="9" s="1"/>
  <c r="L158" i="9" s="1"/>
  <c r="L157" i="9" s="1"/>
  <c r="L156" i="9" s="1"/>
  <c r="J71" i="9"/>
  <c r="J70" i="9" s="1"/>
  <c r="J69" i="9" s="1"/>
  <c r="J68" i="9" s="1"/>
  <c r="J67" i="9" s="1"/>
  <c r="J66" i="9" s="1"/>
  <c r="L96" i="9"/>
  <c r="J132" i="9"/>
  <c r="L138" i="9"/>
  <c r="L137" i="9" s="1"/>
  <c r="L136" i="9" s="1"/>
  <c r="L133" i="9" s="1"/>
  <c r="J160" i="9"/>
  <c r="J96" i="9"/>
  <c r="J138" i="9"/>
  <c r="K155" i="9"/>
  <c r="K154" i="9" s="1"/>
  <c r="K153" i="9" s="1"/>
  <c r="L57" i="9"/>
  <c r="L56" i="9" s="1"/>
  <c r="L53" i="9" s="1"/>
  <c r="L52" i="9" s="1"/>
  <c r="J113" i="9"/>
  <c r="J112" i="9" s="1"/>
  <c r="J109" i="9" s="1"/>
  <c r="J79" i="9"/>
  <c r="J78" i="9" s="1"/>
  <c r="I97" i="18"/>
  <c r="I96" i="18" s="1"/>
  <c r="I116" i="18"/>
  <c r="I57" i="18"/>
  <c r="I56" i="18" s="1"/>
  <c r="I79" i="18"/>
  <c r="I13" i="18"/>
  <c r="I12" i="18" s="1"/>
  <c r="I11" i="18" s="1"/>
  <c r="K57" i="18"/>
  <c r="K56" i="18" s="1"/>
  <c r="K55" i="18" s="1"/>
  <c r="K54" i="18" s="1"/>
  <c r="K53" i="18" s="1"/>
  <c r="K52" i="18" s="1"/>
  <c r="K13" i="18"/>
  <c r="K12" i="18" s="1"/>
  <c r="K11" i="18" s="1"/>
  <c r="K27" i="18"/>
  <c r="K24" i="18" s="1"/>
  <c r="J22" i="18"/>
  <c r="J21" i="18" s="1"/>
  <c r="J13" i="18"/>
  <c r="J12" i="18" s="1"/>
  <c r="J11" i="18" s="1"/>
  <c r="J27" i="18"/>
  <c r="J24" i="18" s="1"/>
  <c r="J57" i="18"/>
  <c r="J56" i="18" s="1"/>
  <c r="J55" i="18" s="1"/>
  <c r="J54" i="18" s="1"/>
  <c r="J53" i="18" s="1"/>
  <c r="J52" i="18" s="1"/>
  <c r="K22" i="18"/>
  <c r="K21" i="18" s="1"/>
  <c r="L57" i="6"/>
  <c r="L56" i="6" s="1"/>
  <c r="L55" i="6" s="1"/>
  <c r="K22" i="6"/>
  <c r="K57" i="6"/>
  <c r="K56" i="6" s="1"/>
  <c r="K55" i="6" s="1"/>
  <c r="E10" i="13"/>
  <c r="D10" i="13"/>
  <c r="L22" i="6"/>
  <c r="J127" i="6"/>
  <c r="J126" i="6" s="1"/>
  <c r="J125" i="6" s="1"/>
  <c r="J124" i="6" s="1"/>
  <c r="J57" i="6"/>
  <c r="J56" i="6" s="1"/>
  <c r="J55" i="6" s="1"/>
  <c r="L82" i="6"/>
  <c r="L34" i="6"/>
  <c r="L33" i="6" s="1"/>
  <c r="L166" i="9"/>
  <c r="L165" i="9" s="1"/>
  <c r="L164" i="9" s="1"/>
  <c r="J57" i="9"/>
  <c r="J56" i="9" s="1"/>
  <c r="J11" i="6"/>
  <c r="J10" i="6" s="1"/>
  <c r="L127" i="6"/>
  <c r="L126" i="6" s="1"/>
  <c r="L125" i="6" s="1"/>
  <c r="L124" i="6" s="1"/>
  <c r="K120" i="6"/>
  <c r="K119" i="6" s="1"/>
  <c r="K118" i="6" s="1"/>
  <c r="K117" i="6" s="1"/>
  <c r="J82" i="6"/>
  <c r="K82" i="6"/>
  <c r="L40" i="6"/>
  <c r="L39" i="6" s="1"/>
  <c r="L38" i="6" s="1"/>
  <c r="L107" i="9"/>
  <c r="L106" i="9" s="1"/>
  <c r="J34" i="6"/>
  <c r="J33" i="6" s="1"/>
  <c r="J166" i="9"/>
  <c r="J165" i="9" s="1"/>
  <c r="J164" i="9" s="1"/>
  <c r="K166" i="9"/>
  <c r="K165" i="9" s="1"/>
  <c r="K164" i="9" s="1"/>
  <c r="K34" i="6"/>
  <c r="K33" i="6" s="1"/>
  <c r="K57" i="9"/>
  <c r="K56" i="9" s="1"/>
  <c r="K11" i="6"/>
  <c r="K10" i="6" s="1"/>
  <c r="K25" i="6"/>
  <c r="K21" i="6" s="1"/>
  <c r="L120" i="6"/>
  <c r="L119" i="6" s="1"/>
  <c r="L118" i="6" s="1"/>
  <c r="L117" i="6" s="1"/>
  <c r="J107" i="9"/>
  <c r="J106" i="9" s="1"/>
  <c r="J40" i="6"/>
  <c r="J39" i="6" s="1"/>
  <c r="J38" i="6" s="1"/>
  <c r="K40" i="6"/>
  <c r="K39" i="6" s="1"/>
  <c r="K38" i="6" s="1"/>
  <c r="L11" i="6"/>
  <c r="L10" i="6" s="1"/>
  <c r="K127" i="6"/>
  <c r="K126" i="6" s="1"/>
  <c r="K125" i="6" s="1"/>
  <c r="K124" i="6" s="1"/>
  <c r="J137" i="9" l="1"/>
  <c r="J136" i="9" s="1"/>
  <c r="J133" i="9" s="1"/>
  <c r="J90" i="9"/>
  <c r="J81" i="6"/>
  <c r="J80" i="6" s="1"/>
  <c r="L81" i="6"/>
  <c r="L80" i="6" s="1"/>
  <c r="K81" i="6"/>
  <c r="K80" i="6" s="1"/>
  <c r="L90" i="9"/>
  <c r="L89" i="9" s="1"/>
  <c r="K90" i="9"/>
  <c r="K89" i="9" s="1"/>
  <c r="K96" i="6"/>
  <c r="J20" i="18"/>
  <c r="J19" i="18" s="1"/>
  <c r="J18" i="18" s="1"/>
  <c r="K20" i="18"/>
  <c r="K19" i="18" s="1"/>
  <c r="K18" i="18" s="1"/>
  <c r="J131" i="9"/>
  <c r="J130" i="9" s="1"/>
  <c r="J127" i="9" s="1"/>
  <c r="L25" i="6"/>
  <c r="L21" i="6" s="1"/>
  <c r="J159" i="9"/>
  <c r="J158" i="9" s="1"/>
  <c r="J157" i="9" s="1"/>
  <c r="J156" i="9" s="1"/>
  <c r="J10" i="18"/>
  <c r="J9" i="18" s="1"/>
  <c r="K10" i="18"/>
  <c r="K9" i="18" s="1"/>
  <c r="I10" i="18"/>
  <c r="I9" i="18" s="1"/>
  <c r="K135" i="9"/>
  <c r="K134" i="9" s="1"/>
  <c r="J95" i="9"/>
  <c r="J94" i="9" s="1"/>
  <c r="J93" i="9" s="1"/>
  <c r="J92" i="9" s="1"/>
  <c r="L95" i="9"/>
  <c r="L94" i="9" s="1"/>
  <c r="L91" i="9" s="1"/>
  <c r="L54" i="6"/>
  <c r="L53" i="6" s="1"/>
  <c r="L135" i="9"/>
  <c r="L134" i="9" s="1"/>
  <c r="K54" i="6"/>
  <c r="K53" i="6" s="1"/>
  <c r="K111" i="9"/>
  <c r="K110" i="9" s="1"/>
  <c r="K129" i="9"/>
  <c r="K128" i="9" s="1"/>
  <c r="I19" i="18"/>
  <c r="I18" i="18" s="1"/>
  <c r="K105" i="9"/>
  <c r="K104" i="9" s="1"/>
  <c r="I95" i="18"/>
  <c r="J111" i="9"/>
  <c r="J110" i="9" s="1"/>
  <c r="L129" i="9"/>
  <c r="L128" i="9" s="1"/>
  <c r="L55" i="9"/>
  <c r="L54" i="9" s="1"/>
  <c r="K53" i="9"/>
  <c r="K52" i="9" s="1"/>
  <c r="K55" i="9"/>
  <c r="K54" i="9" s="1"/>
  <c r="K161" i="9"/>
  <c r="K163" i="9"/>
  <c r="K162" i="9" s="1"/>
  <c r="J53" i="9"/>
  <c r="J52" i="9" s="1"/>
  <c r="J55" i="9"/>
  <c r="J54" i="9" s="1"/>
  <c r="J161" i="9"/>
  <c r="J163" i="9"/>
  <c r="J162" i="9" s="1"/>
  <c r="L161" i="9"/>
  <c r="L163" i="9"/>
  <c r="L162" i="9" s="1"/>
  <c r="K152" i="9"/>
  <c r="K151" i="9" s="1"/>
  <c r="L152" i="9"/>
  <c r="L151" i="9" s="1"/>
  <c r="J152" i="9"/>
  <c r="J151" i="9" s="1"/>
  <c r="J103" i="9"/>
  <c r="J105" i="9"/>
  <c r="J104" i="9" s="1"/>
  <c r="L103" i="9"/>
  <c r="L105" i="9"/>
  <c r="L104" i="9" s="1"/>
  <c r="L66" i="9"/>
  <c r="L68" i="9"/>
  <c r="L67" i="9" s="1"/>
  <c r="K66" i="9"/>
  <c r="K68" i="9"/>
  <c r="K67" i="9" s="1"/>
  <c r="K95" i="9"/>
  <c r="K94" i="9" s="1"/>
  <c r="I55" i="18"/>
  <c r="I54" i="18" s="1"/>
  <c r="I53" i="18" s="1"/>
  <c r="I52" i="18" s="1"/>
  <c r="L96" i="6"/>
  <c r="C19" i="1"/>
  <c r="D19" i="1"/>
  <c r="E19" i="1"/>
  <c r="L113" i="9"/>
  <c r="L112" i="9" s="1"/>
  <c r="J54" i="6"/>
  <c r="J53" i="6" s="1"/>
  <c r="J96" i="6"/>
  <c r="K76" i="9"/>
  <c r="K75" i="9" s="1"/>
  <c r="K72" i="9" s="1"/>
  <c r="K20" i="6"/>
  <c r="K19" i="6" s="1"/>
  <c r="K9" i="6" s="1"/>
  <c r="K8" i="6" s="1"/>
  <c r="K7" i="6" s="1"/>
  <c r="J20" i="6"/>
  <c r="J19" i="6" s="1"/>
  <c r="J9" i="6" s="1"/>
  <c r="J76" i="9"/>
  <c r="J75" i="9" s="1"/>
  <c r="J72" i="9" s="1"/>
  <c r="J65" i="9" s="1"/>
  <c r="L76" i="9"/>
  <c r="L75" i="9" s="1"/>
  <c r="L72" i="9" s="1"/>
  <c r="J135" i="9" l="1"/>
  <c r="J134" i="9" s="1"/>
  <c r="J8" i="6"/>
  <c r="J7" i="6" s="1"/>
  <c r="C20" i="13" s="1"/>
  <c r="C19" i="13" s="1"/>
  <c r="C18" i="13" s="1"/>
  <c r="I8" i="18"/>
  <c r="I7" i="18" s="1"/>
  <c r="K8" i="18"/>
  <c r="K7" i="18" s="1"/>
  <c r="J8" i="18"/>
  <c r="J7" i="18" s="1"/>
  <c r="L65" i="9"/>
  <c r="L51" i="9" s="1"/>
  <c r="L7" i="9" s="1"/>
  <c r="K65" i="9"/>
  <c r="K51" i="9" s="1"/>
  <c r="K7" i="9" s="1"/>
  <c r="J129" i="9"/>
  <c r="J128" i="9" s="1"/>
  <c r="D20" i="13"/>
  <c r="D19" i="13" s="1"/>
  <c r="D18" i="13" s="1"/>
  <c r="L20" i="6"/>
  <c r="L19" i="6" s="1"/>
  <c r="L9" i="6" s="1"/>
  <c r="L8" i="6" s="1"/>
  <c r="L7" i="6" s="1"/>
  <c r="L93" i="9"/>
  <c r="L92" i="9" s="1"/>
  <c r="J91" i="9"/>
  <c r="E7" i="1"/>
  <c r="E17" i="13" s="1"/>
  <c r="E16" i="13" s="1"/>
  <c r="E15" i="13" s="1"/>
  <c r="D7" i="1"/>
  <c r="D17" i="13" s="1"/>
  <c r="D16" i="13" s="1"/>
  <c r="D15" i="13" s="1"/>
  <c r="C7" i="1"/>
  <c r="L109" i="9"/>
  <c r="L111" i="9"/>
  <c r="L110" i="9" s="1"/>
  <c r="K91" i="9"/>
  <c r="K93" i="9"/>
  <c r="K92" i="9" s="1"/>
  <c r="L74" i="9"/>
  <c r="L73" i="9" s="1"/>
  <c r="J51" i="9"/>
  <c r="J74" i="9"/>
  <c r="J73" i="9" s="1"/>
  <c r="K74" i="9"/>
  <c r="K73" i="9" s="1"/>
  <c r="J89" i="9"/>
  <c r="J7" i="9" l="1"/>
  <c r="D14" i="13"/>
  <c r="E20" i="13"/>
  <c r="E19" i="13" s="1"/>
  <c r="E18" i="13" s="1"/>
  <c r="E14" i="13" s="1"/>
  <c r="C17" i="13"/>
  <c r="C16" i="13" s="1"/>
  <c r="C15" i="13" s="1"/>
  <c r="C14" i="13" s="1"/>
  <c r="D6" i="13" l="1"/>
  <c r="E6" i="13"/>
  <c r="C6" i="13"/>
</calcChain>
</file>

<file path=xl/sharedStrings.xml><?xml version="1.0" encoding="utf-8"?>
<sst xmlns="http://schemas.openxmlformats.org/spreadsheetml/2006/main" count="2523" uniqueCount="245">
  <si>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</si>
  <si>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</si>
  <si>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</si>
  <si>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</si>
  <si>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</si>
  <si>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</si>
  <si>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</si>
  <si>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</si>
  <si>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</si>
  <si>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</si>
  <si>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</si>
  <si>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</si>
  <si>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</si>
  <si>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</si>
  <si>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</si>
  <si>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</si>
  <si>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</si>
  <si>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</si>
  <si>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</si>
  <si>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</si>
  <si>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</si>
  <si>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</si>
  <si>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</si>
  <si>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</si>
  <si>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</si>
  <si>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</si>
  <si>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</si>
  <si>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</si>
  <si>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</si>
  <si>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</si>
  <si>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</si>
  <si>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</si>
  <si>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</si>
  <si>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</si>
  <si>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</si>
  <si>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</si>
  <si>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</si>
  <si>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</si>
  <si>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</si>
  <si>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</si>
  <si>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</si>
  <si>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</si>
  <si>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</si>
  <si>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</si>
  <si>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</si>
  <si>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</si>
  <si>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</si>
  <si>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</si>
  <si>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</si>
  <si>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</si>
  <si>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</si>
  <si>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</si>
  <si>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</si>
  <si>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</si>
  <si>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</si>
  <si>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</si>
  <si>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</si>
  <si>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</si>
  <si>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</si>
  <si>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</si>
  <si>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</si>
  <si>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</si>
  <si>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</si>
  <si>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</si>
  <si>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</si>
  <si>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</si>
  <si>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</si>
  <si>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</si>
  <si>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</si>
  <si>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</si>
  <si>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</si>
  <si>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</si>
  <si>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</si>
  <si>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</si>
  <si>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</si>
  <si>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</si>
  <si>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</si>
  <si>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</si>
  <si>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</si>
  <si>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</si>
  <si>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</si>
  <si>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</si>
  <si>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</si>
  <si>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</si>
  <si>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</si>
  <si>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</si>
  <si>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</si>
  <si>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</si>
  <si>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</si>
  <si>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</si>
  <si>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</si>
  <si>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</si>
  <si>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</si>
  <si>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</si>
  <si>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</si>
  <si>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</si>
  <si>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</si>
  <si>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</si>
  <si>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</si>
  <si>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</si>
  <si>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</si>
  <si>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</si>
  <si>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</si>
  <si>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</si>
  <si>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</si>
  <si>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</si>
  <si>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</si>
  <si>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</si>
  <si>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</si>
  <si>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</si>
  <si>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</si>
  <si>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</si>
  <si>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</si>
  <si>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</si>
  <si>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</si>
  <si>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</si>
  <si>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</si>
  <si>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</si>
  <si>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</si>
  <si>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</si>
  <si>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</si>
  <si>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</si>
  <si>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</si>
  <si>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</si>
  <si>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</si>
  <si>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</si>
  <si>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</si>
  <si>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</si>
  <si>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</si>
  <si>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</si>
  <si>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</si>
  <si>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</si>
  <si>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</si>
  <si>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</si>
  <si>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</si>
  <si>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</si>
  <si>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</si>
  <si>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</si>
  <si>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</si>
  <si>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</si>
  <si>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</si>
  <si>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</si>
  <si>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</si>
  <si>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</si>
  <si>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</si>
  <si>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</si>
  <si>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</si>
  <si>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</si>
  <si>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</si>
  <si>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</si>
  <si>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</si>
  <si>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</si>
  <si>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</si>
  <si>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</si>
  <si>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</si>
  <si>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</si>
  <si>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</si>
  <si>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</si>
  <si>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</si>
  <si>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</si>
  <si>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</si>
  <si>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</si>
  <si>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</si>
  <si>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</si>
  <si>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</si>
  <si>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</si>
  <si>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</si>
  <si>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</si>
  <si>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</si>
  <si>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</si>
  <si>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</si>
  <si>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</si>
  <si>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</si>
  <si>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</si>
  <si>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</si>
  <si>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</si>
  <si>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</si>
  <si>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</si>
  <si>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</si>
  <si>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</si>
  <si>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</si>
  <si>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</si>
  <si>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</si>
  <si>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</si>
  <si>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</si>
  <si>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</si>
  <si>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</si>
  <si>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</si>
  <si>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</si>
  <si>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</si>
  <si>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</si>
  <si>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</si>
  <si>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</si>
  <si>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</si>
  <si>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</si>
  <si>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</si>
  <si>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</si>
  <si>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</si>
  <si>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</si>
  <si>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</si>
  <si>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</si>
  <si>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</si>
  <si>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</si>
  <si>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</si>
  <si>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</si>
  <si>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</si>
  <si>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</si>
  <si>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</si>
  <si>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</si>
  <si>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</si>
  <si>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</si>
  <si>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</si>
  <si>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</si>
  <si>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</si>
  <si>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</si>
  <si>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</si>
  <si>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</si>
  <si>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</si>
  <si>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</si>
  <si>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</si>
  <si>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</si>
  <si>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</si>
  <si>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</si>
  <si>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</si>
  <si>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</si>
  <si>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</si>
  <si>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</si>
  <si>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</si>
  <si>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</si>
  <si>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</si>
  <si>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</si>
  <si>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</si>
  <si>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</si>
  <si>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</si>
  <si>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</si>
  <si>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</si>
  <si>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</si>
  <si>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</si>
  <si>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</si>
  <si>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</si>
  <si>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</si>
  <si>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</si>
  <si>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-6,75</t>
  </si>
  <si>
    <t>-8,5</t>
  </si>
  <si>
    <t>+1,75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</si>
</sst>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9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H29"/>
  <sheetViews>
    <sheetView view="pageBreakPreview" topLeftCell="A19" zoomScaleNormal="75" zoomScaleSheetLayoutView="100" workbookViewId="0">
      <selection activeCell="F24" sqref="F24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 x14ac:dyDescent="0.25">
      <c r="A1" s="39"/>
      <c r="B1" s="39"/>
      <c r="C1" s="277" t="s">
        <v>190</v>
      </c>
      <c r="D1" s="277"/>
      <c r="E1" s="277"/>
    </row>
    <row r="2" spans="1:8" ht="41.25" customHeight="1" x14ac:dyDescent="0.25">
      <c r="A2" s="283" t="s">
        <v>154</v>
      </c>
      <c r="B2" s="283"/>
      <c r="C2" s="283"/>
      <c r="D2" s="283"/>
      <c r="E2" s="283"/>
    </row>
    <row r="3" spans="1:8" x14ac:dyDescent="0.25">
      <c r="A3" s="124"/>
      <c r="B3" s="124"/>
      <c r="C3" s="284" t="s">
        <v>0</v>
      </c>
      <c r="D3" s="284"/>
      <c r="E3" s="284"/>
    </row>
    <row r="4" spans="1:8" ht="32.25" customHeight="1" x14ac:dyDescent="0.25">
      <c r="A4" s="279" t="s">
        <v>1</v>
      </c>
      <c r="B4" s="281" t="s">
        <v>2</v>
      </c>
      <c r="C4" s="278" t="s">
        <v>3</v>
      </c>
      <c r="D4" s="278"/>
      <c r="E4" s="278"/>
    </row>
    <row r="5" spans="1:8" x14ac:dyDescent="0.25">
      <c r="A5" s="280"/>
      <c r="B5" s="282"/>
      <c r="C5" s="238" t="s">
        <v>167</v>
      </c>
      <c r="D5" s="238" t="s">
        <v>179</v>
      </c>
      <c r="E5" s="238" t="s">
        <v>191</v>
      </c>
    </row>
    <row r="6" spans="1:8" x14ac:dyDescent="0.25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 x14ac:dyDescent="0.25">
      <c r="A7" s="44"/>
      <c r="B7" s="45" t="s">
        <v>4</v>
      </c>
      <c r="C7" s="46">
        <f>SUM(C8+C19)</f>
        <v>2317.9870000000001</v>
      </c>
      <c r="D7" s="46">
        <f>SUM(D8+D19)</f>
        <v>1475.5</v>
      </c>
      <c r="E7" s="46">
        <f>SUM(E8+E19)</f>
        <v>1375.8</v>
      </c>
    </row>
    <row r="8" spans="1:8" x14ac:dyDescent="0.25">
      <c r="A8" s="47" t="s">
        <v>66</v>
      </c>
      <c r="B8" s="45" t="s">
        <v>70</v>
      </c>
      <c r="C8" s="48">
        <f>C9+C12+C14+C17</f>
        <v>717.4</v>
      </c>
      <c r="D8" s="48">
        <f t="shared" ref="D8:E8" si="0">D9+D12+D14+D17</f>
        <v>728.90000000000009</v>
      </c>
      <c r="E8" s="48">
        <f t="shared" si="0"/>
        <v>577.4</v>
      </c>
    </row>
    <row r="9" spans="1:8" x14ac:dyDescent="0.25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 x14ac:dyDescent="0.3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 x14ac:dyDescent="0.25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 x14ac:dyDescent="0.25">
      <c r="A12" s="47" t="s">
        <v>68</v>
      </c>
      <c r="B12" s="45" t="s">
        <v>73</v>
      </c>
      <c r="C12" s="229">
        <f>SUM(C13)</f>
        <v>45</v>
      </c>
      <c r="D12" s="229">
        <f>SUM(D13)</f>
        <v>45</v>
      </c>
      <c r="E12" s="229">
        <f>SUM(E13)</f>
        <v>46</v>
      </c>
    </row>
    <row r="13" spans="1:8" ht="33" customHeight="1" x14ac:dyDescent="0.25">
      <c r="A13" s="49" t="s">
        <v>74</v>
      </c>
      <c r="B13" s="50" t="s">
        <v>75</v>
      </c>
      <c r="C13" s="230">
        <v>45</v>
      </c>
      <c r="D13" s="214">
        <v>45</v>
      </c>
      <c r="E13" s="215">
        <v>46</v>
      </c>
    </row>
    <row r="14" spans="1:8" x14ac:dyDescent="0.25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 x14ac:dyDescent="0.2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 x14ac:dyDescent="0.2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37.9" customHeight="1" x14ac:dyDescent="0.25">
      <c r="A17" s="47" t="s">
        <v>192</v>
      </c>
      <c r="B17" s="6" t="s">
        <v>193</v>
      </c>
      <c r="C17" s="229">
        <f>SUM(C18)</f>
        <v>150</v>
      </c>
      <c r="D17" s="229">
        <f>SUM(D18)</f>
        <v>156.80000000000001</v>
      </c>
      <c r="E17" s="229">
        <f>SUM(E18)</f>
        <v>0</v>
      </c>
      <c r="F17" s="269"/>
      <c r="G17" s="270"/>
      <c r="H17" s="270"/>
    </row>
    <row r="18" spans="1:8" ht="47.25" x14ac:dyDescent="0.25">
      <c r="A18" s="49" t="s">
        <v>194</v>
      </c>
      <c r="B18" s="52" t="s">
        <v>195</v>
      </c>
      <c r="C18" s="230">
        <v>150</v>
      </c>
      <c r="D18" s="214">
        <v>156.80000000000001</v>
      </c>
      <c r="E18" s="215">
        <v>0</v>
      </c>
    </row>
    <row r="19" spans="1:8" ht="38.450000000000003" customHeight="1" x14ac:dyDescent="0.25">
      <c r="A19" s="53" t="s">
        <v>80</v>
      </c>
      <c r="B19" s="54" t="s">
        <v>81</v>
      </c>
      <c r="C19" s="229">
        <f>C20+C22+C24+C27</f>
        <v>1600.587</v>
      </c>
      <c r="D19" s="229">
        <f t="shared" ref="D19:E19" si="2">D20+D22+D24+D27</f>
        <v>746.6</v>
      </c>
      <c r="E19" s="229">
        <f t="shared" si="2"/>
        <v>798.4</v>
      </c>
    </row>
    <row r="20" spans="1:8" ht="17.25" customHeight="1" x14ac:dyDescent="0.25">
      <c r="A20" s="47" t="s">
        <v>151</v>
      </c>
      <c r="B20" s="54" t="s">
        <v>152</v>
      </c>
      <c r="C20" s="229">
        <f>C21</f>
        <v>359.4</v>
      </c>
      <c r="D20" s="229">
        <f t="shared" ref="D20:E20" si="3">D21</f>
        <v>0</v>
      </c>
      <c r="E20" s="229">
        <f t="shared" si="3"/>
        <v>0</v>
      </c>
    </row>
    <row r="21" spans="1:8" ht="31.5" customHeight="1" x14ac:dyDescent="0.25">
      <c r="A21" s="49" t="s">
        <v>168</v>
      </c>
      <c r="B21" s="40" t="s">
        <v>166</v>
      </c>
      <c r="C21" s="231">
        <v>359.4</v>
      </c>
      <c r="D21" s="231">
        <v>0</v>
      </c>
      <c r="E21" s="231">
        <v>0</v>
      </c>
    </row>
    <row r="22" spans="1:8" ht="31.5" customHeight="1" x14ac:dyDescent="0.25">
      <c r="A22" s="47" t="s">
        <v>196</v>
      </c>
      <c r="B22" s="55" t="s">
        <v>197</v>
      </c>
      <c r="C22" s="231">
        <f>C23</f>
        <v>182.14999999999998</v>
      </c>
      <c r="D22" s="231">
        <f t="shared" ref="D22:E22" si="4">D23</f>
        <v>0</v>
      </c>
      <c r="E22" s="231">
        <f t="shared" si="4"/>
        <v>0</v>
      </c>
    </row>
    <row r="23" spans="1:8" ht="31.5" customHeight="1" x14ac:dyDescent="0.25">
      <c r="A23" s="49" t="s">
        <v>199</v>
      </c>
      <c r="B23" s="52" t="s">
        <v>198</v>
      </c>
      <c r="C23" s="231">
        <f>145.7+43.2-6.75</f>
        <v>182.14999999999998</v>
      </c>
      <c r="D23" s="231">
        <v>0</v>
      </c>
      <c r="E23" s="231">
        <v>0</v>
      </c>
      <c r="F23" s="267" t="s">
        <v>242</v>
      </c>
    </row>
    <row r="24" spans="1:8" x14ac:dyDescent="0.25">
      <c r="A24" s="47" t="s">
        <v>82</v>
      </c>
      <c r="B24" s="55" t="s">
        <v>83</v>
      </c>
      <c r="C24" s="229">
        <f>SUM(C25+C26)</f>
        <v>109.6</v>
      </c>
      <c r="D24" s="229">
        <f>SUM(D25+D26)</f>
        <v>114.7</v>
      </c>
      <c r="E24" s="229">
        <f>SUM(E25+E26)</f>
        <v>119</v>
      </c>
    </row>
    <row r="25" spans="1:8" ht="94.5" x14ac:dyDescent="0.25">
      <c r="A25" s="49" t="s">
        <v>159</v>
      </c>
      <c r="B25" s="84" t="s">
        <v>149</v>
      </c>
      <c r="C25" s="231">
        <v>0.3</v>
      </c>
      <c r="D25" s="231">
        <v>0.3</v>
      </c>
      <c r="E25" s="231">
        <v>0.3</v>
      </c>
    </row>
    <row r="26" spans="1:8" ht="33" customHeight="1" x14ac:dyDescent="0.25">
      <c r="A26" s="49" t="s">
        <v>160</v>
      </c>
      <c r="B26" s="31" t="s">
        <v>84</v>
      </c>
      <c r="C26" s="232">
        <v>109.3</v>
      </c>
      <c r="D26" s="232">
        <v>114.4</v>
      </c>
      <c r="E26" s="232">
        <v>118.7</v>
      </c>
    </row>
    <row r="27" spans="1:8" ht="21" customHeight="1" x14ac:dyDescent="0.25">
      <c r="A27" s="47" t="s">
        <v>85</v>
      </c>
      <c r="B27" s="45" t="s">
        <v>86</v>
      </c>
      <c r="C27" s="233">
        <f>C28+C29</f>
        <v>949.43700000000001</v>
      </c>
      <c r="D27" s="233">
        <f t="shared" ref="D27:E27" si="5">D28+D29</f>
        <v>631.9</v>
      </c>
      <c r="E27" s="233">
        <f t="shared" si="5"/>
        <v>679.4</v>
      </c>
    </row>
    <row r="28" spans="1:8" ht="66" customHeight="1" x14ac:dyDescent="0.25">
      <c r="A28" s="49" t="s">
        <v>155</v>
      </c>
      <c r="B28" s="52" t="s">
        <v>87</v>
      </c>
      <c r="C28" s="234">
        <f>537.2+30+250+95</f>
        <v>912.2</v>
      </c>
      <c r="D28" s="234">
        <f>569.8+30+32.1</f>
        <v>631.9</v>
      </c>
      <c r="E28" s="234">
        <f>592.6+30+56.8</f>
        <v>679.4</v>
      </c>
    </row>
    <row r="29" spans="1:8" ht="31.5" x14ac:dyDescent="0.25">
      <c r="A29" s="49" t="s">
        <v>233</v>
      </c>
      <c r="B29" s="52" t="s">
        <v>234</v>
      </c>
      <c r="C29" s="273">
        <v>37.237000000000002</v>
      </c>
      <c r="D29" s="273">
        <v>0</v>
      </c>
      <c r="E29" s="27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137"/>
  <sheetViews>
    <sheetView tabSelected="1" view="pageBreakPreview" topLeftCell="A7" zoomScale="90" zoomScaleNormal="75" zoomScaleSheetLayoutView="90" workbookViewId="0">
      <selection activeCell="M25" sqref="M25"/>
    </sheetView>
  </sheetViews>
  <sheetFormatPr defaultColWidth="8.5703125" defaultRowHeight="15.75" x14ac:dyDescent="0.2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 x14ac:dyDescent="0.25">
      <c r="A1" s="121"/>
      <c r="B1" s="122"/>
      <c r="C1" s="122"/>
      <c r="D1" s="122"/>
      <c r="E1" s="122"/>
      <c r="F1" s="122"/>
      <c r="G1" s="123"/>
      <c r="H1" s="212"/>
      <c r="I1" s="212"/>
      <c r="J1" s="277" t="s">
        <v>207</v>
      </c>
      <c r="K1" s="277"/>
      <c r="L1" s="277"/>
    </row>
    <row r="2" spans="1:15" ht="57.75" customHeight="1" x14ac:dyDescent="0.25">
      <c r="A2" s="286" t="s">
        <v>200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</row>
    <row r="3" spans="1:15" x14ac:dyDescent="0.2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 x14ac:dyDescent="0.25">
      <c r="A4" s="285" t="s">
        <v>9</v>
      </c>
      <c r="B4" s="285" t="s">
        <v>18</v>
      </c>
      <c r="C4" s="285" t="s">
        <v>10</v>
      </c>
      <c r="D4" s="285" t="s">
        <v>181</v>
      </c>
      <c r="E4" s="285" t="s">
        <v>182</v>
      </c>
      <c r="F4" s="285"/>
      <c r="G4" s="285"/>
      <c r="H4" s="285"/>
      <c r="I4" s="285" t="s">
        <v>183</v>
      </c>
      <c r="J4" s="285" t="s">
        <v>62</v>
      </c>
      <c r="K4" s="285"/>
      <c r="L4" s="285"/>
    </row>
    <row r="5" spans="1:15" x14ac:dyDescent="0.25">
      <c r="A5" s="285" t="s">
        <v>184</v>
      </c>
      <c r="B5" s="285" t="s">
        <v>184</v>
      </c>
      <c r="C5" s="285" t="s">
        <v>184</v>
      </c>
      <c r="D5" s="285" t="s">
        <v>184</v>
      </c>
      <c r="E5" s="285" t="s">
        <v>184</v>
      </c>
      <c r="F5" s="285"/>
      <c r="G5" s="285"/>
      <c r="H5" s="285"/>
      <c r="I5" s="285" t="s">
        <v>184</v>
      </c>
      <c r="J5" s="239" t="s">
        <v>167</v>
      </c>
      <c r="K5" s="239" t="s">
        <v>179</v>
      </c>
      <c r="L5" s="239" t="s">
        <v>191</v>
      </c>
    </row>
    <row r="6" spans="1:15" x14ac:dyDescent="0.2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 x14ac:dyDescent="0.25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2617.9580000000001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 x14ac:dyDescent="0.2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J9+J53+J80+J96+J117+J124+J62</f>
        <v>2617.9580000000001</v>
      </c>
      <c r="K8" s="133">
        <f>K9+K53+K80+K96+K117+K124+K137+K62</f>
        <v>1475.4920000000002</v>
      </c>
      <c r="L8" s="133">
        <f>L9+L53+L80+L96+L117+L124+L137+L62</f>
        <v>1375.8</v>
      </c>
    </row>
    <row r="9" spans="1:15" x14ac:dyDescent="0.2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J10+J19+J38+J44</f>
        <v>1042.049</v>
      </c>
      <c r="K9" s="133">
        <f t="shared" ref="K9:L9" si="0">K10+K19+K38+K44</f>
        <v>420.6</v>
      </c>
      <c r="L9" s="133">
        <f t="shared" si="0"/>
        <v>268.5</v>
      </c>
    </row>
    <row r="10" spans="1:15" ht="31.5" x14ac:dyDescent="0.2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375.90000000000003</v>
      </c>
      <c r="K10" s="139">
        <f t="shared" ref="K10:L14" si="1">K11</f>
        <v>175.9</v>
      </c>
      <c r="L10" s="139">
        <f t="shared" si="1"/>
        <v>99.5</v>
      </c>
    </row>
    <row r="11" spans="1:15" x14ac:dyDescent="0.2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375.90000000000003</v>
      </c>
      <c r="K11" s="140">
        <f t="shared" si="1"/>
        <v>175.9</v>
      </c>
      <c r="L11" s="140">
        <f t="shared" si="1"/>
        <v>99.5</v>
      </c>
    </row>
    <row r="12" spans="1:15" x14ac:dyDescent="0.2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375.90000000000003</v>
      </c>
      <c r="K12" s="140">
        <f t="shared" ref="K12:L12" si="2">K13+K16</f>
        <v>175.9</v>
      </c>
      <c r="L12" s="140">
        <f t="shared" si="2"/>
        <v>99.5</v>
      </c>
    </row>
    <row r="13" spans="1:15" x14ac:dyDescent="0.2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331.90000000000003</v>
      </c>
      <c r="K13" s="140">
        <f t="shared" si="1"/>
        <v>175.9</v>
      </c>
      <c r="L13" s="140">
        <f t="shared" si="1"/>
        <v>99.5</v>
      </c>
    </row>
    <row r="14" spans="1:15" ht="47.25" x14ac:dyDescent="0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331.90000000000003</v>
      </c>
      <c r="K14" s="140">
        <f t="shared" si="1"/>
        <v>175.9</v>
      </c>
      <c r="L14" s="140">
        <f t="shared" si="1"/>
        <v>99.5</v>
      </c>
    </row>
    <row r="15" spans="1:15" ht="21" customHeight="1" x14ac:dyDescent="0.25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</f>
        <v>331.90000000000003</v>
      </c>
      <c r="K15" s="140">
        <f>176.4-0.5</f>
        <v>175.9</v>
      </c>
      <c r="L15" s="140">
        <f>100-0.5</f>
        <v>99.5</v>
      </c>
    </row>
    <row r="16" spans="1:15" ht="35.25" customHeight="1" x14ac:dyDescent="0.25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44</v>
      </c>
      <c r="K16" s="140">
        <f t="shared" si="3"/>
        <v>0</v>
      </c>
      <c r="L16" s="140">
        <f t="shared" si="3"/>
        <v>0</v>
      </c>
    </row>
    <row r="17" spans="1:15" ht="52.5" customHeight="1" x14ac:dyDescent="0.25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44</v>
      </c>
      <c r="K17" s="140">
        <f t="shared" si="3"/>
        <v>0</v>
      </c>
      <c r="L17" s="140">
        <f t="shared" si="3"/>
        <v>0</v>
      </c>
    </row>
    <row r="18" spans="1:15" ht="25.5" customHeight="1" x14ac:dyDescent="0.25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</f>
        <v>44</v>
      </c>
      <c r="K18" s="140">
        <v>0</v>
      </c>
      <c r="L18" s="140">
        <v>0</v>
      </c>
    </row>
    <row r="19" spans="1:15" ht="47.25" x14ac:dyDescent="0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J20+J33</f>
        <v>659.02099999999996</v>
      </c>
      <c r="K19" s="139">
        <f>K20+K33</f>
        <v>237.20000000000002</v>
      </c>
      <c r="L19" s="139">
        <f>L20+L33</f>
        <v>161.5</v>
      </c>
    </row>
    <row r="20" spans="1:15" x14ac:dyDescent="0.2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658.721</v>
      </c>
      <c r="K20" s="140">
        <f>K21</f>
        <v>236.9</v>
      </c>
      <c r="L20" s="140">
        <f>L21</f>
        <v>161.19999999999999</v>
      </c>
    </row>
    <row r="21" spans="1:15" ht="18.600000000000001" customHeight="1" x14ac:dyDescent="0.25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658.721</v>
      </c>
      <c r="K21" s="140">
        <f t="shared" ref="K21:L21" si="4">K23+K25</f>
        <v>236.9</v>
      </c>
      <c r="L21" s="140">
        <f t="shared" si="4"/>
        <v>161.19999999999999</v>
      </c>
    </row>
    <row r="22" spans="1:15" x14ac:dyDescent="0.2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336.05</v>
      </c>
      <c r="K22" s="140">
        <f t="shared" si="5"/>
        <v>204.4</v>
      </c>
      <c r="L22" s="140">
        <f t="shared" si="5"/>
        <v>130</v>
      </c>
    </row>
    <row r="23" spans="1:15" ht="49.5" customHeight="1" x14ac:dyDescent="0.25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336.05</v>
      </c>
      <c r="K23" s="140">
        <f t="shared" si="5"/>
        <v>204.4</v>
      </c>
      <c r="L23" s="140">
        <f t="shared" si="5"/>
        <v>130</v>
      </c>
    </row>
    <row r="24" spans="1:15" x14ac:dyDescent="0.2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</f>
        <v>336.05</v>
      </c>
      <c r="K24" s="140">
        <v>204.4</v>
      </c>
      <c r="L24" s="140">
        <v>130</v>
      </c>
      <c r="M24" s="253" t="s">
        <v>244</v>
      </c>
    </row>
    <row r="25" spans="1:15" x14ac:dyDescent="0.2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219.5</v>
      </c>
      <c r="K25" s="140">
        <f>K26+K28</f>
        <v>32.5</v>
      </c>
      <c r="L25" s="140">
        <f>L26+L28</f>
        <v>31.2</v>
      </c>
    </row>
    <row r="26" spans="1:15" ht="21.75" customHeight="1" x14ac:dyDescent="0.25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184</v>
      </c>
      <c r="K26" s="140">
        <f t="shared" si="6"/>
        <v>20.5</v>
      </c>
      <c r="L26" s="140">
        <f t="shared" si="6"/>
        <v>19.2</v>
      </c>
    </row>
    <row r="27" spans="1:15" ht="31.5" x14ac:dyDescent="0.2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</f>
        <v>184</v>
      </c>
      <c r="K27" s="140">
        <v>20.5</v>
      </c>
      <c r="L27" s="140">
        <v>19.2</v>
      </c>
    </row>
    <row r="28" spans="1:15" s="58" customFormat="1" x14ac:dyDescent="0.25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 x14ac:dyDescent="0.25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 x14ac:dyDescent="0.25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</f>
        <v>103.17100000000001</v>
      </c>
      <c r="K30" s="62">
        <f t="shared" ref="K30:L31" si="7">K31</f>
        <v>0</v>
      </c>
      <c r="L30" s="62">
        <f t="shared" si="7"/>
        <v>0</v>
      </c>
      <c r="M30" s="254"/>
      <c r="N30" s="272"/>
      <c r="O30" s="272"/>
    </row>
    <row r="31" spans="1:15" s="58" customFormat="1" ht="47.25" x14ac:dyDescent="0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103.17100000000001</v>
      </c>
      <c r="K31" s="62">
        <f t="shared" si="7"/>
        <v>0</v>
      </c>
      <c r="L31" s="62">
        <f t="shared" si="7"/>
        <v>0</v>
      </c>
      <c r="M31" s="254"/>
      <c r="N31" s="272"/>
      <c r="O31" s="272"/>
    </row>
    <row r="32" spans="1:15" s="58" customFormat="1" x14ac:dyDescent="0.25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v>103.17100000000001</v>
      </c>
      <c r="K32" s="62">
        <v>0</v>
      </c>
      <c r="L32" s="62">
        <v>0</v>
      </c>
      <c r="M32" s="254"/>
      <c r="N32" s="272"/>
      <c r="O32" s="272"/>
    </row>
    <row r="33" spans="1:15" s="51" customFormat="1" ht="31.5" x14ac:dyDescent="0.25">
      <c r="A33" s="111" t="s">
        <v>156</v>
      </c>
      <c r="B33" s="129">
        <v>919</v>
      </c>
      <c r="C33" s="8" t="s">
        <v>13</v>
      </c>
      <c r="D33" s="8" t="s">
        <v>14</v>
      </c>
      <c r="E33" s="88">
        <v>89</v>
      </c>
      <c r="F33" s="87"/>
      <c r="G33" s="87"/>
      <c r="H33" s="87"/>
      <c r="I33" s="142"/>
      <c r="J33" s="140">
        <f>J34</f>
        <v>0.3</v>
      </c>
      <c r="K33" s="140">
        <f t="shared" ref="K33:L36" si="8">K34</f>
        <v>0.3</v>
      </c>
      <c r="L33" s="140">
        <f t="shared" si="8"/>
        <v>0.3</v>
      </c>
      <c r="M33" s="255"/>
      <c r="N33" s="269"/>
      <c r="O33" s="269"/>
    </row>
    <row r="34" spans="1:15" s="51" customFormat="1" ht="47.25" x14ac:dyDescent="0.25">
      <c r="A34" s="111" t="s">
        <v>157</v>
      </c>
      <c r="B34" s="129">
        <v>919</v>
      </c>
      <c r="C34" s="8" t="s">
        <v>13</v>
      </c>
      <c r="D34" s="8" t="s">
        <v>14</v>
      </c>
      <c r="E34" s="88">
        <v>89</v>
      </c>
      <c r="F34" s="87" t="s">
        <v>20</v>
      </c>
      <c r="G34" s="87"/>
      <c r="H34" s="87"/>
      <c r="I34" s="142"/>
      <c r="J34" s="140">
        <f>J35</f>
        <v>0.3</v>
      </c>
      <c r="K34" s="140">
        <f t="shared" si="8"/>
        <v>0.3</v>
      </c>
      <c r="L34" s="140">
        <f t="shared" si="8"/>
        <v>0.3</v>
      </c>
      <c r="M34" s="255"/>
      <c r="N34" s="269"/>
      <c r="O34" s="269"/>
    </row>
    <row r="35" spans="1:15" s="51" customFormat="1" ht="70.5" customHeight="1" x14ac:dyDescent="0.25">
      <c r="A35" s="143" t="s">
        <v>130</v>
      </c>
      <c r="B35" s="129">
        <v>919</v>
      </c>
      <c r="C35" s="8" t="s">
        <v>13</v>
      </c>
      <c r="D35" s="8" t="s">
        <v>14</v>
      </c>
      <c r="E35" s="88">
        <v>89</v>
      </c>
      <c r="F35" s="87" t="s">
        <v>20</v>
      </c>
      <c r="G35" s="87" t="s">
        <v>33</v>
      </c>
      <c r="H35" s="87" t="s">
        <v>40</v>
      </c>
      <c r="I35" s="142"/>
      <c r="J35" s="140">
        <f>J36</f>
        <v>0.3</v>
      </c>
      <c r="K35" s="140">
        <f t="shared" si="8"/>
        <v>0.3</v>
      </c>
      <c r="L35" s="140">
        <f t="shared" si="8"/>
        <v>0.3</v>
      </c>
      <c r="M35" s="255"/>
      <c r="N35" s="269"/>
      <c r="O35" s="269"/>
    </row>
    <row r="36" spans="1:15" s="51" customFormat="1" ht="18" customHeight="1" x14ac:dyDescent="0.25">
      <c r="A36" s="93" t="s">
        <v>95</v>
      </c>
      <c r="B36" s="129">
        <v>919</v>
      </c>
      <c r="C36" s="8" t="s">
        <v>13</v>
      </c>
      <c r="D36" s="8" t="s">
        <v>14</v>
      </c>
      <c r="E36" s="88" t="s">
        <v>45</v>
      </c>
      <c r="F36" s="87" t="s">
        <v>20</v>
      </c>
      <c r="G36" s="87" t="s">
        <v>33</v>
      </c>
      <c r="H36" s="87" t="s">
        <v>40</v>
      </c>
      <c r="I36" s="142" t="s">
        <v>97</v>
      </c>
      <c r="J36" s="140">
        <f>J37</f>
        <v>0.3</v>
      </c>
      <c r="K36" s="140">
        <f t="shared" si="8"/>
        <v>0.3</v>
      </c>
      <c r="L36" s="140">
        <f t="shared" si="8"/>
        <v>0.3</v>
      </c>
      <c r="M36" s="255"/>
      <c r="N36" s="269"/>
      <c r="O36" s="269"/>
    </row>
    <row r="37" spans="1:15" s="51" customFormat="1" ht="35.25" customHeight="1" x14ac:dyDescent="0.25">
      <c r="A37" s="93" t="s">
        <v>96</v>
      </c>
      <c r="B37" s="129">
        <v>919</v>
      </c>
      <c r="C37" s="8" t="s">
        <v>13</v>
      </c>
      <c r="D37" s="8" t="s">
        <v>14</v>
      </c>
      <c r="E37" s="88" t="s">
        <v>45</v>
      </c>
      <c r="F37" s="87" t="s">
        <v>20</v>
      </c>
      <c r="G37" s="87" t="s">
        <v>33</v>
      </c>
      <c r="H37" s="87" t="s">
        <v>40</v>
      </c>
      <c r="I37" s="142" t="s">
        <v>98</v>
      </c>
      <c r="J37" s="140">
        <v>0.3</v>
      </c>
      <c r="K37" s="140">
        <v>0.3</v>
      </c>
      <c r="L37" s="140">
        <v>0.3</v>
      </c>
      <c r="M37" s="255"/>
      <c r="N37" s="269"/>
      <c r="O37" s="269"/>
    </row>
    <row r="38" spans="1:15" x14ac:dyDescent="0.25">
      <c r="A38" s="137" t="s">
        <v>41</v>
      </c>
      <c r="B38" s="129">
        <v>919</v>
      </c>
      <c r="C38" s="107" t="s">
        <v>13</v>
      </c>
      <c r="D38" s="107" t="s">
        <v>42</v>
      </c>
      <c r="E38" s="107"/>
      <c r="F38" s="144"/>
      <c r="G38" s="144"/>
      <c r="H38" s="145"/>
      <c r="I38" s="145"/>
      <c r="J38" s="139">
        <f>J39</f>
        <v>4.6280000000000001</v>
      </c>
      <c r="K38" s="139">
        <f t="shared" ref="K38:L42" si="9">K39</f>
        <v>5</v>
      </c>
      <c r="L38" s="139">
        <f t="shared" si="9"/>
        <v>5</v>
      </c>
    </row>
    <row r="39" spans="1:15" ht="31.5" x14ac:dyDescent="0.25">
      <c r="A39" s="92" t="s">
        <v>156</v>
      </c>
      <c r="B39" s="129">
        <v>919</v>
      </c>
      <c r="C39" s="87" t="s">
        <v>13</v>
      </c>
      <c r="D39" s="87" t="s">
        <v>42</v>
      </c>
      <c r="E39" s="88">
        <v>89</v>
      </c>
      <c r="F39" s="87"/>
      <c r="G39" s="87"/>
      <c r="H39" s="89"/>
      <c r="I39" s="89"/>
      <c r="J39" s="140">
        <f>J40</f>
        <v>4.6280000000000001</v>
      </c>
      <c r="K39" s="140">
        <f t="shared" si="9"/>
        <v>5</v>
      </c>
      <c r="L39" s="140">
        <f t="shared" si="9"/>
        <v>5</v>
      </c>
    </row>
    <row r="40" spans="1:15" ht="47.25" x14ac:dyDescent="0.25">
      <c r="A40" s="146" t="s">
        <v>157</v>
      </c>
      <c r="B40" s="129">
        <v>919</v>
      </c>
      <c r="C40" s="87" t="s">
        <v>13</v>
      </c>
      <c r="D40" s="87" t="s">
        <v>42</v>
      </c>
      <c r="E40" s="88">
        <v>89</v>
      </c>
      <c r="F40" s="87" t="s">
        <v>20</v>
      </c>
      <c r="G40" s="87"/>
      <c r="H40" s="89"/>
      <c r="I40" s="89"/>
      <c r="J40" s="140">
        <f>J41</f>
        <v>4.6280000000000001</v>
      </c>
      <c r="K40" s="140">
        <f t="shared" si="9"/>
        <v>5</v>
      </c>
      <c r="L40" s="140">
        <f t="shared" si="9"/>
        <v>5</v>
      </c>
    </row>
    <row r="41" spans="1:15" ht="31.5" x14ac:dyDescent="0.25">
      <c r="A41" s="93" t="s">
        <v>158</v>
      </c>
      <c r="B41" s="129">
        <v>919</v>
      </c>
      <c r="C41" s="87" t="s">
        <v>13</v>
      </c>
      <c r="D41" s="87" t="s">
        <v>42</v>
      </c>
      <c r="E41" s="88">
        <v>89</v>
      </c>
      <c r="F41" s="87" t="s">
        <v>20</v>
      </c>
      <c r="G41" s="87" t="s">
        <v>33</v>
      </c>
      <c r="H41" s="87" t="s">
        <v>43</v>
      </c>
      <c r="I41" s="89"/>
      <c r="J41" s="140">
        <f>J42</f>
        <v>4.6280000000000001</v>
      </c>
      <c r="K41" s="140">
        <f t="shared" si="9"/>
        <v>5</v>
      </c>
      <c r="L41" s="140">
        <f t="shared" si="9"/>
        <v>5</v>
      </c>
    </row>
    <row r="42" spans="1:15" x14ac:dyDescent="0.25">
      <c r="A42" s="117" t="s">
        <v>103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 t="s">
        <v>33</v>
      </c>
      <c r="H42" s="87" t="s">
        <v>43</v>
      </c>
      <c r="I42" s="89" t="s">
        <v>104</v>
      </c>
      <c r="J42" s="140">
        <f>J43</f>
        <v>4.6280000000000001</v>
      </c>
      <c r="K42" s="140">
        <f t="shared" si="9"/>
        <v>5</v>
      </c>
      <c r="L42" s="140">
        <f t="shared" si="9"/>
        <v>5</v>
      </c>
    </row>
    <row r="43" spans="1:15" ht="17.25" customHeight="1" x14ac:dyDescent="0.25">
      <c r="A43" s="93" t="s">
        <v>44</v>
      </c>
      <c r="B43" s="129">
        <v>919</v>
      </c>
      <c r="C43" s="87" t="s">
        <v>13</v>
      </c>
      <c r="D43" s="87" t="s">
        <v>42</v>
      </c>
      <c r="E43" s="87" t="s">
        <v>45</v>
      </c>
      <c r="F43" s="87" t="s">
        <v>20</v>
      </c>
      <c r="G43" s="87" t="s">
        <v>33</v>
      </c>
      <c r="H43" s="87" t="s">
        <v>43</v>
      </c>
      <c r="I43" s="89" t="s">
        <v>46</v>
      </c>
      <c r="J43" s="140">
        <f>5-0.372</f>
        <v>4.6280000000000001</v>
      </c>
      <c r="K43" s="140">
        <v>5</v>
      </c>
      <c r="L43" s="140">
        <v>5</v>
      </c>
    </row>
    <row r="44" spans="1:15" ht="17.25" customHeight="1" x14ac:dyDescent="0.25">
      <c r="A44" s="93" t="s">
        <v>220</v>
      </c>
      <c r="B44" s="129">
        <v>919</v>
      </c>
      <c r="C44" s="247" t="s">
        <v>13</v>
      </c>
      <c r="D44" s="107" t="s">
        <v>28</v>
      </c>
      <c r="E44" s="89"/>
      <c r="F44" s="87"/>
      <c r="G44" s="87"/>
      <c r="H44" s="87"/>
      <c r="I44" s="115"/>
      <c r="J44" s="139">
        <f>J45+J49</f>
        <v>2.5</v>
      </c>
      <c r="K44" s="139">
        <f t="shared" ref="K44:L44" si="10">K45+K49</f>
        <v>2.5</v>
      </c>
      <c r="L44" s="139">
        <f t="shared" si="10"/>
        <v>2.5</v>
      </c>
    </row>
    <row r="45" spans="1:15" ht="46.5" customHeight="1" x14ac:dyDescent="0.25">
      <c r="A45" s="93" t="s">
        <v>224</v>
      </c>
      <c r="B45" s="129">
        <v>919</v>
      </c>
      <c r="C45" s="8" t="s">
        <v>13</v>
      </c>
      <c r="D45" s="8" t="s">
        <v>28</v>
      </c>
      <c r="E45" s="8" t="s">
        <v>221</v>
      </c>
      <c r="F45" s="8"/>
      <c r="G45" s="8"/>
      <c r="H45" s="8"/>
      <c r="I45" s="8"/>
      <c r="J45" s="140">
        <f>J46</f>
        <v>0.5</v>
      </c>
      <c r="K45" s="140">
        <f t="shared" ref="K45:L47" si="11">K46</f>
        <v>0.5</v>
      </c>
      <c r="L45" s="140">
        <f t="shared" si="11"/>
        <v>0.5</v>
      </c>
    </row>
    <row r="46" spans="1:15" ht="17.25" customHeight="1" x14ac:dyDescent="0.25">
      <c r="A46" s="93" t="s">
        <v>222</v>
      </c>
      <c r="B46" s="129">
        <v>919</v>
      </c>
      <c r="C46" s="8" t="s">
        <v>13</v>
      </c>
      <c r="D46" s="8" t="s">
        <v>28</v>
      </c>
      <c r="E46" s="8" t="s">
        <v>221</v>
      </c>
      <c r="F46" s="8" t="s">
        <v>31</v>
      </c>
      <c r="G46" s="8" t="s">
        <v>33</v>
      </c>
      <c r="H46" s="8" t="s">
        <v>223</v>
      </c>
      <c r="I46" s="8"/>
      <c r="J46" s="140">
        <f>J47</f>
        <v>0.5</v>
      </c>
      <c r="K46" s="140">
        <f t="shared" si="11"/>
        <v>0.5</v>
      </c>
      <c r="L46" s="140">
        <f t="shared" si="11"/>
        <v>0.5</v>
      </c>
    </row>
    <row r="47" spans="1:15" ht="18.75" customHeight="1" x14ac:dyDescent="0.25">
      <c r="A47" s="93" t="s">
        <v>95</v>
      </c>
      <c r="B47" s="129">
        <v>919</v>
      </c>
      <c r="C47" s="8" t="s">
        <v>13</v>
      </c>
      <c r="D47" s="8" t="s">
        <v>28</v>
      </c>
      <c r="E47" s="8" t="s">
        <v>221</v>
      </c>
      <c r="F47" s="8" t="s">
        <v>31</v>
      </c>
      <c r="G47" s="8" t="s">
        <v>33</v>
      </c>
      <c r="H47" s="8" t="s">
        <v>223</v>
      </c>
      <c r="I47" s="8" t="s">
        <v>97</v>
      </c>
      <c r="J47" s="140">
        <f>J48</f>
        <v>0.5</v>
      </c>
      <c r="K47" s="140">
        <f t="shared" si="11"/>
        <v>0.5</v>
      </c>
      <c r="L47" s="140">
        <f t="shared" si="11"/>
        <v>0.5</v>
      </c>
    </row>
    <row r="48" spans="1:15" ht="34.5" customHeight="1" x14ac:dyDescent="0.25">
      <c r="A48" s="93" t="s">
        <v>96</v>
      </c>
      <c r="B48" s="129">
        <v>919</v>
      </c>
      <c r="C48" s="8" t="s">
        <v>13</v>
      </c>
      <c r="D48" s="8" t="s">
        <v>28</v>
      </c>
      <c r="E48" s="8" t="s">
        <v>221</v>
      </c>
      <c r="F48" s="8" t="s">
        <v>31</v>
      </c>
      <c r="G48" s="8" t="s">
        <v>33</v>
      </c>
      <c r="H48" s="8" t="s">
        <v>223</v>
      </c>
      <c r="I48" s="8" t="s">
        <v>98</v>
      </c>
      <c r="J48" s="140">
        <v>0.5</v>
      </c>
      <c r="K48" s="140">
        <v>0.5</v>
      </c>
      <c r="L48" s="140">
        <v>0.5</v>
      </c>
    </row>
    <row r="49" spans="1:12" ht="51.75" customHeight="1" x14ac:dyDescent="0.25">
      <c r="A49" s="93" t="s">
        <v>228</v>
      </c>
      <c r="B49" s="129">
        <v>919</v>
      </c>
      <c r="C49" s="87" t="s">
        <v>13</v>
      </c>
      <c r="D49" s="87" t="s">
        <v>28</v>
      </c>
      <c r="E49" s="89" t="s">
        <v>42</v>
      </c>
      <c r="F49" s="87"/>
      <c r="G49" s="87"/>
      <c r="H49" s="87"/>
      <c r="I49" s="115"/>
      <c r="J49" s="140">
        <f>J50</f>
        <v>2</v>
      </c>
      <c r="K49" s="140">
        <f t="shared" ref="K49:L51" si="12">K50</f>
        <v>2</v>
      </c>
      <c r="L49" s="140">
        <f t="shared" si="12"/>
        <v>2</v>
      </c>
    </row>
    <row r="50" spans="1:12" ht="21.75" customHeight="1" x14ac:dyDescent="0.25">
      <c r="A50" s="93" t="s">
        <v>226</v>
      </c>
      <c r="B50" s="129">
        <v>919</v>
      </c>
      <c r="C50" s="87" t="s">
        <v>13</v>
      </c>
      <c r="D50" s="87" t="s">
        <v>28</v>
      </c>
      <c r="E50" s="89" t="s">
        <v>42</v>
      </c>
      <c r="F50" s="87" t="s">
        <v>31</v>
      </c>
      <c r="G50" s="87" t="s">
        <v>33</v>
      </c>
      <c r="H50" s="87" t="s">
        <v>227</v>
      </c>
      <c r="I50" s="115"/>
      <c r="J50" s="140">
        <f>J51</f>
        <v>2</v>
      </c>
      <c r="K50" s="140">
        <f t="shared" si="12"/>
        <v>2</v>
      </c>
      <c r="L50" s="140">
        <f t="shared" si="12"/>
        <v>2</v>
      </c>
    </row>
    <row r="51" spans="1:12" ht="25.5" customHeight="1" x14ac:dyDescent="0.25">
      <c r="A51" s="93" t="s">
        <v>95</v>
      </c>
      <c r="B51" s="129">
        <v>919</v>
      </c>
      <c r="C51" s="87" t="s">
        <v>13</v>
      </c>
      <c r="D51" s="87" t="s">
        <v>28</v>
      </c>
      <c r="E51" s="89" t="s">
        <v>42</v>
      </c>
      <c r="F51" s="87" t="s">
        <v>31</v>
      </c>
      <c r="G51" s="87" t="s">
        <v>33</v>
      </c>
      <c r="H51" s="87" t="s">
        <v>227</v>
      </c>
      <c r="I51" s="115" t="s">
        <v>97</v>
      </c>
      <c r="J51" s="140">
        <f>J52</f>
        <v>2</v>
      </c>
      <c r="K51" s="140">
        <f t="shared" si="12"/>
        <v>2</v>
      </c>
      <c r="L51" s="140">
        <f t="shared" si="12"/>
        <v>2</v>
      </c>
    </row>
    <row r="52" spans="1:12" ht="34.5" customHeight="1" x14ac:dyDescent="0.25">
      <c r="A52" s="93" t="s">
        <v>96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227</v>
      </c>
      <c r="I52" s="115" t="s">
        <v>98</v>
      </c>
      <c r="J52" s="140">
        <v>2</v>
      </c>
      <c r="K52" s="140">
        <v>2</v>
      </c>
      <c r="L52" s="140">
        <v>2</v>
      </c>
    </row>
    <row r="53" spans="1:12" x14ac:dyDescent="0.25">
      <c r="A53" s="137" t="s">
        <v>47</v>
      </c>
      <c r="B53" s="129">
        <v>919</v>
      </c>
      <c r="C53" s="107" t="s">
        <v>24</v>
      </c>
      <c r="D53" s="107"/>
      <c r="E53" s="145"/>
      <c r="F53" s="107"/>
      <c r="G53" s="107"/>
      <c r="H53" s="107"/>
      <c r="I53" s="147"/>
      <c r="J53" s="139">
        <f>J54</f>
        <v>109.3</v>
      </c>
      <c r="K53" s="139">
        <f>K54</f>
        <v>114.4</v>
      </c>
      <c r="L53" s="139">
        <f>L54</f>
        <v>118.7</v>
      </c>
    </row>
    <row r="54" spans="1:12" x14ac:dyDescent="0.25">
      <c r="A54" s="141" t="s">
        <v>48</v>
      </c>
      <c r="B54" s="129">
        <v>919</v>
      </c>
      <c r="C54" s="148" t="s">
        <v>24</v>
      </c>
      <c r="D54" s="148" t="s">
        <v>25</v>
      </c>
      <c r="E54" s="138"/>
      <c r="F54" s="136"/>
      <c r="G54" s="136"/>
      <c r="H54" s="136"/>
      <c r="I54" s="149"/>
      <c r="J54" s="139">
        <f>J57</f>
        <v>109.3</v>
      </c>
      <c r="K54" s="139">
        <f>K57</f>
        <v>114.4</v>
      </c>
      <c r="L54" s="139">
        <f>L57</f>
        <v>118.7</v>
      </c>
    </row>
    <row r="55" spans="1:12" ht="31.5" x14ac:dyDescent="0.25">
      <c r="A55" s="92" t="s">
        <v>156</v>
      </c>
      <c r="B55" s="129">
        <v>919</v>
      </c>
      <c r="C55" s="127" t="s">
        <v>24</v>
      </c>
      <c r="D55" s="127" t="s">
        <v>25</v>
      </c>
      <c r="E55" s="8">
        <v>89</v>
      </c>
      <c r="F55" s="8"/>
      <c r="G55" s="8"/>
      <c r="H55" s="8"/>
      <c r="I55" s="86"/>
      <c r="J55" s="140">
        <f t="shared" ref="J55:L56" si="13">J56</f>
        <v>109.3</v>
      </c>
      <c r="K55" s="140">
        <f t="shared" si="13"/>
        <v>114.4</v>
      </c>
      <c r="L55" s="140">
        <f t="shared" si="13"/>
        <v>118.7</v>
      </c>
    </row>
    <row r="56" spans="1:12" ht="47.25" x14ac:dyDescent="0.25">
      <c r="A56" s="146" t="s">
        <v>157</v>
      </c>
      <c r="B56" s="129">
        <v>919</v>
      </c>
      <c r="C56" s="127" t="s">
        <v>24</v>
      </c>
      <c r="D56" s="127" t="s">
        <v>25</v>
      </c>
      <c r="E56" s="8">
        <v>89</v>
      </c>
      <c r="F56" s="8">
        <v>1</v>
      </c>
      <c r="G56" s="8"/>
      <c r="H56" s="8"/>
      <c r="I56" s="86"/>
      <c r="J56" s="140">
        <f t="shared" si="13"/>
        <v>109.3</v>
      </c>
      <c r="K56" s="140">
        <f t="shared" si="13"/>
        <v>114.4</v>
      </c>
      <c r="L56" s="140">
        <f t="shared" si="13"/>
        <v>118.7</v>
      </c>
    </row>
    <row r="57" spans="1:12" ht="31.5" x14ac:dyDescent="0.25">
      <c r="A57" s="150" t="s">
        <v>169</v>
      </c>
      <c r="B57" s="129">
        <v>919</v>
      </c>
      <c r="C57" s="127" t="s">
        <v>24</v>
      </c>
      <c r="D57" s="127" t="s">
        <v>25</v>
      </c>
      <c r="E57" s="151">
        <v>89</v>
      </c>
      <c r="F57" s="8">
        <v>1</v>
      </c>
      <c r="G57" s="8" t="s">
        <v>33</v>
      </c>
      <c r="H57" s="8">
        <v>51180</v>
      </c>
      <c r="I57" s="86"/>
      <c r="J57" s="60">
        <f>J58+J60</f>
        <v>109.3</v>
      </c>
      <c r="K57" s="60">
        <f>K58+K60</f>
        <v>114.4</v>
      </c>
      <c r="L57" s="60">
        <f>L58+L60</f>
        <v>118.7</v>
      </c>
    </row>
    <row r="58" spans="1:12" ht="47.25" x14ac:dyDescent="0.25">
      <c r="A58" s="112" t="s">
        <v>99</v>
      </c>
      <c r="B58" s="129">
        <v>919</v>
      </c>
      <c r="C58" s="127" t="s">
        <v>24</v>
      </c>
      <c r="D58" s="127" t="s">
        <v>25</v>
      </c>
      <c r="E58" s="151">
        <v>89</v>
      </c>
      <c r="F58" s="8">
        <v>1</v>
      </c>
      <c r="G58" s="8" t="s">
        <v>33</v>
      </c>
      <c r="H58" s="8" t="s">
        <v>49</v>
      </c>
      <c r="I58" s="86" t="s">
        <v>101</v>
      </c>
      <c r="J58" s="60">
        <f>J59</f>
        <v>105.3</v>
      </c>
      <c r="K58" s="60">
        <f>K59</f>
        <v>110.4</v>
      </c>
      <c r="L58" s="60">
        <f>L59</f>
        <v>114.7</v>
      </c>
    </row>
    <row r="59" spans="1:12" x14ac:dyDescent="0.25">
      <c r="A59" s="112" t="s">
        <v>100</v>
      </c>
      <c r="B59" s="129">
        <v>919</v>
      </c>
      <c r="C59" s="127" t="s">
        <v>24</v>
      </c>
      <c r="D59" s="127" t="s">
        <v>25</v>
      </c>
      <c r="E59" s="151">
        <v>89</v>
      </c>
      <c r="F59" s="8">
        <v>1</v>
      </c>
      <c r="G59" s="8" t="s">
        <v>33</v>
      </c>
      <c r="H59" s="8" t="s">
        <v>49</v>
      </c>
      <c r="I59" s="86" t="s">
        <v>102</v>
      </c>
      <c r="J59" s="60">
        <v>105.3</v>
      </c>
      <c r="K59" s="60">
        <v>110.4</v>
      </c>
      <c r="L59" s="60">
        <v>114.7</v>
      </c>
    </row>
    <row r="60" spans="1:12" ht="18.75" customHeight="1" x14ac:dyDescent="0.25">
      <c r="A60" s="93" t="s">
        <v>95</v>
      </c>
      <c r="B60" s="129">
        <v>919</v>
      </c>
      <c r="C60" s="127" t="s">
        <v>24</v>
      </c>
      <c r="D60" s="127" t="s">
        <v>25</v>
      </c>
      <c r="E60" s="151">
        <v>89</v>
      </c>
      <c r="F60" s="8">
        <v>1</v>
      </c>
      <c r="G60" s="8" t="s">
        <v>33</v>
      </c>
      <c r="H60" s="8">
        <v>51180</v>
      </c>
      <c r="I60" s="86" t="s">
        <v>97</v>
      </c>
      <c r="J60" s="60">
        <f t="shared" ref="J60:L60" si="14">J61</f>
        <v>4</v>
      </c>
      <c r="K60" s="60">
        <f t="shared" si="14"/>
        <v>4</v>
      </c>
      <c r="L60" s="60">
        <f t="shared" si="14"/>
        <v>4</v>
      </c>
    </row>
    <row r="61" spans="1:12" ht="31.5" x14ac:dyDescent="0.25">
      <c r="A61" s="93" t="s">
        <v>96</v>
      </c>
      <c r="B61" s="129">
        <v>919</v>
      </c>
      <c r="C61" s="127" t="s">
        <v>24</v>
      </c>
      <c r="D61" s="127" t="s">
        <v>25</v>
      </c>
      <c r="E61" s="151">
        <v>89</v>
      </c>
      <c r="F61" s="8">
        <v>1</v>
      </c>
      <c r="G61" s="8" t="s">
        <v>33</v>
      </c>
      <c r="H61" s="8">
        <v>51180</v>
      </c>
      <c r="I61" s="86" t="s">
        <v>98</v>
      </c>
      <c r="J61" s="60">
        <v>4</v>
      </c>
      <c r="K61" s="60">
        <v>4</v>
      </c>
      <c r="L61" s="60">
        <v>4</v>
      </c>
    </row>
    <row r="62" spans="1:12" x14ac:dyDescent="0.25">
      <c r="A62" s="137" t="s">
        <v>231</v>
      </c>
      <c r="B62" s="129">
        <v>919</v>
      </c>
      <c r="C62" s="148" t="s">
        <v>25</v>
      </c>
      <c r="D62" s="148"/>
      <c r="E62" s="148"/>
      <c r="F62" s="136"/>
      <c r="G62" s="136"/>
      <c r="H62" s="8"/>
      <c r="I62" s="86"/>
      <c r="J62" s="152">
        <f>J63+J75</f>
        <v>88.109000000000009</v>
      </c>
      <c r="K62" s="152">
        <f t="shared" ref="K62:L62" si="15">K63+K75</f>
        <v>0.5</v>
      </c>
      <c r="L62" s="152">
        <f t="shared" si="15"/>
        <v>0.5</v>
      </c>
    </row>
    <row r="63" spans="1:12" ht="31.5" x14ac:dyDescent="0.25">
      <c r="A63" s="137" t="s">
        <v>232</v>
      </c>
      <c r="B63" s="129">
        <v>919</v>
      </c>
      <c r="C63" s="148" t="s">
        <v>25</v>
      </c>
      <c r="D63" s="148" t="s">
        <v>27</v>
      </c>
      <c r="E63" s="148"/>
      <c r="F63" s="136"/>
      <c r="G63" s="136"/>
      <c r="H63" s="8"/>
      <c r="I63" s="86"/>
      <c r="J63" s="152">
        <f t="shared" ref="J63:J67" si="16">J64</f>
        <v>87.609000000000009</v>
      </c>
      <c r="K63" s="152">
        <f t="shared" ref="K63:L67" si="17">K64</f>
        <v>0</v>
      </c>
      <c r="L63" s="152">
        <f t="shared" si="17"/>
        <v>0</v>
      </c>
    </row>
    <row r="64" spans="1:12" ht="31.5" x14ac:dyDescent="0.25">
      <c r="A64" s="92" t="s">
        <v>156</v>
      </c>
      <c r="B64" s="129">
        <v>919</v>
      </c>
      <c r="C64" s="127" t="s">
        <v>25</v>
      </c>
      <c r="D64" s="127" t="s">
        <v>27</v>
      </c>
      <c r="E64" s="127" t="s">
        <v>45</v>
      </c>
      <c r="F64" s="8"/>
      <c r="G64" s="8"/>
      <c r="H64" s="8"/>
      <c r="I64" s="86"/>
      <c r="J64" s="60">
        <f t="shared" si="16"/>
        <v>87.609000000000009</v>
      </c>
      <c r="K64" s="60">
        <f t="shared" si="17"/>
        <v>0</v>
      </c>
      <c r="L64" s="60">
        <f t="shared" si="17"/>
        <v>0</v>
      </c>
    </row>
    <row r="65" spans="1:12" ht="47.25" x14ac:dyDescent="0.25">
      <c r="A65" s="146" t="s">
        <v>157</v>
      </c>
      <c r="B65" s="129">
        <v>919</v>
      </c>
      <c r="C65" s="127" t="s">
        <v>25</v>
      </c>
      <c r="D65" s="127" t="s">
        <v>27</v>
      </c>
      <c r="E65" s="127" t="s">
        <v>45</v>
      </c>
      <c r="F65" s="8" t="s">
        <v>20</v>
      </c>
      <c r="G65" s="8"/>
      <c r="H65" s="8"/>
      <c r="I65" s="86"/>
      <c r="J65" s="60">
        <f>J66+J69+J72</f>
        <v>87.609000000000009</v>
      </c>
      <c r="K65" s="60">
        <f t="shared" ref="K65:L65" si="18">K66+K69+K72</f>
        <v>0</v>
      </c>
      <c r="L65" s="60">
        <f t="shared" si="18"/>
        <v>0</v>
      </c>
    </row>
    <row r="66" spans="1:12" x14ac:dyDescent="0.25">
      <c r="A66" s="93" t="s">
        <v>222</v>
      </c>
      <c r="B66" s="129">
        <v>919</v>
      </c>
      <c r="C66" s="127" t="s">
        <v>25</v>
      </c>
      <c r="D66" s="127" t="s">
        <v>27</v>
      </c>
      <c r="E66" s="127" t="s">
        <v>45</v>
      </c>
      <c r="F66" s="8" t="s">
        <v>20</v>
      </c>
      <c r="G66" s="8" t="s">
        <v>33</v>
      </c>
      <c r="H66" s="8" t="s">
        <v>223</v>
      </c>
      <c r="I66" s="86"/>
      <c r="J66" s="60">
        <f t="shared" si="16"/>
        <v>50</v>
      </c>
      <c r="K66" s="60">
        <f t="shared" si="17"/>
        <v>0</v>
      </c>
      <c r="L66" s="60">
        <f t="shared" si="17"/>
        <v>0</v>
      </c>
    </row>
    <row r="67" spans="1:12" ht="31.5" x14ac:dyDescent="0.25">
      <c r="A67" s="93" t="s">
        <v>95</v>
      </c>
      <c r="B67" s="129">
        <v>919</v>
      </c>
      <c r="C67" s="127" t="s">
        <v>25</v>
      </c>
      <c r="D67" s="127" t="s">
        <v>27</v>
      </c>
      <c r="E67" s="127" t="s">
        <v>45</v>
      </c>
      <c r="F67" s="8" t="s">
        <v>20</v>
      </c>
      <c r="G67" s="8" t="s">
        <v>33</v>
      </c>
      <c r="H67" s="8" t="s">
        <v>223</v>
      </c>
      <c r="I67" s="86" t="s">
        <v>97</v>
      </c>
      <c r="J67" s="60">
        <f t="shared" si="16"/>
        <v>50</v>
      </c>
      <c r="K67" s="60">
        <f t="shared" si="17"/>
        <v>0</v>
      </c>
      <c r="L67" s="60">
        <f t="shared" si="17"/>
        <v>0</v>
      </c>
    </row>
    <row r="68" spans="1:12" ht="31.5" x14ac:dyDescent="0.25">
      <c r="A68" s="93" t="s">
        <v>96</v>
      </c>
      <c r="B68" s="129">
        <v>919</v>
      </c>
      <c r="C68" s="127" t="s">
        <v>25</v>
      </c>
      <c r="D68" s="127" t="s">
        <v>27</v>
      </c>
      <c r="E68" s="127" t="s">
        <v>45</v>
      </c>
      <c r="F68" s="8" t="s">
        <v>20</v>
      </c>
      <c r="G68" s="8" t="s">
        <v>33</v>
      </c>
      <c r="H68" s="8" t="s">
        <v>223</v>
      </c>
      <c r="I68" s="86" t="s">
        <v>98</v>
      </c>
      <c r="J68" s="60">
        <v>50</v>
      </c>
      <c r="K68" s="60">
        <v>0</v>
      </c>
      <c r="L68" s="60">
        <v>0</v>
      </c>
    </row>
    <row r="69" spans="1:12" ht="31.5" x14ac:dyDescent="0.25">
      <c r="A69" s="93" t="s">
        <v>158</v>
      </c>
      <c r="B69" s="129">
        <v>919</v>
      </c>
      <c r="C69" s="127" t="s">
        <v>25</v>
      </c>
      <c r="D69" s="127" t="s">
        <v>27</v>
      </c>
      <c r="E69" s="127" t="s">
        <v>45</v>
      </c>
      <c r="F69" s="8" t="s">
        <v>20</v>
      </c>
      <c r="G69" s="8" t="s">
        <v>33</v>
      </c>
      <c r="H69" s="8" t="s">
        <v>43</v>
      </c>
      <c r="I69" s="86"/>
      <c r="J69" s="60">
        <f>J70</f>
        <v>0.372</v>
      </c>
      <c r="K69" s="60">
        <f t="shared" ref="K69:L70" si="19">K70</f>
        <v>0</v>
      </c>
      <c r="L69" s="60">
        <f t="shared" si="19"/>
        <v>0</v>
      </c>
    </row>
    <row r="70" spans="1:12" ht="31.5" x14ac:dyDescent="0.25">
      <c r="A70" s="93" t="s">
        <v>95</v>
      </c>
      <c r="B70" s="129">
        <v>919</v>
      </c>
      <c r="C70" s="127" t="s">
        <v>25</v>
      </c>
      <c r="D70" s="127" t="s">
        <v>27</v>
      </c>
      <c r="E70" s="127" t="s">
        <v>45</v>
      </c>
      <c r="F70" s="8" t="s">
        <v>20</v>
      </c>
      <c r="G70" s="8" t="s">
        <v>33</v>
      </c>
      <c r="H70" s="8" t="s">
        <v>43</v>
      </c>
      <c r="I70" s="86" t="s">
        <v>97</v>
      </c>
      <c r="J70" s="60">
        <f>J71</f>
        <v>0.372</v>
      </c>
      <c r="K70" s="60">
        <f t="shared" si="19"/>
        <v>0</v>
      </c>
      <c r="L70" s="60">
        <f t="shared" si="19"/>
        <v>0</v>
      </c>
    </row>
    <row r="71" spans="1:12" ht="31.5" x14ac:dyDescent="0.25">
      <c r="A71" s="93" t="s">
        <v>96</v>
      </c>
      <c r="B71" s="129">
        <v>919</v>
      </c>
      <c r="C71" s="127" t="s">
        <v>25</v>
      </c>
      <c r="D71" s="127" t="s">
        <v>27</v>
      </c>
      <c r="E71" s="127" t="s">
        <v>45</v>
      </c>
      <c r="F71" s="8" t="s">
        <v>20</v>
      </c>
      <c r="G71" s="8" t="s">
        <v>33</v>
      </c>
      <c r="H71" s="8" t="s">
        <v>43</v>
      </c>
      <c r="I71" s="86" t="s">
        <v>98</v>
      </c>
      <c r="J71" s="60">
        <v>0.372</v>
      </c>
      <c r="K71" s="60">
        <v>0</v>
      </c>
      <c r="L71" s="60">
        <v>0</v>
      </c>
    </row>
    <row r="72" spans="1:12" x14ac:dyDescent="0.25">
      <c r="A72" s="93" t="s">
        <v>235</v>
      </c>
      <c r="B72" s="129">
        <v>919</v>
      </c>
      <c r="C72" s="127" t="s">
        <v>25</v>
      </c>
      <c r="D72" s="127" t="s">
        <v>27</v>
      </c>
      <c r="E72" s="127" t="s">
        <v>45</v>
      </c>
      <c r="F72" s="8" t="s">
        <v>20</v>
      </c>
      <c r="G72" s="8" t="s">
        <v>33</v>
      </c>
      <c r="H72" s="8" t="s">
        <v>236</v>
      </c>
      <c r="I72" s="86"/>
      <c r="J72" s="60">
        <f>J73</f>
        <v>37.237000000000002</v>
      </c>
      <c r="K72" s="60">
        <f t="shared" ref="K72:L73" si="20">K73</f>
        <v>0</v>
      </c>
      <c r="L72" s="60">
        <f t="shared" si="20"/>
        <v>0</v>
      </c>
    </row>
    <row r="73" spans="1:12" ht="31.5" x14ac:dyDescent="0.25">
      <c r="A73" s="93" t="s">
        <v>95</v>
      </c>
      <c r="B73" s="129">
        <v>919</v>
      </c>
      <c r="C73" s="127" t="s">
        <v>25</v>
      </c>
      <c r="D73" s="127" t="s">
        <v>27</v>
      </c>
      <c r="E73" s="127" t="s">
        <v>45</v>
      </c>
      <c r="F73" s="8" t="s">
        <v>20</v>
      </c>
      <c r="G73" s="8" t="s">
        <v>33</v>
      </c>
      <c r="H73" s="8" t="s">
        <v>236</v>
      </c>
      <c r="I73" s="86" t="s">
        <v>97</v>
      </c>
      <c r="J73" s="60">
        <f>J74</f>
        <v>37.237000000000002</v>
      </c>
      <c r="K73" s="60">
        <f t="shared" si="20"/>
        <v>0</v>
      </c>
      <c r="L73" s="60">
        <f t="shared" si="20"/>
        <v>0</v>
      </c>
    </row>
    <row r="74" spans="1:12" ht="31.5" x14ac:dyDescent="0.25">
      <c r="A74" s="93" t="s">
        <v>96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 t="s">
        <v>33</v>
      </c>
      <c r="H74" s="8" t="s">
        <v>236</v>
      </c>
      <c r="I74" s="86" t="s">
        <v>98</v>
      </c>
      <c r="J74" s="60">
        <v>37.237000000000002</v>
      </c>
      <c r="K74" s="60">
        <v>0</v>
      </c>
      <c r="L74" s="60">
        <v>0</v>
      </c>
    </row>
    <row r="75" spans="1:12" ht="31.5" x14ac:dyDescent="0.25">
      <c r="A75" s="137" t="s">
        <v>238</v>
      </c>
      <c r="B75" s="129">
        <v>919</v>
      </c>
      <c r="C75" s="148" t="s">
        <v>25</v>
      </c>
      <c r="D75" s="148" t="s">
        <v>229</v>
      </c>
      <c r="E75" s="127"/>
      <c r="F75" s="8"/>
      <c r="G75" s="8"/>
      <c r="H75" s="8"/>
      <c r="I75" s="86"/>
      <c r="J75" s="152">
        <f t="shared" ref="J75:L78" si="21">J76</f>
        <v>0.5</v>
      </c>
      <c r="K75" s="152">
        <f t="shared" si="21"/>
        <v>0.5</v>
      </c>
      <c r="L75" s="152">
        <f t="shared" si="21"/>
        <v>0.5</v>
      </c>
    </row>
    <row r="76" spans="1:12" ht="31.5" x14ac:dyDescent="0.25">
      <c r="A76" s="93" t="s">
        <v>237</v>
      </c>
      <c r="B76" s="129">
        <v>919</v>
      </c>
      <c r="C76" s="127" t="s">
        <v>25</v>
      </c>
      <c r="D76" s="127" t="s">
        <v>229</v>
      </c>
      <c r="E76" s="8" t="s">
        <v>239</v>
      </c>
      <c r="F76" s="8"/>
      <c r="G76" s="8"/>
      <c r="H76" s="8"/>
      <c r="I76" s="86"/>
      <c r="J76" s="60">
        <f t="shared" si="21"/>
        <v>0.5</v>
      </c>
      <c r="K76" s="60">
        <f t="shared" si="21"/>
        <v>0.5</v>
      </c>
      <c r="L76" s="60">
        <f t="shared" si="21"/>
        <v>0.5</v>
      </c>
    </row>
    <row r="77" spans="1:12" ht="31.5" x14ac:dyDescent="0.25">
      <c r="A77" s="93" t="s">
        <v>240</v>
      </c>
      <c r="B77" s="129">
        <v>919</v>
      </c>
      <c r="C77" s="127" t="s">
        <v>25</v>
      </c>
      <c r="D77" s="127" t="s">
        <v>229</v>
      </c>
      <c r="E77" s="8" t="s">
        <v>239</v>
      </c>
      <c r="F77" s="8" t="s">
        <v>31</v>
      </c>
      <c r="G77" s="8" t="s">
        <v>33</v>
      </c>
      <c r="H77" s="8" t="s">
        <v>241</v>
      </c>
      <c r="I77" s="86"/>
      <c r="J77" s="60">
        <f t="shared" si="21"/>
        <v>0.5</v>
      </c>
      <c r="K77" s="60">
        <f t="shared" si="21"/>
        <v>0.5</v>
      </c>
      <c r="L77" s="60">
        <f t="shared" si="21"/>
        <v>0.5</v>
      </c>
    </row>
    <row r="78" spans="1:12" ht="31.5" x14ac:dyDescent="0.25">
      <c r="A78" s="93" t="s">
        <v>95</v>
      </c>
      <c r="B78" s="129">
        <v>919</v>
      </c>
      <c r="C78" s="127" t="s">
        <v>25</v>
      </c>
      <c r="D78" s="127" t="s">
        <v>229</v>
      </c>
      <c r="E78" s="8" t="s">
        <v>239</v>
      </c>
      <c r="F78" s="8" t="s">
        <v>31</v>
      </c>
      <c r="G78" s="8" t="s">
        <v>33</v>
      </c>
      <c r="H78" s="8" t="s">
        <v>241</v>
      </c>
      <c r="I78" s="86" t="s">
        <v>97</v>
      </c>
      <c r="J78" s="60">
        <f t="shared" si="21"/>
        <v>0.5</v>
      </c>
      <c r="K78" s="60">
        <f t="shared" si="21"/>
        <v>0.5</v>
      </c>
      <c r="L78" s="60">
        <f t="shared" si="21"/>
        <v>0.5</v>
      </c>
    </row>
    <row r="79" spans="1:12" ht="31.5" x14ac:dyDescent="0.25">
      <c r="A79" s="93" t="s">
        <v>96</v>
      </c>
      <c r="B79" s="129">
        <v>919</v>
      </c>
      <c r="C79" s="127" t="s">
        <v>25</v>
      </c>
      <c r="D79" s="127" t="s">
        <v>229</v>
      </c>
      <c r="E79" s="8" t="s">
        <v>239</v>
      </c>
      <c r="F79" s="8" t="s">
        <v>31</v>
      </c>
      <c r="G79" s="8" t="s">
        <v>33</v>
      </c>
      <c r="H79" s="8" t="s">
        <v>241</v>
      </c>
      <c r="I79" s="86" t="s">
        <v>98</v>
      </c>
      <c r="J79" s="60">
        <v>0.5</v>
      </c>
      <c r="K79" s="60">
        <v>0.5</v>
      </c>
      <c r="L79" s="60">
        <v>0.5</v>
      </c>
    </row>
    <row r="80" spans="1:12" x14ac:dyDescent="0.25">
      <c r="A80" s="141" t="s">
        <v>50</v>
      </c>
      <c r="B80" s="129">
        <v>919</v>
      </c>
      <c r="C80" s="148" t="s">
        <v>14</v>
      </c>
      <c r="D80" s="148"/>
      <c r="E80" s="136"/>
      <c r="F80" s="136"/>
      <c r="G80" s="136"/>
      <c r="H80" s="136"/>
      <c r="I80" s="136"/>
      <c r="J80" s="152">
        <f>J81+J90</f>
        <v>892.19999999999993</v>
      </c>
      <c r="K80" s="152">
        <f t="shared" ref="J80:L84" si="22">K81</f>
        <v>601.89200000000005</v>
      </c>
      <c r="L80" s="152">
        <f t="shared" si="22"/>
        <v>649.4</v>
      </c>
    </row>
    <row r="81" spans="1:12" x14ac:dyDescent="0.25">
      <c r="A81" s="141" t="s">
        <v>51</v>
      </c>
      <c r="B81" s="129">
        <v>919</v>
      </c>
      <c r="C81" s="136" t="s">
        <v>14</v>
      </c>
      <c r="D81" s="136" t="s">
        <v>26</v>
      </c>
      <c r="E81" s="153"/>
      <c r="F81" s="153"/>
      <c r="G81" s="153"/>
      <c r="H81" s="153"/>
      <c r="I81" s="136"/>
      <c r="J81" s="60">
        <f>J82+J86</f>
        <v>632.19999999999993</v>
      </c>
      <c r="K81" s="60">
        <f t="shared" ref="K81:L81" si="23">K82+K86</f>
        <v>601.89200000000005</v>
      </c>
      <c r="L81" s="60">
        <f t="shared" si="23"/>
        <v>649.4</v>
      </c>
    </row>
    <row r="82" spans="1:12" ht="47.25" x14ac:dyDescent="0.25">
      <c r="A82" s="92" t="s">
        <v>163</v>
      </c>
      <c r="B82" s="129">
        <v>919</v>
      </c>
      <c r="C82" s="87" t="s">
        <v>14</v>
      </c>
      <c r="D82" s="87" t="s">
        <v>26</v>
      </c>
      <c r="E82" s="87" t="s">
        <v>28</v>
      </c>
      <c r="F82" s="87"/>
      <c r="G82" s="87"/>
      <c r="H82" s="87"/>
      <c r="I82" s="8"/>
      <c r="J82" s="60">
        <f>J83</f>
        <v>591.04</v>
      </c>
      <c r="K82" s="60">
        <f>K83</f>
        <v>531.21199999999999</v>
      </c>
      <c r="L82" s="60">
        <f>L83</f>
        <v>624.43999999999994</v>
      </c>
    </row>
    <row r="83" spans="1:12" ht="141.75" x14ac:dyDescent="0.25">
      <c r="A83" s="211" t="s">
        <v>170</v>
      </c>
      <c r="B83" s="129">
        <v>919</v>
      </c>
      <c r="C83" s="87" t="s">
        <v>14</v>
      </c>
      <c r="D83" s="87" t="s">
        <v>26</v>
      </c>
      <c r="E83" s="87" t="s">
        <v>28</v>
      </c>
      <c r="F83" s="87" t="s">
        <v>31</v>
      </c>
      <c r="G83" s="87" t="s">
        <v>33</v>
      </c>
      <c r="H83" s="87" t="s">
        <v>52</v>
      </c>
      <c r="I83" s="8"/>
      <c r="J83" s="60">
        <f t="shared" si="22"/>
        <v>591.04</v>
      </c>
      <c r="K83" s="60">
        <f t="shared" si="22"/>
        <v>531.21199999999999</v>
      </c>
      <c r="L83" s="60">
        <f t="shared" si="22"/>
        <v>624.43999999999994</v>
      </c>
    </row>
    <row r="84" spans="1:12" ht="18.75" customHeight="1" x14ac:dyDescent="0.25">
      <c r="A84" s="93" t="s">
        <v>95</v>
      </c>
      <c r="B84" s="129">
        <v>919</v>
      </c>
      <c r="C84" s="87" t="s">
        <v>14</v>
      </c>
      <c r="D84" s="87" t="s">
        <v>26</v>
      </c>
      <c r="E84" s="87" t="s">
        <v>28</v>
      </c>
      <c r="F84" s="87" t="s">
        <v>31</v>
      </c>
      <c r="G84" s="87" t="s">
        <v>33</v>
      </c>
      <c r="H84" s="87" t="s">
        <v>52</v>
      </c>
      <c r="I84" s="8" t="s">
        <v>97</v>
      </c>
      <c r="J84" s="60">
        <f t="shared" si="22"/>
        <v>591.04</v>
      </c>
      <c r="K84" s="60">
        <f t="shared" si="22"/>
        <v>531.21199999999999</v>
      </c>
      <c r="L84" s="60">
        <f t="shared" si="22"/>
        <v>624.43999999999994</v>
      </c>
    </row>
    <row r="85" spans="1:12" ht="33.75" customHeight="1" x14ac:dyDescent="0.25">
      <c r="A85" s="93" t="s">
        <v>96</v>
      </c>
      <c r="B85" s="129">
        <v>919</v>
      </c>
      <c r="C85" s="87" t="s">
        <v>14</v>
      </c>
      <c r="D85" s="87" t="s">
        <v>26</v>
      </c>
      <c r="E85" s="87" t="s">
        <v>28</v>
      </c>
      <c r="F85" s="87" t="s">
        <v>31</v>
      </c>
      <c r="G85" s="87" t="s">
        <v>33</v>
      </c>
      <c r="H85" s="87" t="s">
        <v>52</v>
      </c>
      <c r="I85" s="8" t="s">
        <v>98</v>
      </c>
      <c r="J85" s="234">
        <f>496.04+95</f>
        <v>591.04</v>
      </c>
      <c r="K85" s="234">
        <f>499.112+32.1</f>
        <v>531.21199999999999</v>
      </c>
      <c r="L85" s="234">
        <f>567.64+56.8</f>
        <v>624.43999999999994</v>
      </c>
    </row>
    <row r="86" spans="1:12" ht="64.5" customHeight="1" x14ac:dyDescent="0.25">
      <c r="A86" s="109" t="s">
        <v>230</v>
      </c>
      <c r="B86" s="129">
        <v>919</v>
      </c>
      <c r="C86" s="8" t="s">
        <v>14</v>
      </c>
      <c r="D86" s="8" t="s">
        <v>26</v>
      </c>
      <c r="E86" s="8" t="s">
        <v>229</v>
      </c>
      <c r="F86" s="8"/>
      <c r="G86" s="8"/>
      <c r="H86" s="8"/>
      <c r="I86" s="8"/>
      <c r="J86" s="234">
        <f t="shared" ref="J86:L88" si="24">J87</f>
        <v>41.16</v>
      </c>
      <c r="K86" s="234">
        <f t="shared" si="24"/>
        <v>70.680000000000007</v>
      </c>
      <c r="L86" s="234">
        <f t="shared" si="24"/>
        <v>24.96</v>
      </c>
    </row>
    <row r="87" spans="1:12" ht="117.75" customHeight="1" x14ac:dyDescent="0.25">
      <c r="A87" s="252" t="s">
        <v>170</v>
      </c>
      <c r="B87" s="129">
        <v>919</v>
      </c>
      <c r="C87" s="87" t="s">
        <v>14</v>
      </c>
      <c r="D87" s="87" t="s">
        <v>26</v>
      </c>
      <c r="E87" s="87" t="s">
        <v>229</v>
      </c>
      <c r="F87" s="87" t="s">
        <v>31</v>
      </c>
      <c r="G87" s="87" t="s">
        <v>13</v>
      </c>
      <c r="H87" s="87" t="s">
        <v>52</v>
      </c>
      <c r="I87" s="8"/>
      <c r="J87" s="234">
        <f t="shared" si="24"/>
        <v>41.16</v>
      </c>
      <c r="K87" s="234">
        <f t="shared" si="24"/>
        <v>70.680000000000007</v>
      </c>
      <c r="L87" s="234">
        <f t="shared" si="24"/>
        <v>24.96</v>
      </c>
    </row>
    <row r="88" spans="1:12" ht="29.25" customHeight="1" x14ac:dyDescent="0.25">
      <c r="A88" s="93" t="s">
        <v>95</v>
      </c>
      <c r="B88" s="129">
        <v>919</v>
      </c>
      <c r="C88" s="87" t="s">
        <v>14</v>
      </c>
      <c r="D88" s="87" t="s">
        <v>26</v>
      </c>
      <c r="E88" s="87" t="s">
        <v>229</v>
      </c>
      <c r="F88" s="87" t="s">
        <v>31</v>
      </c>
      <c r="G88" s="87" t="s">
        <v>13</v>
      </c>
      <c r="H88" s="87" t="s">
        <v>52</v>
      </c>
      <c r="I88" s="8" t="s">
        <v>97</v>
      </c>
      <c r="J88" s="234">
        <f t="shared" si="24"/>
        <v>41.16</v>
      </c>
      <c r="K88" s="234">
        <f t="shared" si="24"/>
        <v>70.680000000000007</v>
      </c>
      <c r="L88" s="234">
        <f t="shared" si="24"/>
        <v>24.96</v>
      </c>
    </row>
    <row r="89" spans="1:12" ht="34.5" customHeight="1" x14ac:dyDescent="0.25">
      <c r="A89" s="93" t="s">
        <v>96</v>
      </c>
      <c r="B89" s="129">
        <v>919</v>
      </c>
      <c r="C89" s="87" t="s">
        <v>14</v>
      </c>
      <c r="D89" s="87" t="s">
        <v>26</v>
      </c>
      <c r="E89" s="87" t="s">
        <v>229</v>
      </c>
      <c r="F89" s="87" t="s">
        <v>31</v>
      </c>
      <c r="G89" s="87" t="s">
        <v>13</v>
      </c>
      <c r="H89" s="87" t="s">
        <v>52</v>
      </c>
      <c r="I89" s="8" t="s">
        <v>98</v>
      </c>
      <c r="J89" s="234">
        <v>41.16</v>
      </c>
      <c r="K89" s="234">
        <v>70.680000000000007</v>
      </c>
      <c r="L89" s="234">
        <v>24.96</v>
      </c>
    </row>
    <row r="90" spans="1:12" ht="21" customHeight="1" x14ac:dyDescent="0.25">
      <c r="A90" s="245" t="s">
        <v>218</v>
      </c>
      <c r="B90" s="129">
        <v>919</v>
      </c>
      <c r="C90" s="107" t="s">
        <v>14</v>
      </c>
      <c r="D90" s="107" t="s">
        <v>135</v>
      </c>
      <c r="E90" s="107"/>
      <c r="F90" s="107"/>
      <c r="G90" s="107"/>
      <c r="H90" s="107"/>
      <c r="I90" s="136"/>
      <c r="J90" s="246">
        <f>J91</f>
        <v>260</v>
      </c>
      <c r="K90" s="246">
        <f t="shared" ref="K90:L94" si="25">K91</f>
        <v>0</v>
      </c>
      <c r="L90" s="246">
        <f t="shared" si="25"/>
        <v>0</v>
      </c>
    </row>
    <row r="91" spans="1:12" ht="36.75" customHeight="1" x14ac:dyDescent="0.25">
      <c r="A91" s="92" t="s">
        <v>156</v>
      </c>
      <c r="B91" s="129">
        <v>919</v>
      </c>
      <c r="C91" s="87" t="s">
        <v>14</v>
      </c>
      <c r="D91" s="87" t="s">
        <v>135</v>
      </c>
      <c r="E91" s="87" t="s">
        <v>45</v>
      </c>
      <c r="F91" s="87"/>
      <c r="G91" s="87"/>
      <c r="H91" s="87"/>
      <c r="I91" s="8"/>
      <c r="J91" s="234">
        <f>J92</f>
        <v>260</v>
      </c>
      <c r="K91" s="234">
        <f t="shared" si="25"/>
        <v>0</v>
      </c>
      <c r="L91" s="234">
        <f t="shared" si="25"/>
        <v>0</v>
      </c>
    </row>
    <row r="92" spans="1:12" ht="54.75" customHeight="1" x14ac:dyDescent="0.25">
      <c r="A92" s="146" t="s">
        <v>157</v>
      </c>
      <c r="B92" s="129">
        <v>919</v>
      </c>
      <c r="C92" s="87" t="s">
        <v>14</v>
      </c>
      <c r="D92" s="87" t="s">
        <v>135</v>
      </c>
      <c r="E92" s="87" t="s">
        <v>45</v>
      </c>
      <c r="F92" s="87" t="s">
        <v>20</v>
      </c>
      <c r="G92" s="87"/>
      <c r="H92" s="87"/>
      <c r="I92" s="8"/>
      <c r="J92" s="234">
        <f>J93</f>
        <v>260</v>
      </c>
      <c r="K92" s="234">
        <f t="shared" si="25"/>
        <v>0</v>
      </c>
      <c r="L92" s="234">
        <f t="shared" si="25"/>
        <v>0</v>
      </c>
    </row>
    <row r="93" spans="1:12" ht="66.75" customHeight="1" x14ac:dyDescent="0.25">
      <c r="A93" s="146" t="s">
        <v>225</v>
      </c>
      <c r="B93" s="129">
        <v>919</v>
      </c>
      <c r="C93" s="87" t="s">
        <v>14</v>
      </c>
      <c r="D93" s="87" t="s">
        <v>135</v>
      </c>
      <c r="E93" s="87" t="s">
        <v>45</v>
      </c>
      <c r="F93" s="87" t="s">
        <v>20</v>
      </c>
      <c r="G93" s="87" t="s">
        <v>33</v>
      </c>
      <c r="H93" s="87" t="s">
        <v>219</v>
      </c>
      <c r="I93" s="8"/>
      <c r="J93" s="234">
        <f>J94</f>
        <v>260</v>
      </c>
      <c r="K93" s="234">
        <f t="shared" si="25"/>
        <v>0</v>
      </c>
      <c r="L93" s="234">
        <f t="shared" si="25"/>
        <v>0</v>
      </c>
    </row>
    <row r="94" spans="1:12" ht="27" customHeight="1" x14ac:dyDescent="0.25">
      <c r="A94" s="93" t="s">
        <v>95</v>
      </c>
      <c r="B94" s="129">
        <v>919</v>
      </c>
      <c r="C94" s="87" t="s">
        <v>14</v>
      </c>
      <c r="D94" s="87" t="s">
        <v>135</v>
      </c>
      <c r="E94" s="87" t="s">
        <v>45</v>
      </c>
      <c r="F94" s="87" t="s">
        <v>20</v>
      </c>
      <c r="G94" s="87" t="s">
        <v>33</v>
      </c>
      <c r="H94" s="87" t="s">
        <v>219</v>
      </c>
      <c r="I94" s="8" t="s">
        <v>97</v>
      </c>
      <c r="J94" s="234">
        <f>J95</f>
        <v>260</v>
      </c>
      <c r="K94" s="234">
        <f t="shared" si="25"/>
        <v>0</v>
      </c>
      <c r="L94" s="234">
        <f t="shared" si="25"/>
        <v>0</v>
      </c>
    </row>
    <row r="95" spans="1:12" ht="33.75" customHeight="1" x14ac:dyDescent="0.25">
      <c r="A95" s="93" t="s">
        <v>96</v>
      </c>
      <c r="B95" s="129">
        <v>919</v>
      </c>
      <c r="C95" s="87" t="s">
        <v>14</v>
      </c>
      <c r="D95" s="87" t="s">
        <v>135</v>
      </c>
      <c r="E95" s="87" t="s">
        <v>45</v>
      </c>
      <c r="F95" s="87" t="s">
        <v>20</v>
      </c>
      <c r="G95" s="87" t="s">
        <v>33</v>
      </c>
      <c r="H95" s="87" t="s">
        <v>219</v>
      </c>
      <c r="I95" s="8" t="s">
        <v>98</v>
      </c>
      <c r="J95" s="234">
        <f>250+10</f>
        <v>260</v>
      </c>
      <c r="K95" s="234">
        <v>0</v>
      </c>
      <c r="L95" s="234">
        <v>0</v>
      </c>
    </row>
    <row r="96" spans="1:12" x14ac:dyDescent="0.25">
      <c r="A96" s="141" t="s">
        <v>17</v>
      </c>
      <c r="B96" s="129">
        <v>919</v>
      </c>
      <c r="C96" s="136" t="s">
        <v>16</v>
      </c>
      <c r="D96" s="136"/>
      <c r="E96" s="136"/>
      <c r="F96" s="136"/>
      <c r="G96" s="136"/>
      <c r="H96" s="61"/>
      <c r="I96" s="61"/>
      <c r="J96" s="133">
        <f>J97+J108</f>
        <v>192.2</v>
      </c>
      <c r="K96" s="133">
        <f>K97+K108</f>
        <v>44</v>
      </c>
      <c r="L96" s="133">
        <f>L97+L108</f>
        <v>44.6</v>
      </c>
    </row>
    <row r="97" spans="1:13" x14ac:dyDescent="0.25">
      <c r="A97" s="141" t="s">
        <v>53</v>
      </c>
      <c r="B97" s="129">
        <v>919</v>
      </c>
      <c r="C97" s="136" t="s">
        <v>16</v>
      </c>
      <c r="D97" s="136" t="s">
        <v>24</v>
      </c>
      <c r="E97" s="136"/>
      <c r="F97" s="136"/>
      <c r="G97" s="136"/>
      <c r="H97" s="132"/>
      <c r="I97" s="132"/>
      <c r="J97" s="133">
        <f>J98+J103</f>
        <v>69.5</v>
      </c>
      <c r="K97" s="133">
        <f t="shared" ref="K97:L97" si="26">K98+K103</f>
        <v>30</v>
      </c>
      <c r="L97" s="133">
        <f t="shared" si="26"/>
        <v>30</v>
      </c>
    </row>
    <row r="98" spans="1:13" ht="47.25" x14ac:dyDescent="0.25">
      <c r="A98" s="242" t="s">
        <v>206</v>
      </c>
      <c r="B98" s="129">
        <v>919</v>
      </c>
      <c r="C98" s="8" t="s">
        <v>16</v>
      </c>
      <c r="D98" s="8" t="s">
        <v>24</v>
      </c>
      <c r="E98" s="8" t="s">
        <v>135</v>
      </c>
      <c r="F98" s="8"/>
      <c r="G98" s="8"/>
      <c r="H98" s="61"/>
      <c r="I98" s="61"/>
      <c r="J98" s="62">
        <f>J99</f>
        <v>39.5</v>
      </c>
      <c r="K98" s="62">
        <f>K99</f>
        <v>0</v>
      </c>
      <c r="L98" s="62">
        <f>L99</f>
        <v>0</v>
      </c>
    </row>
    <row r="99" spans="1:13" ht="31.5" x14ac:dyDescent="0.25">
      <c r="A99" s="92" t="s">
        <v>201</v>
      </c>
      <c r="B99" s="129">
        <v>919</v>
      </c>
      <c r="C99" s="8" t="s">
        <v>16</v>
      </c>
      <c r="D99" s="8" t="s">
        <v>24</v>
      </c>
      <c r="E99" s="8" t="s">
        <v>135</v>
      </c>
      <c r="F99" s="8" t="s">
        <v>31</v>
      </c>
      <c r="G99" s="8" t="s">
        <v>13</v>
      </c>
      <c r="H99" s="61"/>
      <c r="I99" s="61"/>
      <c r="J99" s="62">
        <f>J100</f>
        <v>39.5</v>
      </c>
      <c r="K99" s="62">
        <f t="shared" ref="K99:L99" si="27">K100</f>
        <v>0</v>
      </c>
      <c r="L99" s="62">
        <f t="shared" si="27"/>
        <v>0</v>
      </c>
    </row>
    <row r="100" spans="1:13" ht="21.75" customHeight="1" x14ac:dyDescent="0.25">
      <c r="A100" s="109" t="s">
        <v>203</v>
      </c>
      <c r="B100" s="129">
        <v>919</v>
      </c>
      <c r="C100" s="8" t="s">
        <v>16</v>
      </c>
      <c r="D100" s="8" t="s">
        <v>24</v>
      </c>
      <c r="E100" s="8" t="s">
        <v>135</v>
      </c>
      <c r="F100" s="8" t="s">
        <v>31</v>
      </c>
      <c r="G100" s="8" t="s">
        <v>13</v>
      </c>
      <c r="H100" s="8" t="s">
        <v>202</v>
      </c>
      <c r="I100" s="86"/>
      <c r="J100" s="62">
        <f t="shared" ref="J100:L101" si="28">J101</f>
        <v>39.5</v>
      </c>
      <c r="K100" s="62">
        <f t="shared" si="28"/>
        <v>0</v>
      </c>
      <c r="L100" s="62">
        <f t="shared" si="28"/>
        <v>0</v>
      </c>
    </row>
    <row r="101" spans="1:13" ht="19.5" customHeight="1" x14ac:dyDescent="0.25">
      <c r="A101" s="93" t="s">
        <v>95</v>
      </c>
      <c r="B101" s="129">
        <v>919</v>
      </c>
      <c r="C101" s="8" t="s">
        <v>16</v>
      </c>
      <c r="D101" s="8" t="s">
        <v>24</v>
      </c>
      <c r="E101" s="8" t="s">
        <v>135</v>
      </c>
      <c r="F101" s="8" t="s">
        <v>31</v>
      </c>
      <c r="G101" s="8" t="s">
        <v>13</v>
      </c>
      <c r="H101" s="8" t="s">
        <v>202</v>
      </c>
      <c r="I101" s="86" t="s">
        <v>97</v>
      </c>
      <c r="J101" s="62">
        <f t="shared" si="28"/>
        <v>39.5</v>
      </c>
      <c r="K101" s="62">
        <f t="shared" si="28"/>
        <v>0</v>
      </c>
      <c r="L101" s="62">
        <f t="shared" si="28"/>
        <v>0</v>
      </c>
    </row>
    <row r="102" spans="1:13" ht="31.5" x14ac:dyDescent="0.25">
      <c r="A102" s="93" t="s">
        <v>96</v>
      </c>
      <c r="B102" s="129">
        <v>919</v>
      </c>
      <c r="C102" s="8" t="s">
        <v>16</v>
      </c>
      <c r="D102" s="8" t="s">
        <v>24</v>
      </c>
      <c r="E102" s="8" t="s">
        <v>135</v>
      </c>
      <c r="F102" s="8" t="s">
        <v>31</v>
      </c>
      <c r="G102" s="8" t="s">
        <v>13</v>
      </c>
      <c r="H102" s="8" t="s">
        <v>202</v>
      </c>
      <c r="I102" s="86" t="s">
        <v>98</v>
      </c>
      <c r="J102" s="62">
        <f>48-8.5</f>
        <v>39.5</v>
      </c>
      <c r="K102" s="62">
        <v>0</v>
      </c>
      <c r="L102" s="62">
        <v>0</v>
      </c>
      <c r="M102" s="253" t="s">
        <v>243</v>
      </c>
    </row>
    <row r="103" spans="1:13" ht="31.5" x14ac:dyDescent="0.25">
      <c r="A103" s="92" t="s">
        <v>156</v>
      </c>
      <c r="B103" s="129">
        <v>919</v>
      </c>
      <c r="C103" s="8" t="s">
        <v>16</v>
      </c>
      <c r="D103" s="8" t="s">
        <v>24</v>
      </c>
      <c r="E103" s="8" t="s">
        <v>45</v>
      </c>
      <c r="F103" s="8"/>
      <c r="G103" s="8"/>
      <c r="H103" s="8"/>
      <c r="I103" s="86"/>
      <c r="J103" s="62">
        <f>J104</f>
        <v>30</v>
      </c>
      <c r="K103" s="62">
        <f t="shared" ref="K103:L106" si="29">K104</f>
        <v>30</v>
      </c>
      <c r="L103" s="62">
        <f t="shared" si="29"/>
        <v>30</v>
      </c>
    </row>
    <row r="104" spans="1:13" ht="47.25" x14ac:dyDescent="0.25">
      <c r="A104" s="146" t="s">
        <v>157</v>
      </c>
      <c r="B104" s="129">
        <v>919</v>
      </c>
      <c r="C104" s="8" t="s">
        <v>16</v>
      </c>
      <c r="D104" s="8" t="s">
        <v>24</v>
      </c>
      <c r="E104" s="8" t="s">
        <v>45</v>
      </c>
      <c r="F104" s="8" t="s">
        <v>20</v>
      </c>
      <c r="G104" s="8"/>
      <c r="H104" s="8"/>
      <c r="I104" s="86"/>
      <c r="J104" s="62">
        <f>J105</f>
        <v>30</v>
      </c>
      <c r="K104" s="62">
        <f t="shared" si="29"/>
        <v>30</v>
      </c>
      <c r="L104" s="62">
        <f t="shared" si="29"/>
        <v>30</v>
      </c>
    </row>
    <row r="105" spans="1:13" ht="63" x14ac:dyDescent="0.25">
      <c r="A105" s="109" t="s">
        <v>216</v>
      </c>
      <c r="B105" s="129">
        <v>919</v>
      </c>
      <c r="C105" s="8" t="s">
        <v>16</v>
      </c>
      <c r="D105" s="8" t="s">
        <v>24</v>
      </c>
      <c r="E105" s="8">
        <v>89</v>
      </c>
      <c r="F105" s="8">
        <v>1</v>
      </c>
      <c r="G105" s="8" t="s">
        <v>33</v>
      </c>
      <c r="H105" s="8" t="s">
        <v>217</v>
      </c>
      <c r="I105" s="86"/>
      <c r="J105" s="62">
        <f>J106</f>
        <v>30</v>
      </c>
      <c r="K105" s="62">
        <f t="shared" si="29"/>
        <v>30</v>
      </c>
      <c r="L105" s="62">
        <f t="shared" si="29"/>
        <v>30</v>
      </c>
    </row>
    <row r="106" spans="1:13" ht="31.5" x14ac:dyDescent="0.25">
      <c r="A106" s="93" t="s">
        <v>95</v>
      </c>
      <c r="B106" s="129">
        <v>919</v>
      </c>
      <c r="C106" s="8" t="s">
        <v>16</v>
      </c>
      <c r="D106" s="8" t="s">
        <v>24</v>
      </c>
      <c r="E106" s="8">
        <v>89</v>
      </c>
      <c r="F106" s="8">
        <v>1</v>
      </c>
      <c r="G106" s="8" t="s">
        <v>33</v>
      </c>
      <c r="H106" s="8" t="s">
        <v>217</v>
      </c>
      <c r="I106" s="86" t="s">
        <v>97</v>
      </c>
      <c r="J106" s="62">
        <f>J107</f>
        <v>30</v>
      </c>
      <c r="K106" s="62">
        <f t="shared" si="29"/>
        <v>30</v>
      </c>
      <c r="L106" s="62">
        <f t="shared" si="29"/>
        <v>30</v>
      </c>
    </row>
    <row r="107" spans="1:13" ht="31.5" x14ac:dyDescent="0.25">
      <c r="A107" s="93" t="s">
        <v>96</v>
      </c>
      <c r="B107" s="129">
        <v>919</v>
      </c>
      <c r="C107" s="8" t="s">
        <v>16</v>
      </c>
      <c r="D107" s="8" t="s">
        <v>24</v>
      </c>
      <c r="E107" s="8">
        <v>89</v>
      </c>
      <c r="F107" s="8">
        <v>1</v>
      </c>
      <c r="G107" s="8" t="s">
        <v>33</v>
      </c>
      <c r="H107" s="8" t="s">
        <v>217</v>
      </c>
      <c r="I107" s="86" t="s">
        <v>98</v>
      </c>
      <c r="J107" s="62">
        <v>30</v>
      </c>
      <c r="K107" s="62">
        <v>30</v>
      </c>
      <c r="L107" s="62">
        <v>30</v>
      </c>
    </row>
    <row r="108" spans="1:13" x14ac:dyDescent="0.25">
      <c r="A108" s="141" t="s">
        <v>54</v>
      </c>
      <c r="B108" s="129">
        <v>919</v>
      </c>
      <c r="C108" s="136" t="s">
        <v>16</v>
      </c>
      <c r="D108" s="136" t="s">
        <v>25</v>
      </c>
      <c r="E108" s="136"/>
      <c r="F108" s="136"/>
      <c r="G108" s="144"/>
      <c r="H108" s="132"/>
      <c r="I108" s="132"/>
      <c r="J108" s="133">
        <f>J109</f>
        <v>122.7</v>
      </c>
      <c r="K108" s="133">
        <f>K109</f>
        <v>14</v>
      </c>
      <c r="L108" s="133">
        <f>L109</f>
        <v>14.6</v>
      </c>
    </row>
    <row r="109" spans="1:13" ht="31.5" x14ac:dyDescent="0.25">
      <c r="A109" s="92" t="s">
        <v>156</v>
      </c>
      <c r="B109" s="129">
        <v>919</v>
      </c>
      <c r="C109" s="8" t="s">
        <v>16</v>
      </c>
      <c r="D109" s="8" t="s">
        <v>25</v>
      </c>
      <c r="E109" s="8" t="s">
        <v>45</v>
      </c>
      <c r="F109" s="8"/>
      <c r="G109" s="144"/>
      <c r="H109" s="61"/>
      <c r="I109" s="61"/>
      <c r="J109" s="62">
        <f>J110</f>
        <v>122.7</v>
      </c>
      <c r="K109" s="62">
        <f t="shared" ref="K109:L109" si="30">K110</f>
        <v>14</v>
      </c>
      <c r="L109" s="62">
        <f t="shared" si="30"/>
        <v>14.6</v>
      </c>
    </row>
    <row r="110" spans="1:13" ht="47.25" x14ac:dyDescent="0.25">
      <c r="A110" s="146" t="s">
        <v>157</v>
      </c>
      <c r="B110" s="129">
        <v>919</v>
      </c>
      <c r="C110" s="8" t="s">
        <v>16</v>
      </c>
      <c r="D110" s="8" t="s">
        <v>25</v>
      </c>
      <c r="E110" s="8" t="s">
        <v>45</v>
      </c>
      <c r="F110" s="118">
        <v>1</v>
      </c>
      <c r="G110" s="144"/>
      <c r="H110" s="61"/>
      <c r="I110" s="61"/>
      <c r="J110" s="62">
        <f>J111+J114</f>
        <v>122.7</v>
      </c>
      <c r="K110" s="62">
        <f t="shared" ref="K110:L110" si="31">K111+K114</f>
        <v>14</v>
      </c>
      <c r="L110" s="62">
        <f t="shared" si="31"/>
        <v>14.6</v>
      </c>
    </row>
    <row r="111" spans="1:13" x14ac:dyDescent="0.25">
      <c r="A111" s="93" t="s">
        <v>55</v>
      </c>
      <c r="B111" s="129">
        <v>919</v>
      </c>
      <c r="C111" s="8" t="s">
        <v>16</v>
      </c>
      <c r="D111" s="8" t="s">
        <v>25</v>
      </c>
      <c r="E111" s="8" t="s">
        <v>45</v>
      </c>
      <c r="F111" s="118">
        <v>1</v>
      </c>
      <c r="G111" s="87" t="s">
        <v>33</v>
      </c>
      <c r="H111" s="118">
        <v>43010</v>
      </c>
      <c r="I111" s="61"/>
      <c r="J111" s="62">
        <f>J112</f>
        <v>45</v>
      </c>
      <c r="K111" s="62">
        <f t="shared" ref="K111:L111" si="32">K112</f>
        <v>12</v>
      </c>
      <c r="L111" s="62">
        <f t="shared" si="32"/>
        <v>9.6</v>
      </c>
    </row>
    <row r="112" spans="1:13" ht="17.25" customHeight="1" x14ac:dyDescent="0.25">
      <c r="A112" s="93" t="s">
        <v>95</v>
      </c>
      <c r="B112" s="129">
        <v>919</v>
      </c>
      <c r="C112" s="8" t="s">
        <v>16</v>
      </c>
      <c r="D112" s="8" t="s">
        <v>25</v>
      </c>
      <c r="E112" s="8" t="s">
        <v>45</v>
      </c>
      <c r="F112" s="118">
        <v>1</v>
      </c>
      <c r="G112" s="87" t="s">
        <v>33</v>
      </c>
      <c r="H112" s="118">
        <v>43010</v>
      </c>
      <c r="I112" s="118">
        <v>200</v>
      </c>
      <c r="J112" s="62">
        <f>J113</f>
        <v>45</v>
      </c>
      <c r="K112" s="62">
        <f>K113</f>
        <v>12</v>
      </c>
      <c r="L112" s="62">
        <f>L113</f>
        <v>9.6</v>
      </c>
    </row>
    <row r="113" spans="1:12" ht="31.5" x14ac:dyDescent="0.25">
      <c r="A113" s="93" t="s">
        <v>96</v>
      </c>
      <c r="B113" s="129">
        <v>919</v>
      </c>
      <c r="C113" s="8" t="s">
        <v>16</v>
      </c>
      <c r="D113" s="8" t="s">
        <v>25</v>
      </c>
      <c r="E113" s="8" t="s">
        <v>45</v>
      </c>
      <c r="F113" s="118">
        <v>1</v>
      </c>
      <c r="G113" s="87" t="s">
        <v>33</v>
      </c>
      <c r="H113" s="118">
        <v>43010</v>
      </c>
      <c r="I113" s="118">
        <v>240</v>
      </c>
      <c r="J113" s="154">
        <f>40+5</f>
        <v>45</v>
      </c>
      <c r="K113" s="154">
        <v>12</v>
      </c>
      <c r="L113" s="154">
        <v>9.6</v>
      </c>
    </row>
    <row r="114" spans="1:12" ht="19.5" customHeight="1" x14ac:dyDescent="0.25">
      <c r="A114" s="93" t="s">
        <v>133</v>
      </c>
      <c r="B114" s="129">
        <v>919</v>
      </c>
      <c r="C114" s="8" t="s">
        <v>16</v>
      </c>
      <c r="D114" s="8" t="s">
        <v>25</v>
      </c>
      <c r="E114" s="8" t="s">
        <v>45</v>
      </c>
      <c r="F114" s="118">
        <v>1</v>
      </c>
      <c r="G114" s="87" t="s">
        <v>33</v>
      </c>
      <c r="H114" s="118">
        <v>43040</v>
      </c>
      <c r="I114" s="61"/>
      <c r="J114" s="62">
        <f>J115</f>
        <v>77.7</v>
      </c>
      <c r="K114" s="62">
        <f t="shared" ref="K114:L115" si="33">K115</f>
        <v>2</v>
      </c>
      <c r="L114" s="62">
        <f t="shared" si="33"/>
        <v>5</v>
      </c>
    </row>
    <row r="115" spans="1:12" ht="16.5" customHeight="1" x14ac:dyDescent="0.25">
      <c r="A115" s="93" t="s">
        <v>95</v>
      </c>
      <c r="B115" s="129">
        <v>919</v>
      </c>
      <c r="C115" s="8" t="s">
        <v>16</v>
      </c>
      <c r="D115" s="8" t="s">
        <v>25</v>
      </c>
      <c r="E115" s="8" t="s">
        <v>45</v>
      </c>
      <c r="F115" s="118">
        <v>1</v>
      </c>
      <c r="G115" s="87" t="s">
        <v>33</v>
      </c>
      <c r="H115" s="118">
        <v>43040</v>
      </c>
      <c r="I115" s="118">
        <v>200</v>
      </c>
      <c r="J115" s="62">
        <f>J116</f>
        <v>77.7</v>
      </c>
      <c r="K115" s="62">
        <f t="shared" si="33"/>
        <v>2</v>
      </c>
      <c r="L115" s="62">
        <f t="shared" si="33"/>
        <v>5</v>
      </c>
    </row>
    <row r="116" spans="1:12" ht="31.5" customHeight="1" x14ac:dyDescent="0.25">
      <c r="A116" s="93" t="s">
        <v>96</v>
      </c>
      <c r="B116" s="129">
        <v>919</v>
      </c>
      <c r="C116" s="8" t="s">
        <v>16</v>
      </c>
      <c r="D116" s="8" t="s">
        <v>25</v>
      </c>
      <c r="E116" s="8" t="s">
        <v>45</v>
      </c>
      <c r="F116" s="118">
        <v>1</v>
      </c>
      <c r="G116" s="87" t="s">
        <v>33</v>
      </c>
      <c r="H116" s="118">
        <v>43040</v>
      </c>
      <c r="I116" s="118">
        <v>240</v>
      </c>
      <c r="J116" s="154">
        <f>32.3+45+0.4</f>
        <v>77.7</v>
      </c>
      <c r="K116" s="154">
        <v>2</v>
      </c>
      <c r="L116" s="154">
        <v>5</v>
      </c>
    </row>
    <row r="117" spans="1:12" x14ac:dyDescent="0.25">
      <c r="A117" s="141" t="s">
        <v>56</v>
      </c>
      <c r="B117" s="129">
        <v>919</v>
      </c>
      <c r="C117" s="136" t="s">
        <v>27</v>
      </c>
      <c r="D117" s="136"/>
      <c r="E117" s="138"/>
      <c r="F117" s="136"/>
      <c r="G117" s="136"/>
      <c r="H117" s="136"/>
      <c r="I117" s="149"/>
      <c r="J117" s="139">
        <f t="shared" ref="J117:L122" si="34">J118</f>
        <v>290.8</v>
      </c>
      <c r="K117" s="139">
        <f t="shared" si="34"/>
        <v>272.60000000000002</v>
      </c>
      <c r="L117" s="139">
        <f t="shared" si="34"/>
        <v>261.90000000000003</v>
      </c>
    </row>
    <row r="118" spans="1:12" x14ac:dyDescent="0.25">
      <c r="A118" s="155" t="s">
        <v>23</v>
      </c>
      <c r="B118" s="129">
        <v>919</v>
      </c>
      <c r="C118" s="136" t="s">
        <v>27</v>
      </c>
      <c r="D118" s="136" t="s">
        <v>13</v>
      </c>
      <c r="E118" s="149"/>
      <c r="F118" s="136"/>
      <c r="G118" s="136"/>
      <c r="H118" s="136"/>
      <c r="I118" s="149"/>
      <c r="J118" s="139">
        <f t="shared" si="34"/>
        <v>290.8</v>
      </c>
      <c r="K118" s="139">
        <f t="shared" si="34"/>
        <v>272.60000000000002</v>
      </c>
      <c r="L118" s="139">
        <f t="shared" si="34"/>
        <v>261.90000000000003</v>
      </c>
    </row>
    <row r="119" spans="1:12" ht="31.5" x14ac:dyDescent="0.25">
      <c r="A119" s="92" t="s">
        <v>156</v>
      </c>
      <c r="B119" s="129">
        <v>919</v>
      </c>
      <c r="C119" s="8" t="s">
        <v>27</v>
      </c>
      <c r="D119" s="8" t="s">
        <v>13</v>
      </c>
      <c r="E119" s="8">
        <v>89</v>
      </c>
      <c r="F119" s="8"/>
      <c r="G119" s="8"/>
      <c r="H119" s="8"/>
      <c r="I119" s="86"/>
      <c r="J119" s="140">
        <f t="shared" si="34"/>
        <v>290.8</v>
      </c>
      <c r="K119" s="140">
        <f t="shared" si="34"/>
        <v>272.60000000000002</v>
      </c>
      <c r="L119" s="140">
        <f t="shared" si="34"/>
        <v>261.90000000000003</v>
      </c>
    </row>
    <row r="120" spans="1:12" ht="47.25" x14ac:dyDescent="0.25">
      <c r="A120" s="146" t="s">
        <v>157</v>
      </c>
      <c r="B120" s="129">
        <v>919</v>
      </c>
      <c r="C120" s="8" t="s">
        <v>27</v>
      </c>
      <c r="D120" s="8" t="s">
        <v>13</v>
      </c>
      <c r="E120" s="8">
        <v>89</v>
      </c>
      <c r="F120" s="8">
        <v>1</v>
      </c>
      <c r="G120" s="8"/>
      <c r="H120" s="8"/>
      <c r="I120" s="86"/>
      <c r="J120" s="140">
        <f t="shared" si="34"/>
        <v>290.8</v>
      </c>
      <c r="K120" s="140">
        <f t="shared" si="34"/>
        <v>272.60000000000002</v>
      </c>
      <c r="L120" s="140">
        <f t="shared" si="34"/>
        <v>261.90000000000003</v>
      </c>
    </row>
    <row r="121" spans="1:12" x14ac:dyDescent="0.25">
      <c r="A121" s="111" t="s">
        <v>90</v>
      </c>
      <c r="B121" s="129">
        <v>919</v>
      </c>
      <c r="C121" s="156" t="s">
        <v>27</v>
      </c>
      <c r="D121" s="156" t="s">
        <v>13</v>
      </c>
      <c r="E121" s="115">
        <v>89</v>
      </c>
      <c r="F121" s="87">
        <v>1</v>
      </c>
      <c r="G121" s="87" t="s">
        <v>33</v>
      </c>
      <c r="H121" s="87" t="s">
        <v>58</v>
      </c>
      <c r="I121" s="115"/>
      <c r="J121" s="140">
        <f t="shared" si="34"/>
        <v>290.8</v>
      </c>
      <c r="K121" s="140">
        <f t="shared" si="34"/>
        <v>272.60000000000002</v>
      </c>
      <c r="L121" s="140">
        <f t="shared" si="34"/>
        <v>261.90000000000003</v>
      </c>
    </row>
    <row r="122" spans="1:12" x14ac:dyDescent="0.25">
      <c r="A122" s="111" t="s">
        <v>91</v>
      </c>
      <c r="B122" s="129">
        <v>919</v>
      </c>
      <c r="C122" s="156" t="s">
        <v>27</v>
      </c>
      <c r="D122" s="156" t="s">
        <v>13</v>
      </c>
      <c r="E122" s="115">
        <v>89</v>
      </c>
      <c r="F122" s="87">
        <v>1</v>
      </c>
      <c r="G122" s="87" t="s">
        <v>33</v>
      </c>
      <c r="H122" s="87" t="s">
        <v>58</v>
      </c>
      <c r="I122" s="115" t="s">
        <v>93</v>
      </c>
      <c r="J122" s="140">
        <f t="shared" si="34"/>
        <v>290.8</v>
      </c>
      <c r="K122" s="140">
        <f t="shared" si="34"/>
        <v>272.60000000000002</v>
      </c>
      <c r="L122" s="140">
        <f t="shared" si="34"/>
        <v>261.90000000000003</v>
      </c>
    </row>
    <row r="123" spans="1:12" x14ac:dyDescent="0.25">
      <c r="A123" s="111" t="s">
        <v>92</v>
      </c>
      <c r="B123" s="129">
        <v>919</v>
      </c>
      <c r="C123" s="156" t="s">
        <v>27</v>
      </c>
      <c r="D123" s="156" t="s">
        <v>13</v>
      </c>
      <c r="E123" s="115">
        <v>89</v>
      </c>
      <c r="F123" s="87">
        <v>1</v>
      </c>
      <c r="G123" s="87" t="s">
        <v>33</v>
      </c>
      <c r="H123" s="87" t="s">
        <v>58</v>
      </c>
      <c r="I123" s="115" t="s">
        <v>94</v>
      </c>
      <c r="J123" s="157">
        <v>290.8</v>
      </c>
      <c r="K123" s="157">
        <f>290.8-K137</f>
        <v>272.60000000000002</v>
      </c>
      <c r="L123" s="157">
        <f>290.8-L137</f>
        <v>261.90000000000003</v>
      </c>
    </row>
    <row r="124" spans="1:12" x14ac:dyDescent="0.25">
      <c r="A124" s="137" t="s">
        <v>15</v>
      </c>
      <c r="B124" s="129">
        <v>919</v>
      </c>
      <c r="C124" s="158" t="s">
        <v>28</v>
      </c>
      <c r="D124" s="158"/>
      <c r="E124" s="147"/>
      <c r="F124" s="107"/>
      <c r="G124" s="107"/>
      <c r="H124" s="107"/>
      <c r="I124" s="147"/>
      <c r="J124" s="139">
        <f>J125</f>
        <v>3.3</v>
      </c>
      <c r="K124" s="139">
        <f t="shared" ref="J124:L129" si="35">K125</f>
        <v>3.3</v>
      </c>
      <c r="L124" s="139">
        <f t="shared" si="35"/>
        <v>3.3</v>
      </c>
    </row>
    <row r="125" spans="1:12" x14ac:dyDescent="0.25">
      <c r="A125" s="137" t="s">
        <v>59</v>
      </c>
      <c r="B125" s="129">
        <v>919</v>
      </c>
      <c r="C125" s="107">
        <v>13</v>
      </c>
      <c r="D125" s="107" t="s">
        <v>13</v>
      </c>
      <c r="E125" s="145"/>
      <c r="F125" s="107"/>
      <c r="G125" s="107"/>
      <c r="H125" s="107"/>
      <c r="I125" s="147"/>
      <c r="J125" s="139">
        <f t="shared" si="35"/>
        <v>3.3</v>
      </c>
      <c r="K125" s="139">
        <f t="shared" si="35"/>
        <v>3.3</v>
      </c>
      <c r="L125" s="139">
        <f t="shared" si="35"/>
        <v>3.3</v>
      </c>
    </row>
    <row r="126" spans="1:12" ht="31.5" x14ac:dyDescent="0.25">
      <c r="A126" s="92" t="s">
        <v>156</v>
      </c>
      <c r="B126" s="129">
        <v>919</v>
      </c>
      <c r="C126" s="87" t="s">
        <v>28</v>
      </c>
      <c r="D126" s="87" t="s">
        <v>13</v>
      </c>
      <c r="E126" s="8">
        <v>89</v>
      </c>
      <c r="F126" s="8"/>
      <c r="G126" s="87"/>
      <c r="H126" s="87"/>
      <c r="I126" s="115"/>
      <c r="J126" s="140">
        <f t="shared" si="35"/>
        <v>3.3</v>
      </c>
      <c r="K126" s="140">
        <f t="shared" si="35"/>
        <v>3.3</v>
      </c>
      <c r="L126" s="140">
        <f t="shared" si="35"/>
        <v>3.3</v>
      </c>
    </row>
    <row r="127" spans="1:12" ht="47.25" x14ac:dyDescent="0.25">
      <c r="A127" s="146" t="s">
        <v>157</v>
      </c>
      <c r="B127" s="129">
        <v>919</v>
      </c>
      <c r="C127" s="87" t="s">
        <v>28</v>
      </c>
      <c r="D127" s="87" t="s">
        <v>13</v>
      </c>
      <c r="E127" s="8">
        <v>89</v>
      </c>
      <c r="F127" s="8">
        <v>1</v>
      </c>
      <c r="G127" s="87"/>
      <c r="H127" s="87"/>
      <c r="I127" s="115"/>
      <c r="J127" s="140">
        <f t="shared" si="35"/>
        <v>3.3</v>
      </c>
      <c r="K127" s="140">
        <f t="shared" si="35"/>
        <v>3.3</v>
      </c>
      <c r="L127" s="140">
        <f t="shared" si="35"/>
        <v>3.3</v>
      </c>
    </row>
    <row r="128" spans="1:12" x14ac:dyDescent="0.25">
      <c r="A128" s="93" t="s">
        <v>60</v>
      </c>
      <c r="B128" s="129">
        <v>919</v>
      </c>
      <c r="C128" s="87">
        <v>13</v>
      </c>
      <c r="D128" s="87" t="s">
        <v>13</v>
      </c>
      <c r="E128" s="89">
        <v>89</v>
      </c>
      <c r="F128" s="87">
        <v>1</v>
      </c>
      <c r="G128" s="87" t="s">
        <v>33</v>
      </c>
      <c r="H128" s="87">
        <v>41240</v>
      </c>
      <c r="I128" s="115"/>
      <c r="J128" s="159">
        <f t="shared" si="35"/>
        <v>3.3</v>
      </c>
      <c r="K128" s="159">
        <f t="shared" si="35"/>
        <v>3.3</v>
      </c>
      <c r="L128" s="159">
        <f t="shared" si="35"/>
        <v>3.3</v>
      </c>
    </row>
    <row r="129" spans="1:12" x14ac:dyDescent="0.25">
      <c r="A129" s="93" t="s">
        <v>88</v>
      </c>
      <c r="B129" s="129">
        <v>919</v>
      </c>
      <c r="C129" s="87">
        <v>13</v>
      </c>
      <c r="D129" s="87" t="s">
        <v>13</v>
      </c>
      <c r="E129" s="89">
        <v>89</v>
      </c>
      <c r="F129" s="87">
        <v>1</v>
      </c>
      <c r="G129" s="87" t="s">
        <v>33</v>
      </c>
      <c r="H129" s="87" t="s">
        <v>65</v>
      </c>
      <c r="I129" s="115" t="s">
        <v>89</v>
      </c>
      <c r="J129" s="159">
        <f t="shared" si="35"/>
        <v>3.3</v>
      </c>
      <c r="K129" s="159">
        <f t="shared" si="35"/>
        <v>3.3</v>
      </c>
      <c r="L129" s="159">
        <f t="shared" si="35"/>
        <v>3.3</v>
      </c>
    </row>
    <row r="130" spans="1:12" x14ac:dyDescent="0.25">
      <c r="A130" s="32" t="s">
        <v>61</v>
      </c>
      <c r="B130" s="28">
        <v>919</v>
      </c>
      <c r="C130" s="3">
        <v>13</v>
      </c>
      <c r="D130" s="3" t="s">
        <v>13</v>
      </c>
      <c r="E130" s="34">
        <v>89</v>
      </c>
      <c r="F130" s="3">
        <v>1</v>
      </c>
      <c r="G130" s="3" t="s">
        <v>33</v>
      </c>
      <c r="H130" s="3">
        <v>41240</v>
      </c>
      <c r="I130" s="25">
        <v>730</v>
      </c>
      <c r="J130" s="36">
        <v>3.3</v>
      </c>
      <c r="K130" s="36">
        <v>3.3</v>
      </c>
      <c r="L130" s="36">
        <v>3.3</v>
      </c>
    </row>
    <row r="131" spans="1:12" x14ac:dyDescent="0.25">
      <c r="A131" s="117" t="s">
        <v>171</v>
      </c>
      <c r="B131" s="129">
        <v>919</v>
      </c>
      <c r="C131" s="87" t="s">
        <v>164</v>
      </c>
      <c r="D131" s="87"/>
      <c r="E131" s="89"/>
      <c r="F131" s="87"/>
      <c r="G131" s="87"/>
      <c r="H131" s="87"/>
      <c r="I131" s="115"/>
      <c r="J131" s="36">
        <f t="shared" ref="J131:J136" si="36">J132</f>
        <v>0</v>
      </c>
      <c r="K131" s="36">
        <f t="shared" ref="K131:L136" si="37">K132</f>
        <v>18.2</v>
      </c>
      <c r="L131" s="36">
        <f t="shared" si="37"/>
        <v>28.9</v>
      </c>
    </row>
    <row r="132" spans="1:12" x14ac:dyDescent="0.25">
      <c r="A132" s="117" t="s">
        <v>171</v>
      </c>
      <c r="B132" s="28">
        <v>919</v>
      </c>
      <c r="C132" s="87" t="s">
        <v>164</v>
      </c>
      <c r="D132" s="87">
        <v>99</v>
      </c>
      <c r="E132" s="89"/>
      <c r="F132" s="87"/>
      <c r="G132" s="87"/>
      <c r="H132" s="87"/>
      <c r="I132" s="115"/>
      <c r="J132" s="36">
        <f t="shared" si="36"/>
        <v>0</v>
      </c>
      <c r="K132" s="36">
        <f t="shared" si="37"/>
        <v>18.2</v>
      </c>
      <c r="L132" s="36">
        <f t="shared" si="37"/>
        <v>28.9</v>
      </c>
    </row>
    <row r="133" spans="1:12" ht="31.5" x14ac:dyDescent="0.25">
      <c r="A133" s="111" t="s">
        <v>156</v>
      </c>
      <c r="B133" s="129">
        <v>919</v>
      </c>
      <c r="C133" s="87" t="s">
        <v>164</v>
      </c>
      <c r="D133" s="87">
        <v>99</v>
      </c>
      <c r="E133" s="87" t="s">
        <v>45</v>
      </c>
      <c r="F133" s="87" t="s">
        <v>31</v>
      </c>
      <c r="G133" s="87"/>
      <c r="H133" s="87"/>
      <c r="I133" s="115"/>
      <c r="J133" s="36">
        <f t="shared" si="36"/>
        <v>0</v>
      </c>
      <c r="K133" s="36">
        <f t="shared" si="37"/>
        <v>18.2</v>
      </c>
      <c r="L133" s="36">
        <f t="shared" si="37"/>
        <v>28.9</v>
      </c>
    </row>
    <row r="134" spans="1:12" ht="47.25" x14ac:dyDescent="0.25">
      <c r="A134" s="111" t="s">
        <v>157</v>
      </c>
      <c r="B134" s="28">
        <v>919</v>
      </c>
      <c r="C134" s="87" t="s">
        <v>164</v>
      </c>
      <c r="D134" s="87">
        <v>99</v>
      </c>
      <c r="E134" s="87" t="s">
        <v>45</v>
      </c>
      <c r="F134" s="87" t="s">
        <v>20</v>
      </c>
      <c r="G134" s="87"/>
      <c r="H134" s="87"/>
      <c r="I134" s="115"/>
      <c r="J134" s="36">
        <f t="shared" si="36"/>
        <v>0</v>
      </c>
      <c r="K134" s="36">
        <f t="shared" si="37"/>
        <v>18.2</v>
      </c>
      <c r="L134" s="36">
        <f t="shared" si="37"/>
        <v>28.9</v>
      </c>
    </row>
    <row r="135" spans="1:12" x14ac:dyDescent="0.25">
      <c r="A135" s="117" t="s">
        <v>171</v>
      </c>
      <c r="B135" s="129">
        <v>919</v>
      </c>
      <c r="C135" s="87" t="s">
        <v>164</v>
      </c>
      <c r="D135" s="87">
        <v>99</v>
      </c>
      <c r="E135" s="87" t="s">
        <v>45</v>
      </c>
      <c r="F135" s="87" t="s">
        <v>20</v>
      </c>
      <c r="G135" s="87" t="s">
        <v>33</v>
      </c>
      <c r="H135" s="87" t="s">
        <v>165</v>
      </c>
      <c r="I135" s="87"/>
      <c r="J135" s="36">
        <f t="shared" si="36"/>
        <v>0</v>
      </c>
      <c r="K135" s="36">
        <f t="shared" si="37"/>
        <v>18.2</v>
      </c>
      <c r="L135" s="36">
        <f t="shared" si="37"/>
        <v>28.9</v>
      </c>
    </row>
    <row r="136" spans="1:12" x14ac:dyDescent="0.25">
      <c r="A136" s="117" t="s">
        <v>103</v>
      </c>
      <c r="B136" s="28">
        <v>919</v>
      </c>
      <c r="C136" s="87" t="s">
        <v>164</v>
      </c>
      <c r="D136" s="87">
        <v>99</v>
      </c>
      <c r="E136" s="87" t="s">
        <v>45</v>
      </c>
      <c r="F136" s="87" t="s">
        <v>20</v>
      </c>
      <c r="G136" s="87" t="s">
        <v>33</v>
      </c>
      <c r="H136" s="87" t="s">
        <v>165</v>
      </c>
      <c r="I136" s="87" t="s">
        <v>104</v>
      </c>
      <c r="J136" s="36">
        <f t="shared" si="36"/>
        <v>0</v>
      </c>
      <c r="K136" s="36">
        <f t="shared" si="37"/>
        <v>18.2</v>
      </c>
      <c r="L136" s="36">
        <f t="shared" si="37"/>
        <v>28.9</v>
      </c>
    </row>
    <row r="137" spans="1:12" x14ac:dyDescent="0.25">
      <c r="A137" s="117" t="s">
        <v>44</v>
      </c>
      <c r="B137" s="129">
        <v>919</v>
      </c>
      <c r="C137" s="87" t="s">
        <v>164</v>
      </c>
      <c r="D137" s="87" t="s">
        <v>164</v>
      </c>
      <c r="E137" s="87" t="s">
        <v>45</v>
      </c>
      <c r="F137" s="87" t="s">
        <v>20</v>
      </c>
      <c r="G137" s="87" t="s">
        <v>33</v>
      </c>
      <c r="H137" s="87" t="s">
        <v>165</v>
      </c>
      <c r="I137" s="87" t="s">
        <v>46</v>
      </c>
      <c r="J137" s="36">
        <v>0</v>
      </c>
      <c r="K137" s="36">
        <v>18.2</v>
      </c>
      <c r="L137" s="36">
        <v>28.9</v>
      </c>
    </row>
  </sheetData>
  <autoFilter ref="A6:L137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78" priority="81" stopIfTrue="1">
      <formula>$C38=""</formula>
    </cfRule>
    <cfRule type="expression" dxfId="77" priority="82" stopIfTrue="1">
      <formula>$D38&lt;&gt;""</formula>
    </cfRule>
  </conditionalFormatting>
  <conditionalFormatting sqref="A38">
    <cfRule type="expression" dxfId="76" priority="78" stopIfTrue="1">
      <formula>$F38=""</formula>
    </cfRule>
    <cfRule type="expression" dxfId="75" priority="79" stopIfTrue="1">
      <formula>#REF!&lt;&gt;""</formula>
    </cfRule>
    <cfRule type="expression" dxfId="74" priority="80" stopIfTrue="1">
      <formula>AND($G38="",$F38&lt;&gt;"")</formula>
    </cfRule>
  </conditionalFormatting>
  <conditionalFormatting sqref="F38">
    <cfRule type="expression" dxfId="73" priority="76" stopIfTrue="1">
      <formula>$C38=""</formula>
    </cfRule>
    <cfRule type="expression" dxfId="72" priority="77" stopIfTrue="1">
      <formula>$D38&lt;&gt;""</formula>
    </cfRule>
  </conditionalFormatting>
  <conditionalFormatting sqref="F108:F109">
    <cfRule type="expression" dxfId="71" priority="63" stopIfTrue="1">
      <formula>$C108=""</formula>
    </cfRule>
    <cfRule type="expression" dxfId="70" priority="64" stopIfTrue="1">
      <formula>$D108&lt;&gt;""</formula>
    </cfRule>
  </conditionalFormatting>
  <conditionalFormatting sqref="G108:G110">
    <cfRule type="expression" dxfId="69" priority="61" stopIfTrue="1">
      <formula>$C108=""</formula>
    </cfRule>
    <cfRule type="expression" dxfId="68" priority="62" stopIfTrue="1">
      <formula>$D108&lt;&gt;""</formula>
    </cfRule>
  </conditionalFormatting>
  <conditionalFormatting sqref="A111 A114">
    <cfRule type="expression" dxfId="67" priority="58" stopIfTrue="1">
      <formula>$F111=""</formula>
    </cfRule>
    <cfRule type="expression" dxfId="66" priority="60" stopIfTrue="1">
      <formula>AND($G111="",$F111&lt;&gt;"")</formula>
    </cfRule>
  </conditionalFormatting>
  <conditionalFormatting sqref="A114">
    <cfRule type="expression" dxfId="65" priority="42" stopIfTrue="1">
      <formula>$F114=""</formula>
    </cfRule>
    <cfRule type="expression" dxfId="64" priority="44" stopIfTrue="1">
      <formula>AND($G114="",$F114&lt;&gt;"")</formula>
    </cfRule>
  </conditionalFormatting>
  <conditionalFormatting sqref="F108:F109">
    <cfRule type="expression" dxfId="63" priority="40" stopIfTrue="1">
      <formula>$C108=""</formula>
    </cfRule>
    <cfRule type="expression" dxfId="62" priority="41" stopIfTrue="1">
      <formula>$D108&lt;&gt;""</formula>
    </cfRule>
  </conditionalFormatting>
  <conditionalFormatting sqref="G108:G110">
    <cfRule type="expression" dxfId="61" priority="38" stopIfTrue="1">
      <formula>$C108=""</formula>
    </cfRule>
    <cfRule type="expression" dxfId="60" priority="39" stopIfTrue="1">
      <formula>$D108&lt;&gt;""</formula>
    </cfRule>
  </conditionalFormatting>
  <conditionalFormatting sqref="A38">
    <cfRule type="expression" dxfId="59" priority="35" stopIfTrue="1">
      <formula>$F38=""</formula>
    </cfRule>
    <cfRule type="expression" dxfId="58" priority="36" stopIfTrue="1">
      <formula>#REF!&lt;&gt;""</formula>
    </cfRule>
    <cfRule type="expression" dxfId="57" priority="37" stopIfTrue="1">
      <formula>AND($G38="",$F38&lt;&gt;"")</formula>
    </cfRule>
  </conditionalFormatting>
  <conditionalFormatting sqref="G38">
    <cfRule type="expression" dxfId="56" priority="33" stopIfTrue="1">
      <formula>$C38=""</formula>
    </cfRule>
    <cfRule type="expression" dxfId="55" priority="34" stopIfTrue="1">
      <formula>$D38&lt;&gt;""</formula>
    </cfRule>
  </conditionalFormatting>
  <conditionalFormatting sqref="F38">
    <cfRule type="expression" dxfId="54" priority="31" stopIfTrue="1">
      <formula>$C38=""</formula>
    </cfRule>
    <cfRule type="expression" dxfId="53" priority="32" stopIfTrue="1">
      <formula>$D38&lt;&gt;""</formula>
    </cfRule>
  </conditionalFormatting>
  <conditionalFormatting sqref="A35">
    <cfRule type="expression" dxfId="52" priority="7" stopIfTrue="1">
      <formula>$F35=""</formula>
    </cfRule>
    <cfRule type="expression" dxfId="51" priority="8" stopIfTrue="1">
      <formula>#REF!&lt;&gt;""</formula>
    </cfRule>
    <cfRule type="expression" dxfId="50" priority="9" stopIfTrue="1">
      <formula>AND($G35="",$F35&lt;&gt;"")</formula>
    </cfRule>
  </conditionalFormatting>
  <conditionalFormatting sqref="A44">
    <cfRule type="expression" dxfId="49" priority="4" stopIfTrue="1">
      <formula>$F44=""</formula>
    </cfRule>
    <cfRule type="expression" dxfId="48" priority="5" stopIfTrue="1">
      <formula>$H44&lt;&gt;""</formula>
    </cfRule>
    <cfRule type="expression" dxfId="47" priority="6" stopIfTrue="1">
      <formula>AND($G44="",$F44&lt;&gt;"")</formula>
    </cfRule>
  </conditionalFormatting>
  <conditionalFormatting sqref="C44">
    <cfRule type="expression" dxfId="46" priority="1" stopIfTrue="1">
      <formula>$F44=""</formula>
    </cfRule>
    <cfRule type="expression" dxfId="45" priority="2" stopIfTrue="1">
      <formula>#REF!&lt;&gt;""</formula>
    </cfRule>
    <cfRule type="expression" dxfId="44" priority="3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A111 A114</xm:sqref>
        </x14:conditionalFormatting>
        <x14:conditionalFormatting xmlns:xm="http://schemas.microsoft.com/office/excel/2006/main">
          <x14:cfRule type="expression" priority="83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A114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36"/>
  <sheetViews>
    <sheetView view="pageBreakPreview" zoomScaleNormal="75" zoomScaleSheetLayoutView="100" workbookViewId="0">
      <selection activeCell="K8" sqref="K8"/>
    </sheetView>
  </sheetViews>
  <sheetFormatPr defaultColWidth="8.5703125" defaultRowHeight="15.75" x14ac:dyDescent="0.2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 x14ac:dyDescent="0.25">
      <c r="I1" s="277" t="s">
        <v>208</v>
      </c>
      <c r="J1" s="277"/>
      <c r="K1" s="277"/>
    </row>
    <row r="2" spans="1:11" ht="80.25" customHeight="1" x14ac:dyDescent="0.25">
      <c r="A2" s="287" t="s">
        <v>209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</row>
    <row r="3" spans="1:11" ht="16.5" customHeight="1" x14ac:dyDescent="0.2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 x14ac:dyDescent="0.2">
      <c r="A4" s="288" t="s">
        <v>9</v>
      </c>
      <c r="B4" s="288" t="s">
        <v>10</v>
      </c>
      <c r="C4" s="288" t="s">
        <v>181</v>
      </c>
      <c r="D4" s="288" t="s">
        <v>182</v>
      </c>
      <c r="E4" s="288"/>
      <c r="F4" s="288"/>
      <c r="G4" s="288"/>
      <c r="H4" s="288" t="s">
        <v>183</v>
      </c>
      <c r="I4" s="288" t="s">
        <v>62</v>
      </c>
      <c r="J4" s="288"/>
      <c r="K4" s="288"/>
    </row>
    <row r="5" spans="1:11" ht="16.5" customHeight="1" x14ac:dyDescent="0.2">
      <c r="A5" s="285" t="s">
        <v>184</v>
      </c>
      <c r="B5" s="285" t="s">
        <v>184</v>
      </c>
      <c r="C5" s="285" t="s">
        <v>184</v>
      </c>
      <c r="D5" s="285" t="s">
        <v>184</v>
      </c>
      <c r="E5" s="285"/>
      <c r="F5" s="285"/>
      <c r="G5" s="285"/>
      <c r="H5" s="285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 x14ac:dyDescent="0.2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 x14ac:dyDescent="0.2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I8+I52+I79+I95+I116+I123+I61</f>
        <v>2617.9580000000001</v>
      </c>
      <c r="J7" s="170">
        <f>J8+J52+J79+J95+J116+J123+J136+J61</f>
        <v>1475.4920000000002</v>
      </c>
      <c r="K7" s="170">
        <f>K8+K52+K79+K95+K116+K123+K136+K61</f>
        <v>1375.8</v>
      </c>
    </row>
    <row r="8" spans="1:11" ht="18" customHeight="1" x14ac:dyDescent="0.25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I9+I18+I37+I43</f>
        <v>1042.049</v>
      </c>
      <c r="J8" s="139">
        <f t="shared" ref="J8:K8" si="0">J9+J18+J37+J43</f>
        <v>420.6</v>
      </c>
      <c r="K8" s="139">
        <f t="shared" si="0"/>
        <v>268.5</v>
      </c>
    </row>
    <row r="9" spans="1:11" ht="31.5" x14ac:dyDescent="0.2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375.90000000000003</v>
      </c>
      <c r="J9" s="139">
        <f t="shared" si="1"/>
        <v>175.9</v>
      </c>
      <c r="K9" s="139">
        <f t="shared" si="1"/>
        <v>99.5</v>
      </c>
    </row>
    <row r="10" spans="1:11" x14ac:dyDescent="0.25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375.90000000000003</v>
      </c>
      <c r="J10" s="140">
        <f t="shared" si="1"/>
        <v>175.9</v>
      </c>
      <c r="K10" s="140">
        <f t="shared" si="1"/>
        <v>99.5</v>
      </c>
    </row>
    <row r="11" spans="1:11" x14ac:dyDescent="0.25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375.90000000000003</v>
      </c>
      <c r="J11" s="140">
        <f t="shared" si="1"/>
        <v>175.9</v>
      </c>
      <c r="K11" s="140">
        <f t="shared" si="1"/>
        <v>99.5</v>
      </c>
    </row>
    <row r="12" spans="1:11" x14ac:dyDescent="0.25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331.90000000000003</v>
      </c>
      <c r="J12" s="140">
        <f t="shared" si="1"/>
        <v>175.9</v>
      </c>
      <c r="K12" s="140">
        <f t="shared" si="1"/>
        <v>99.5</v>
      </c>
    </row>
    <row r="13" spans="1:11" ht="63" x14ac:dyDescent="0.25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331.90000000000003</v>
      </c>
      <c r="J13" s="140">
        <f t="shared" si="1"/>
        <v>175.9</v>
      </c>
      <c r="K13" s="140">
        <f t="shared" si="1"/>
        <v>99.5</v>
      </c>
    </row>
    <row r="14" spans="1:11" ht="36" customHeight="1" x14ac:dyDescent="0.25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331.90000000000003</v>
      </c>
      <c r="J14" s="140">
        <f>'Прил 2'!K15</f>
        <v>175.9</v>
      </c>
      <c r="K14" s="140">
        <f>'Прил 2'!L15</f>
        <v>99.5</v>
      </c>
    </row>
    <row r="15" spans="1:11" ht="47.25" customHeight="1" x14ac:dyDescent="0.25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44</v>
      </c>
      <c r="J15" s="140">
        <f t="shared" ref="J15:K16" si="2">J16</f>
        <v>0</v>
      </c>
      <c r="K15" s="140">
        <f t="shared" si="2"/>
        <v>0</v>
      </c>
    </row>
    <row r="16" spans="1:11" ht="65.25" customHeight="1" x14ac:dyDescent="0.25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44</v>
      </c>
      <c r="J16" s="140">
        <f t="shared" si="2"/>
        <v>0</v>
      </c>
      <c r="K16" s="140">
        <f t="shared" si="2"/>
        <v>0</v>
      </c>
    </row>
    <row r="17" spans="1:12" ht="38.25" customHeight="1" x14ac:dyDescent="0.25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44</v>
      </c>
      <c r="J17" s="140">
        <f>'Прил 2'!K18</f>
        <v>0</v>
      </c>
      <c r="K17" s="140">
        <f>'Прил 2'!L18</f>
        <v>0</v>
      </c>
    </row>
    <row r="18" spans="1:12" ht="47.25" x14ac:dyDescent="0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I19+I32</f>
        <v>659.02099999999996</v>
      </c>
      <c r="J18" s="139">
        <f>J19+J32</f>
        <v>237.20000000000002</v>
      </c>
      <c r="K18" s="139">
        <f>K19+K32</f>
        <v>161.5</v>
      </c>
    </row>
    <row r="19" spans="1:12" x14ac:dyDescent="0.25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658.721</v>
      </c>
      <c r="J19" s="140">
        <f t="shared" ref="J19:K19" si="3">J20</f>
        <v>236.9</v>
      </c>
      <c r="K19" s="140">
        <f t="shared" si="3"/>
        <v>161.19999999999999</v>
      </c>
    </row>
    <row r="20" spans="1:12" ht="31.5" x14ac:dyDescent="0.2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658.721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 x14ac:dyDescent="0.25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336.05</v>
      </c>
      <c r="J21" s="140">
        <f t="shared" si="5"/>
        <v>204.4</v>
      </c>
      <c r="K21" s="140">
        <f t="shared" si="5"/>
        <v>130</v>
      </c>
    </row>
    <row r="22" spans="1:12" ht="63" x14ac:dyDescent="0.25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336.05</v>
      </c>
      <c r="J22" s="140">
        <f t="shared" si="5"/>
        <v>204.4</v>
      </c>
      <c r="K22" s="140">
        <f t="shared" si="5"/>
        <v>130</v>
      </c>
    </row>
    <row r="23" spans="1:12" ht="31.5" x14ac:dyDescent="0.2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336.05</v>
      </c>
      <c r="J23" s="140">
        <f>'Прил 2'!K24</f>
        <v>204.4</v>
      </c>
      <c r="K23" s="140">
        <f>'Прил 2'!L24</f>
        <v>130</v>
      </c>
    </row>
    <row r="24" spans="1:12" x14ac:dyDescent="0.25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219.5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 x14ac:dyDescent="0.2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184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 x14ac:dyDescent="0.2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184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 x14ac:dyDescent="0.25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 x14ac:dyDescent="0.25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 x14ac:dyDescent="0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I30</f>
        <v>103.17100000000001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 x14ac:dyDescent="0.25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103.17100000000001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 x14ac:dyDescent="0.2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103.17100000000001</v>
      </c>
      <c r="J31" s="159">
        <f>'Прил 2'!K32</f>
        <v>0</v>
      </c>
      <c r="K31" s="159">
        <f>'Прил 2'!L32</f>
        <v>0</v>
      </c>
      <c r="L31" s="166"/>
    </row>
    <row r="32" spans="1:12" s="122" customFormat="1" ht="47.25" x14ac:dyDescent="0.25">
      <c r="A32" s="111" t="s">
        <v>156</v>
      </c>
      <c r="B32" s="8" t="s">
        <v>13</v>
      </c>
      <c r="C32" s="8" t="s">
        <v>14</v>
      </c>
      <c r="D32" s="88">
        <v>89</v>
      </c>
      <c r="E32" s="87"/>
      <c r="F32" s="87"/>
      <c r="G32" s="87"/>
      <c r="H32" s="142"/>
      <c r="I32" s="159">
        <f>I33</f>
        <v>0.3</v>
      </c>
      <c r="J32" s="159">
        <f t="shared" ref="J32:K35" si="9">J33</f>
        <v>0.3</v>
      </c>
      <c r="K32" s="159">
        <f t="shared" si="9"/>
        <v>0.3</v>
      </c>
      <c r="L32" s="171"/>
    </row>
    <row r="33" spans="1:12" s="122" customFormat="1" ht="47.25" x14ac:dyDescent="0.25">
      <c r="A33" s="111" t="s">
        <v>157</v>
      </c>
      <c r="B33" s="8" t="s">
        <v>13</v>
      </c>
      <c r="C33" s="8" t="s">
        <v>14</v>
      </c>
      <c r="D33" s="88">
        <v>89</v>
      </c>
      <c r="E33" s="87" t="s">
        <v>20</v>
      </c>
      <c r="F33" s="87"/>
      <c r="G33" s="87"/>
      <c r="H33" s="142"/>
      <c r="I33" s="60">
        <f>I34</f>
        <v>0.3</v>
      </c>
      <c r="J33" s="60">
        <f t="shared" si="9"/>
        <v>0.3</v>
      </c>
      <c r="K33" s="60">
        <f t="shared" si="9"/>
        <v>0.3</v>
      </c>
      <c r="L33" s="171"/>
    </row>
    <row r="34" spans="1:12" ht="94.5" x14ac:dyDescent="0.25">
      <c r="A34" s="143" t="s">
        <v>130</v>
      </c>
      <c r="B34" s="8" t="s">
        <v>13</v>
      </c>
      <c r="C34" s="8" t="s">
        <v>14</v>
      </c>
      <c r="D34" s="88">
        <v>89</v>
      </c>
      <c r="E34" s="87" t="s">
        <v>20</v>
      </c>
      <c r="F34" s="87" t="s">
        <v>33</v>
      </c>
      <c r="G34" s="87" t="s">
        <v>40</v>
      </c>
      <c r="H34" s="142"/>
      <c r="I34" s="60">
        <f>I35</f>
        <v>0.3</v>
      </c>
      <c r="J34" s="60">
        <f t="shared" si="9"/>
        <v>0.3</v>
      </c>
      <c r="K34" s="60">
        <f t="shared" si="9"/>
        <v>0.3</v>
      </c>
    </row>
    <row r="35" spans="1:12" ht="31.5" x14ac:dyDescent="0.25">
      <c r="A35" s="93" t="s">
        <v>95</v>
      </c>
      <c r="B35" s="8" t="s">
        <v>13</v>
      </c>
      <c r="C35" s="8" t="s">
        <v>14</v>
      </c>
      <c r="D35" s="88" t="s">
        <v>45</v>
      </c>
      <c r="E35" s="8" t="s">
        <v>20</v>
      </c>
      <c r="F35" s="87" t="s">
        <v>33</v>
      </c>
      <c r="G35" s="87" t="s">
        <v>40</v>
      </c>
      <c r="H35" s="142" t="s">
        <v>97</v>
      </c>
      <c r="I35" s="60">
        <f>I36</f>
        <v>0.3</v>
      </c>
      <c r="J35" s="60">
        <f t="shared" si="9"/>
        <v>0.3</v>
      </c>
      <c r="K35" s="60">
        <f t="shared" si="9"/>
        <v>0.3</v>
      </c>
    </row>
    <row r="36" spans="1:12" ht="31.5" x14ac:dyDescent="0.25">
      <c r="A36" s="93" t="s">
        <v>96</v>
      </c>
      <c r="B36" s="8" t="s">
        <v>13</v>
      </c>
      <c r="C36" s="8" t="s">
        <v>14</v>
      </c>
      <c r="D36" s="88" t="s">
        <v>45</v>
      </c>
      <c r="E36" s="87" t="s">
        <v>20</v>
      </c>
      <c r="F36" s="87" t="s">
        <v>33</v>
      </c>
      <c r="G36" s="87" t="s">
        <v>40</v>
      </c>
      <c r="H36" s="142" t="s">
        <v>98</v>
      </c>
      <c r="I36" s="60">
        <f>'Прил 2'!J37</f>
        <v>0.3</v>
      </c>
      <c r="J36" s="60">
        <f>'Прил 2'!K37</f>
        <v>0.3</v>
      </c>
      <c r="K36" s="60">
        <f>'Прил 2'!L37</f>
        <v>0.3</v>
      </c>
    </row>
    <row r="37" spans="1:12" x14ac:dyDescent="0.25">
      <c r="A37" s="137" t="s">
        <v>41</v>
      </c>
      <c r="B37" s="107" t="s">
        <v>13</v>
      </c>
      <c r="C37" s="107" t="s">
        <v>42</v>
      </c>
      <c r="D37" s="107"/>
      <c r="E37" s="144"/>
      <c r="F37" s="144"/>
      <c r="G37" s="145"/>
      <c r="H37" s="145"/>
      <c r="I37" s="152">
        <f>I38</f>
        <v>4.6280000000000001</v>
      </c>
      <c r="J37" s="152">
        <f t="shared" ref="J37:K41" si="10">J38</f>
        <v>5</v>
      </c>
      <c r="K37" s="152">
        <f t="shared" si="10"/>
        <v>5</v>
      </c>
    </row>
    <row r="38" spans="1:12" ht="47.25" x14ac:dyDescent="0.25">
      <c r="A38" s="111" t="s">
        <v>156</v>
      </c>
      <c r="B38" s="87" t="s">
        <v>13</v>
      </c>
      <c r="C38" s="87" t="s">
        <v>42</v>
      </c>
      <c r="D38" s="88">
        <v>89</v>
      </c>
      <c r="E38" s="87"/>
      <c r="F38" s="87"/>
      <c r="G38" s="89"/>
      <c r="H38" s="89"/>
      <c r="I38" s="60">
        <f>I39</f>
        <v>4.6280000000000001</v>
      </c>
      <c r="J38" s="60">
        <f t="shared" si="10"/>
        <v>5</v>
      </c>
      <c r="K38" s="60">
        <f t="shared" si="10"/>
        <v>5</v>
      </c>
      <c r="L38" s="171"/>
    </row>
    <row r="39" spans="1:12" s="124" customFormat="1" ht="47.25" x14ac:dyDescent="0.25">
      <c r="A39" s="111" t="s">
        <v>157</v>
      </c>
      <c r="B39" s="87" t="s">
        <v>13</v>
      </c>
      <c r="C39" s="87" t="s">
        <v>42</v>
      </c>
      <c r="D39" s="88">
        <v>89</v>
      </c>
      <c r="E39" s="87" t="s">
        <v>20</v>
      </c>
      <c r="F39" s="87"/>
      <c r="G39" s="89"/>
      <c r="H39" s="89"/>
      <c r="I39" s="60">
        <f>I40</f>
        <v>4.6280000000000001</v>
      </c>
      <c r="J39" s="60">
        <f t="shared" si="10"/>
        <v>5</v>
      </c>
      <c r="K39" s="60">
        <f t="shared" si="10"/>
        <v>5</v>
      </c>
      <c r="L39" s="171"/>
    </row>
    <row r="40" spans="1:12" s="124" customFormat="1" ht="31.5" x14ac:dyDescent="0.25">
      <c r="A40" s="93" t="s">
        <v>158</v>
      </c>
      <c r="B40" s="87" t="s">
        <v>13</v>
      </c>
      <c r="C40" s="87" t="s">
        <v>42</v>
      </c>
      <c r="D40" s="88">
        <v>89</v>
      </c>
      <c r="E40" s="87" t="s">
        <v>20</v>
      </c>
      <c r="F40" s="87" t="s">
        <v>33</v>
      </c>
      <c r="G40" s="87" t="s">
        <v>43</v>
      </c>
      <c r="H40" s="89"/>
      <c r="I40" s="60">
        <f>I41</f>
        <v>4.6280000000000001</v>
      </c>
      <c r="J40" s="60">
        <f t="shared" si="10"/>
        <v>5</v>
      </c>
      <c r="K40" s="60">
        <f t="shared" si="10"/>
        <v>5</v>
      </c>
      <c r="L40" s="166"/>
    </row>
    <row r="41" spans="1:12" s="172" customFormat="1" x14ac:dyDescent="0.25">
      <c r="A41" s="117" t="s">
        <v>103</v>
      </c>
      <c r="B41" s="87" t="s">
        <v>13</v>
      </c>
      <c r="C41" s="87" t="s">
        <v>42</v>
      </c>
      <c r="D41" s="88">
        <v>89</v>
      </c>
      <c r="E41" s="87" t="s">
        <v>20</v>
      </c>
      <c r="F41" s="87" t="s">
        <v>33</v>
      </c>
      <c r="G41" s="87" t="s">
        <v>43</v>
      </c>
      <c r="H41" s="89" t="s">
        <v>104</v>
      </c>
      <c r="I41" s="60">
        <f>I42</f>
        <v>4.6280000000000001</v>
      </c>
      <c r="J41" s="60">
        <f t="shared" si="10"/>
        <v>5</v>
      </c>
      <c r="K41" s="60">
        <f t="shared" si="10"/>
        <v>5</v>
      </c>
      <c r="L41" s="166"/>
    </row>
    <row r="42" spans="1:12" s="124" customFormat="1" x14ac:dyDescent="0.25">
      <c r="A42" s="93" t="s">
        <v>44</v>
      </c>
      <c r="B42" s="87" t="s">
        <v>13</v>
      </c>
      <c r="C42" s="87" t="s">
        <v>42</v>
      </c>
      <c r="D42" s="87" t="s">
        <v>45</v>
      </c>
      <c r="E42" s="87" t="s">
        <v>20</v>
      </c>
      <c r="F42" s="87" t="s">
        <v>33</v>
      </c>
      <c r="G42" s="87" t="s">
        <v>43</v>
      </c>
      <c r="H42" s="89" t="s">
        <v>46</v>
      </c>
      <c r="I42" s="60">
        <f>'Прил 2'!J43</f>
        <v>4.6280000000000001</v>
      </c>
      <c r="J42" s="60">
        <f>'Прил 2'!K43</f>
        <v>5</v>
      </c>
      <c r="K42" s="60">
        <f>'Прил 2'!L43</f>
        <v>5</v>
      </c>
      <c r="L42" s="166"/>
    </row>
    <row r="43" spans="1:12" s="124" customFormat="1" x14ac:dyDescent="0.25">
      <c r="A43" s="93" t="s">
        <v>220</v>
      </c>
      <c r="B43" s="247" t="s">
        <v>13</v>
      </c>
      <c r="C43" s="107" t="s">
        <v>28</v>
      </c>
      <c r="D43" s="89"/>
      <c r="E43" s="87"/>
      <c r="F43" s="87"/>
      <c r="G43" s="87"/>
      <c r="H43" s="115"/>
      <c r="I43" s="152">
        <f>I44+I48</f>
        <v>2.5</v>
      </c>
      <c r="J43" s="152">
        <f t="shared" ref="J43:K43" si="11">J44+J48</f>
        <v>2.5</v>
      </c>
      <c r="K43" s="152">
        <f t="shared" si="11"/>
        <v>2.5</v>
      </c>
      <c r="L43" s="166"/>
    </row>
    <row r="44" spans="1:12" s="124" customFormat="1" ht="47.25" x14ac:dyDescent="0.25">
      <c r="A44" s="93" t="s">
        <v>224</v>
      </c>
      <c r="B44" s="8" t="s">
        <v>13</v>
      </c>
      <c r="C44" s="8" t="s">
        <v>28</v>
      </c>
      <c r="D44" s="8" t="s">
        <v>221</v>
      </c>
      <c r="E44" s="8"/>
      <c r="F44" s="8"/>
      <c r="G44" s="8"/>
      <c r="H44" s="8"/>
      <c r="I44" s="60">
        <f>I45</f>
        <v>0.5</v>
      </c>
      <c r="J44" s="60">
        <f t="shared" ref="J44:K46" si="12">J45</f>
        <v>0.5</v>
      </c>
      <c r="K44" s="60">
        <f t="shared" si="12"/>
        <v>0.5</v>
      </c>
      <c r="L44" s="166"/>
    </row>
    <row r="45" spans="1:12" s="124" customFormat="1" x14ac:dyDescent="0.25">
      <c r="A45" s="93" t="s">
        <v>222</v>
      </c>
      <c r="B45" s="8" t="s">
        <v>13</v>
      </c>
      <c r="C45" s="8" t="s">
        <v>28</v>
      </c>
      <c r="D45" s="8" t="s">
        <v>221</v>
      </c>
      <c r="E45" s="8" t="s">
        <v>31</v>
      </c>
      <c r="F45" s="8" t="s">
        <v>33</v>
      </c>
      <c r="G45" s="8" t="s">
        <v>223</v>
      </c>
      <c r="H45" s="8"/>
      <c r="I45" s="60">
        <f>I46</f>
        <v>0.5</v>
      </c>
      <c r="J45" s="60">
        <f t="shared" si="12"/>
        <v>0.5</v>
      </c>
      <c r="K45" s="60">
        <f t="shared" si="12"/>
        <v>0.5</v>
      </c>
      <c r="L45" s="166"/>
    </row>
    <row r="46" spans="1:12" s="124" customFormat="1" ht="31.5" x14ac:dyDescent="0.25">
      <c r="A46" s="93" t="s">
        <v>95</v>
      </c>
      <c r="B46" s="8" t="s">
        <v>13</v>
      </c>
      <c r="C46" s="8" t="s">
        <v>28</v>
      </c>
      <c r="D46" s="8" t="s">
        <v>221</v>
      </c>
      <c r="E46" s="8" t="s">
        <v>31</v>
      </c>
      <c r="F46" s="8" t="s">
        <v>33</v>
      </c>
      <c r="G46" s="8" t="s">
        <v>223</v>
      </c>
      <c r="H46" s="8" t="s">
        <v>97</v>
      </c>
      <c r="I46" s="60">
        <f>I47</f>
        <v>0.5</v>
      </c>
      <c r="J46" s="60">
        <f t="shared" si="12"/>
        <v>0.5</v>
      </c>
      <c r="K46" s="60">
        <f t="shared" si="12"/>
        <v>0.5</v>
      </c>
      <c r="L46" s="166"/>
    </row>
    <row r="47" spans="1:12" s="124" customFormat="1" ht="31.5" x14ac:dyDescent="0.25">
      <c r="A47" s="93" t="s">
        <v>96</v>
      </c>
      <c r="B47" s="8" t="s">
        <v>13</v>
      </c>
      <c r="C47" s="8" t="s">
        <v>28</v>
      </c>
      <c r="D47" s="8" t="s">
        <v>221</v>
      </c>
      <c r="E47" s="8" t="s">
        <v>31</v>
      </c>
      <c r="F47" s="8" t="s">
        <v>33</v>
      </c>
      <c r="G47" s="8" t="s">
        <v>223</v>
      </c>
      <c r="H47" s="8" t="s">
        <v>98</v>
      </c>
      <c r="I47" s="60">
        <f>'Прил 2'!J48</f>
        <v>0.5</v>
      </c>
      <c r="J47" s="60">
        <f>'Прил 2'!K48</f>
        <v>0.5</v>
      </c>
      <c r="K47" s="60">
        <f>'Прил 2'!L48</f>
        <v>0.5</v>
      </c>
      <c r="L47" s="166"/>
    </row>
    <row r="48" spans="1:12" s="124" customFormat="1" ht="47.25" x14ac:dyDescent="0.25">
      <c r="A48" s="93" t="s">
        <v>228</v>
      </c>
      <c r="B48" s="87" t="s">
        <v>13</v>
      </c>
      <c r="C48" s="87" t="s">
        <v>28</v>
      </c>
      <c r="D48" s="89" t="s">
        <v>42</v>
      </c>
      <c r="E48" s="87"/>
      <c r="F48" s="87"/>
      <c r="G48" s="87"/>
      <c r="H48" s="115"/>
      <c r="I48" s="60">
        <f>I49</f>
        <v>2</v>
      </c>
      <c r="J48" s="60">
        <f t="shared" ref="J48:K50" si="13">J49</f>
        <v>2</v>
      </c>
      <c r="K48" s="60">
        <f t="shared" si="13"/>
        <v>2</v>
      </c>
      <c r="L48" s="166"/>
    </row>
    <row r="49" spans="1:12" s="124" customFormat="1" x14ac:dyDescent="0.25">
      <c r="A49" s="93" t="s">
        <v>226</v>
      </c>
      <c r="B49" s="87" t="s">
        <v>13</v>
      </c>
      <c r="C49" s="87" t="s">
        <v>28</v>
      </c>
      <c r="D49" s="89" t="s">
        <v>42</v>
      </c>
      <c r="E49" s="87" t="s">
        <v>31</v>
      </c>
      <c r="F49" s="87" t="s">
        <v>33</v>
      </c>
      <c r="G49" s="87" t="s">
        <v>227</v>
      </c>
      <c r="H49" s="115"/>
      <c r="I49" s="60">
        <f>I50</f>
        <v>2</v>
      </c>
      <c r="J49" s="60">
        <f t="shared" si="13"/>
        <v>2</v>
      </c>
      <c r="K49" s="60">
        <f t="shared" si="13"/>
        <v>2</v>
      </c>
      <c r="L49" s="166"/>
    </row>
    <row r="50" spans="1:12" s="124" customFormat="1" ht="31.5" x14ac:dyDescent="0.25">
      <c r="A50" s="93" t="s">
        <v>95</v>
      </c>
      <c r="B50" s="87" t="s">
        <v>13</v>
      </c>
      <c r="C50" s="87" t="s">
        <v>28</v>
      </c>
      <c r="D50" s="89" t="s">
        <v>42</v>
      </c>
      <c r="E50" s="87" t="s">
        <v>31</v>
      </c>
      <c r="F50" s="87" t="s">
        <v>33</v>
      </c>
      <c r="G50" s="87" t="s">
        <v>227</v>
      </c>
      <c r="H50" s="115" t="s">
        <v>97</v>
      </c>
      <c r="I50" s="60">
        <f>I51</f>
        <v>2</v>
      </c>
      <c r="J50" s="60">
        <f t="shared" si="13"/>
        <v>2</v>
      </c>
      <c r="K50" s="60">
        <f t="shared" si="13"/>
        <v>2</v>
      </c>
      <c r="L50" s="166"/>
    </row>
    <row r="51" spans="1:12" s="124" customFormat="1" ht="31.5" x14ac:dyDescent="0.25">
      <c r="A51" s="93" t="s">
        <v>96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227</v>
      </c>
      <c r="H51" s="115" t="s">
        <v>98</v>
      </c>
      <c r="I51" s="60">
        <f>'Прил 2'!J52</f>
        <v>2</v>
      </c>
      <c r="J51" s="60">
        <f>'Прил 2'!K52</f>
        <v>2</v>
      </c>
      <c r="K51" s="60">
        <f>'Прил 2'!L52</f>
        <v>2</v>
      </c>
      <c r="L51" s="166"/>
    </row>
    <row r="52" spans="1:12" x14ac:dyDescent="0.25">
      <c r="A52" s="137" t="s">
        <v>47</v>
      </c>
      <c r="B52" s="107" t="s">
        <v>24</v>
      </c>
      <c r="C52" s="107"/>
      <c r="D52" s="145"/>
      <c r="E52" s="107"/>
      <c r="F52" s="107"/>
      <c r="G52" s="107"/>
      <c r="H52" s="147"/>
      <c r="I52" s="133">
        <f>I53</f>
        <v>109.3</v>
      </c>
      <c r="J52" s="133">
        <f>J53</f>
        <v>114.4</v>
      </c>
      <c r="K52" s="133">
        <f>K53</f>
        <v>118.7</v>
      </c>
    </row>
    <row r="53" spans="1:12" x14ac:dyDescent="0.25">
      <c r="A53" s="141" t="s">
        <v>48</v>
      </c>
      <c r="B53" s="148" t="s">
        <v>24</v>
      </c>
      <c r="C53" s="148" t="s">
        <v>25</v>
      </c>
      <c r="D53" s="138"/>
      <c r="E53" s="136"/>
      <c r="F53" s="136"/>
      <c r="G53" s="136"/>
      <c r="H53" s="149"/>
      <c r="I53" s="133">
        <f>I54</f>
        <v>109.3</v>
      </c>
      <c r="J53" s="133">
        <f t="shared" ref="J53:K55" si="14">J54</f>
        <v>114.4</v>
      </c>
      <c r="K53" s="133">
        <f t="shared" si="14"/>
        <v>118.7</v>
      </c>
    </row>
    <row r="54" spans="1:12" ht="47.25" x14ac:dyDescent="0.25">
      <c r="A54" s="111" t="s">
        <v>156</v>
      </c>
      <c r="B54" s="127" t="s">
        <v>24</v>
      </c>
      <c r="C54" s="127" t="s">
        <v>25</v>
      </c>
      <c r="D54" s="8">
        <v>89</v>
      </c>
      <c r="E54" s="8"/>
      <c r="F54" s="8"/>
      <c r="G54" s="8"/>
      <c r="H54" s="86"/>
      <c r="I54" s="62">
        <f>I55</f>
        <v>109.3</v>
      </c>
      <c r="J54" s="62">
        <f t="shared" si="14"/>
        <v>114.4</v>
      </c>
      <c r="K54" s="62">
        <f t="shared" si="14"/>
        <v>118.7</v>
      </c>
      <c r="L54" s="171"/>
    </row>
    <row r="55" spans="1:12" ht="47.25" x14ac:dyDescent="0.25">
      <c r="A55" s="111" t="s">
        <v>157</v>
      </c>
      <c r="B55" s="127" t="s">
        <v>24</v>
      </c>
      <c r="C55" s="127" t="s">
        <v>25</v>
      </c>
      <c r="D55" s="8">
        <v>89</v>
      </c>
      <c r="E55" s="8">
        <v>1</v>
      </c>
      <c r="F55" s="8"/>
      <c r="G55" s="8"/>
      <c r="H55" s="86"/>
      <c r="I55" s="62">
        <f>I56</f>
        <v>109.3</v>
      </c>
      <c r="J55" s="62">
        <f t="shared" si="14"/>
        <v>114.4</v>
      </c>
      <c r="K55" s="62">
        <f t="shared" si="14"/>
        <v>118.7</v>
      </c>
      <c r="L55" s="171"/>
    </row>
    <row r="56" spans="1:12" ht="47.25" x14ac:dyDescent="0.25">
      <c r="A56" s="150" t="s">
        <v>169</v>
      </c>
      <c r="B56" s="127" t="s">
        <v>24</v>
      </c>
      <c r="C56" s="127" t="s">
        <v>25</v>
      </c>
      <c r="D56" s="151">
        <v>89</v>
      </c>
      <c r="E56" s="8">
        <v>1</v>
      </c>
      <c r="F56" s="8" t="s">
        <v>33</v>
      </c>
      <c r="G56" s="8">
        <v>51180</v>
      </c>
      <c r="H56" s="86"/>
      <c r="I56" s="62">
        <f>I57+I59</f>
        <v>109.3</v>
      </c>
      <c r="J56" s="62">
        <f>J57+J59</f>
        <v>114.4</v>
      </c>
      <c r="K56" s="62">
        <f>K57+K59</f>
        <v>118.7</v>
      </c>
    </row>
    <row r="57" spans="1:12" ht="63" x14ac:dyDescent="0.25">
      <c r="A57" s="112" t="s">
        <v>99</v>
      </c>
      <c r="B57" s="127" t="s">
        <v>24</v>
      </c>
      <c r="C57" s="127" t="s">
        <v>25</v>
      </c>
      <c r="D57" s="151">
        <v>89</v>
      </c>
      <c r="E57" s="8">
        <v>1</v>
      </c>
      <c r="F57" s="8" t="s">
        <v>33</v>
      </c>
      <c r="G57" s="8" t="s">
        <v>49</v>
      </c>
      <c r="H57" s="86" t="s">
        <v>101</v>
      </c>
      <c r="I57" s="62">
        <f>I58</f>
        <v>105.3</v>
      </c>
      <c r="J57" s="62">
        <f>J58</f>
        <v>110.4</v>
      </c>
      <c r="K57" s="62">
        <f>K58</f>
        <v>114.7</v>
      </c>
    </row>
    <row r="58" spans="1:12" ht="31.5" x14ac:dyDescent="0.25">
      <c r="A58" s="112" t="s">
        <v>100</v>
      </c>
      <c r="B58" s="127" t="s">
        <v>24</v>
      </c>
      <c r="C58" s="127" t="s">
        <v>25</v>
      </c>
      <c r="D58" s="151">
        <v>89</v>
      </c>
      <c r="E58" s="8">
        <v>1</v>
      </c>
      <c r="F58" s="8" t="s">
        <v>33</v>
      </c>
      <c r="G58" s="8" t="s">
        <v>49</v>
      </c>
      <c r="H58" s="86" t="s">
        <v>102</v>
      </c>
      <c r="I58" s="62">
        <f>'Прил 2'!J59</f>
        <v>105.3</v>
      </c>
      <c r="J58" s="62">
        <f>'Прил 2'!K59</f>
        <v>110.4</v>
      </c>
      <c r="K58" s="62">
        <f>'Прил 2'!L59</f>
        <v>114.7</v>
      </c>
    </row>
    <row r="59" spans="1:12" ht="31.5" x14ac:dyDescent="0.25">
      <c r="A59" s="93" t="s">
        <v>95</v>
      </c>
      <c r="B59" s="127" t="s">
        <v>24</v>
      </c>
      <c r="C59" s="127" t="s">
        <v>25</v>
      </c>
      <c r="D59" s="151">
        <v>89</v>
      </c>
      <c r="E59" s="8">
        <v>1</v>
      </c>
      <c r="F59" s="8" t="s">
        <v>33</v>
      </c>
      <c r="G59" s="8">
        <v>51180</v>
      </c>
      <c r="H59" s="86" t="s">
        <v>97</v>
      </c>
      <c r="I59" s="62">
        <f t="shared" ref="I59:K59" si="15">I60</f>
        <v>4</v>
      </c>
      <c r="J59" s="62">
        <f t="shared" si="15"/>
        <v>4</v>
      </c>
      <c r="K59" s="62">
        <f t="shared" si="15"/>
        <v>4</v>
      </c>
    </row>
    <row r="60" spans="1:12" ht="31.5" x14ac:dyDescent="0.25">
      <c r="A60" s="93" t="s">
        <v>96</v>
      </c>
      <c r="B60" s="127" t="s">
        <v>24</v>
      </c>
      <c r="C60" s="127" t="s">
        <v>25</v>
      </c>
      <c r="D60" s="151">
        <v>89</v>
      </c>
      <c r="E60" s="8">
        <v>1</v>
      </c>
      <c r="F60" s="8" t="s">
        <v>33</v>
      </c>
      <c r="G60" s="8">
        <v>51180</v>
      </c>
      <c r="H60" s="86" t="s">
        <v>98</v>
      </c>
      <c r="I60" s="62">
        <f>'Прил 2'!J61</f>
        <v>4</v>
      </c>
      <c r="J60" s="62">
        <f>'Прил 2'!K61</f>
        <v>4</v>
      </c>
      <c r="K60" s="62">
        <f>'Прил 2'!L61</f>
        <v>4</v>
      </c>
    </row>
    <row r="61" spans="1:12" x14ac:dyDescent="0.25">
      <c r="A61" s="137" t="s">
        <v>231</v>
      </c>
      <c r="B61" s="148" t="s">
        <v>25</v>
      </c>
      <c r="C61" s="148"/>
      <c r="D61" s="148"/>
      <c r="E61" s="136"/>
      <c r="F61" s="136"/>
      <c r="G61" s="8"/>
      <c r="H61" s="86"/>
      <c r="I61" s="133">
        <f>I62+I74</f>
        <v>88.109000000000009</v>
      </c>
      <c r="J61" s="133">
        <f t="shared" ref="J61:K61" si="16">J62+J74</f>
        <v>0.5</v>
      </c>
      <c r="K61" s="133">
        <f t="shared" si="16"/>
        <v>0.5</v>
      </c>
    </row>
    <row r="62" spans="1:12" ht="31.5" x14ac:dyDescent="0.25">
      <c r="A62" s="137" t="s">
        <v>232</v>
      </c>
      <c r="B62" s="148" t="s">
        <v>25</v>
      </c>
      <c r="C62" s="148" t="s">
        <v>27</v>
      </c>
      <c r="D62" s="148"/>
      <c r="E62" s="136"/>
      <c r="F62" s="136"/>
      <c r="G62" s="8"/>
      <c r="H62" s="86"/>
      <c r="I62" s="133">
        <f t="shared" ref="I62:I66" si="17">I63</f>
        <v>87.609000000000009</v>
      </c>
      <c r="J62" s="133">
        <f t="shared" ref="J62:K66" si="18">J63</f>
        <v>0</v>
      </c>
      <c r="K62" s="133">
        <f t="shared" si="18"/>
        <v>0</v>
      </c>
    </row>
    <row r="63" spans="1:12" ht="47.25" x14ac:dyDescent="0.25">
      <c r="A63" s="92" t="s">
        <v>156</v>
      </c>
      <c r="B63" s="127" t="s">
        <v>25</v>
      </c>
      <c r="C63" s="127" t="s">
        <v>27</v>
      </c>
      <c r="D63" s="127" t="s">
        <v>45</v>
      </c>
      <c r="E63" s="8"/>
      <c r="F63" s="8"/>
      <c r="G63" s="8"/>
      <c r="H63" s="86"/>
      <c r="I63" s="62">
        <f t="shared" si="17"/>
        <v>87.609000000000009</v>
      </c>
      <c r="J63" s="62">
        <f t="shared" si="18"/>
        <v>0</v>
      </c>
      <c r="K63" s="62">
        <f t="shared" si="18"/>
        <v>0</v>
      </c>
    </row>
    <row r="64" spans="1:12" ht="47.25" x14ac:dyDescent="0.25">
      <c r="A64" s="146" t="s">
        <v>157</v>
      </c>
      <c r="B64" s="127" t="s">
        <v>25</v>
      </c>
      <c r="C64" s="127" t="s">
        <v>27</v>
      </c>
      <c r="D64" s="127" t="s">
        <v>45</v>
      </c>
      <c r="E64" s="8" t="s">
        <v>20</v>
      </c>
      <c r="F64" s="8"/>
      <c r="G64" s="8"/>
      <c r="H64" s="86"/>
      <c r="I64" s="62">
        <f>I65+I68+I71</f>
        <v>87.609000000000009</v>
      </c>
      <c r="J64" s="62">
        <f t="shared" si="18"/>
        <v>0</v>
      </c>
      <c r="K64" s="62">
        <f t="shared" si="18"/>
        <v>0</v>
      </c>
    </row>
    <row r="65" spans="1:11" x14ac:dyDescent="0.25">
      <c r="A65" s="93" t="s">
        <v>222</v>
      </c>
      <c r="B65" s="127" t="s">
        <v>25</v>
      </c>
      <c r="C65" s="127" t="s">
        <v>27</v>
      </c>
      <c r="D65" s="127" t="s">
        <v>45</v>
      </c>
      <c r="E65" s="8" t="s">
        <v>20</v>
      </c>
      <c r="F65" s="8" t="s">
        <v>33</v>
      </c>
      <c r="G65" s="8" t="s">
        <v>223</v>
      </c>
      <c r="H65" s="86"/>
      <c r="I65" s="62">
        <f t="shared" si="17"/>
        <v>50</v>
      </c>
      <c r="J65" s="62">
        <f t="shared" si="18"/>
        <v>0</v>
      </c>
      <c r="K65" s="62">
        <f t="shared" si="18"/>
        <v>0</v>
      </c>
    </row>
    <row r="66" spans="1:11" ht="31.5" x14ac:dyDescent="0.25">
      <c r="A66" s="93" t="s">
        <v>95</v>
      </c>
      <c r="B66" s="127" t="s">
        <v>25</v>
      </c>
      <c r="C66" s="127" t="s">
        <v>27</v>
      </c>
      <c r="D66" s="127" t="s">
        <v>45</v>
      </c>
      <c r="E66" s="8" t="s">
        <v>20</v>
      </c>
      <c r="F66" s="8" t="s">
        <v>33</v>
      </c>
      <c r="G66" s="8" t="s">
        <v>223</v>
      </c>
      <c r="H66" s="86" t="s">
        <v>97</v>
      </c>
      <c r="I66" s="62">
        <f t="shared" si="17"/>
        <v>50</v>
      </c>
      <c r="J66" s="62">
        <f t="shared" si="18"/>
        <v>0</v>
      </c>
      <c r="K66" s="62">
        <f t="shared" si="18"/>
        <v>0</v>
      </c>
    </row>
    <row r="67" spans="1:11" ht="31.5" x14ac:dyDescent="0.25">
      <c r="A67" s="93" t="s">
        <v>96</v>
      </c>
      <c r="B67" s="127" t="s">
        <v>25</v>
      </c>
      <c r="C67" s="127" t="s">
        <v>27</v>
      </c>
      <c r="D67" s="127" t="s">
        <v>45</v>
      </c>
      <c r="E67" s="8" t="s">
        <v>20</v>
      </c>
      <c r="F67" s="8" t="s">
        <v>33</v>
      </c>
      <c r="G67" s="8" t="s">
        <v>223</v>
      </c>
      <c r="H67" s="86" t="s">
        <v>98</v>
      </c>
      <c r="I67" s="62">
        <f>'Прил 2'!J68</f>
        <v>50</v>
      </c>
      <c r="J67" s="62">
        <f>'Прил 2'!K68</f>
        <v>0</v>
      </c>
      <c r="K67" s="62">
        <f>'Прил 2'!L68</f>
        <v>0</v>
      </c>
    </row>
    <row r="68" spans="1:11" ht="31.5" x14ac:dyDescent="0.25">
      <c r="A68" s="93" t="s">
        <v>158</v>
      </c>
      <c r="B68" s="127" t="s">
        <v>25</v>
      </c>
      <c r="C68" s="127" t="s">
        <v>27</v>
      </c>
      <c r="D68" s="127" t="s">
        <v>45</v>
      </c>
      <c r="E68" s="8" t="s">
        <v>20</v>
      </c>
      <c r="F68" s="8" t="s">
        <v>33</v>
      </c>
      <c r="G68" s="8" t="s">
        <v>43</v>
      </c>
      <c r="H68" s="86"/>
      <c r="I68" s="62">
        <f>I69</f>
        <v>0.372</v>
      </c>
      <c r="J68" s="62">
        <f t="shared" ref="J68:K69" si="19">J69</f>
        <v>0</v>
      </c>
      <c r="K68" s="62">
        <f t="shared" si="19"/>
        <v>0</v>
      </c>
    </row>
    <row r="69" spans="1:11" ht="31.5" x14ac:dyDescent="0.25">
      <c r="A69" s="93" t="s">
        <v>95</v>
      </c>
      <c r="B69" s="127" t="s">
        <v>25</v>
      </c>
      <c r="C69" s="127" t="s">
        <v>27</v>
      </c>
      <c r="D69" s="127" t="s">
        <v>45</v>
      </c>
      <c r="E69" s="8" t="s">
        <v>20</v>
      </c>
      <c r="F69" s="8" t="s">
        <v>33</v>
      </c>
      <c r="G69" s="8" t="s">
        <v>43</v>
      </c>
      <c r="H69" s="86" t="s">
        <v>97</v>
      </c>
      <c r="I69" s="62">
        <f>I70</f>
        <v>0.372</v>
      </c>
      <c r="J69" s="62">
        <f t="shared" si="19"/>
        <v>0</v>
      </c>
      <c r="K69" s="62">
        <f t="shared" si="19"/>
        <v>0</v>
      </c>
    </row>
    <row r="70" spans="1:11" ht="31.5" x14ac:dyDescent="0.25">
      <c r="A70" s="93" t="s">
        <v>96</v>
      </c>
      <c r="B70" s="127" t="s">
        <v>25</v>
      </c>
      <c r="C70" s="127" t="s">
        <v>27</v>
      </c>
      <c r="D70" s="127" t="s">
        <v>45</v>
      </c>
      <c r="E70" s="8" t="s">
        <v>20</v>
      </c>
      <c r="F70" s="8" t="s">
        <v>33</v>
      </c>
      <c r="G70" s="8" t="s">
        <v>43</v>
      </c>
      <c r="H70" s="86" t="s">
        <v>98</v>
      </c>
      <c r="I70" s="62">
        <f>'Прил 2'!J71</f>
        <v>0.372</v>
      </c>
      <c r="J70" s="62">
        <f>'Прил 2'!K71</f>
        <v>0</v>
      </c>
      <c r="K70" s="62">
        <f>'Прил 2'!L71</f>
        <v>0</v>
      </c>
    </row>
    <row r="71" spans="1:11" x14ac:dyDescent="0.25">
      <c r="A71" s="93" t="s">
        <v>235</v>
      </c>
      <c r="B71" s="127" t="s">
        <v>25</v>
      </c>
      <c r="C71" s="127" t="s">
        <v>27</v>
      </c>
      <c r="D71" s="127" t="s">
        <v>45</v>
      </c>
      <c r="E71" s="8" t="s">
        <v>20</v>
      </c>
      <c r="F71" s="8" t="s">
        <v>33</v>
      </c>
      <c r="G71" s="8" t="s">
        <v>236</v>
      </c>
      <c r="H71" s="86"/>
      <c r="I71" s="62">
        <f>I72</f>
        <v>37.237000000000002</v>
      </c>
      <c r="J71" s="62">
        <f t="shared" ref="J71:K72" si="20">J72</f>
        <v>0</v>
      </c>
      <c r="K71" s="62">
        <f t="shared" si="20"/>
        <v>0</v>
      </c>
    </row>
    <row r="72" spans="1:11" ht="31.5" x14ac:dyDescent="0.25">
      <c r="A72" s="93" t="s">
        <v>95</v>
      </c>
      <c r="B72" s="127" t="s">
        <v>25</v>
      </c>
      <c r="C72" s="127" t="s">
        <v>27</v>
      </c>
      <c r="D72" s="127" t="s">
        <v>45</v>
      </c>
      <c r="E72" s="8" t="s">
        <v>20</v>
      </c>
      <c r="F72" s="8" t="s">
        <v>33</v>
      </c>
      <c r="G72" s="8" t="s">
        <v>236</v>
      </c>
      <c r="H72" s="86" t="s">
        <v>97</v>
      </c>
      <c r="I72" s="62">
        <f>I73</f>
        <v>37.237000000000002</v>
      </c>
      <c r="J72" s="62">
        <f t="shared" si="20"/>
        <v>0</v>
      </c>
      <c r="K72" s="62">
        <f t="shared" si="20"/>
        <v>0</v>
      </c>
    </row>
    <row r="73" spans="1:11" ht="31.5" x14ac:dyDescent="0.25">
      <c r="A73" s="93" t="s">
        <v>96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 t="s">
        <v>33</v>
      </c>
      <c r="G73" s="8" t="s">
        <v>236</v>
      </c>
      <c r="H73" s="86" t="s">
        <v>98</v>
      </c>
      <c r="I73" s="62">
        <f>'Прил 2'!J74</f>
        <v>37.237000000000002</v>
      </c>
      <c r="J73" s="62">
        <f>'Прил 2'!K74</f>
        <v>0</v>
      </c>
      <c r="K73" s="62">
        <f>'Прил 2'!L74</f>
        <v>0</v>
      </c>
    </row>
    <row r="74" spans="1:11" ht="31.5" x14ac:dyDescent="0.25">
      <c r="A74" s="137" t="s">
        <v>238</v>
      </c>
      <c r="B74" s="148" t="s">
        <v>25</v>
      </c>
      <c r="C74" s="148" t="s">
        <v>229</v>
      </c>
      <c r="D74" s="136"/>
      <c r="E74" s="8"/>
      <c r="F74" s="8"/>
      <c r="G74" s="8"/>
      <c r="H74" s="86"/>
      <c r="I74" s="133">
        <f>I75</f>
        <v>0.5</v>
      </c>
      <c r="J74" s="133">
        <f t="shared" ref="J74:K77" si="21">J75</f>
        <v>0.5</v>
      </c>
      <c r="K74" s="133">
        <f t="shared" si="21"/>
        <v>0.5</v>
      </c>
    </row>
    <row r="75" spans="1:11" ht="44.25" customHeight="1" x14ac:dyDescent="0.25">
      <c r="A75" s="93" t="s">
        <v>237</v>
      </c>
      <c r="B75" s="276" t="s">
        <v>25</v>
      </c>
      <c r="C75" s="276" t="s">
        <v>229</v>
      </c>
      <c r="D75" s="8" t="s">
        <v>239</v>
      </c>
      <c r="E75" s="8"/>
      <c r="F75" s="8"/>
      <c r="G75" s="8"/>
      <c r="H75" s="86"/>
      <c r="I75" s="62">
        <f>I76</f>
        <v>0.5</v>
      </c>
      <c r="J75" s="62">
        <f t="shared" si="21"/>
        <v>0.5</v>
      </c>
      <c r="K75" s="62">
        <f t="shared" si="21"/>
        <v>0.5</v>
      </c>
    </row>
    <row r="76" spans="1:11" ht="31.5" x14ac:dyDescent="0.25">
      <c r="A76" s="93" t="s">
        <v>240</v>
      </c>
      <c r="B76" s="127" t="s">
        <v>25</v>
      </c>
      <c r="C76" s="127" t="s">
        <v>229</v>
      </c>
      <c r="D76" s="8" t="s">
        <v>239</v>
      </c>
      <c r="E76" s="8" t="s">
        <v>31</v>
      </c>
      <c r="F76" s="8" t="s">
        <v>33</v>
      </c>
      <c r="G76" s="8" t="s">
        <v>241</v>
      </c>
      <c r="H76" s="86"/>
      <c r="I76" s="62">
        <f>I77</f>
        <v>0.5</v>
      </c>
      <c r="J76" s="62">
        <f t="shared" si="21"/>
        <v>0.5</v>
      </c>
      <c r="K76" s="62">
        <f t="shared" si="21"/>
        <v>0.5</v>
      </c>
    </row>
    <row r="77" spans="1:11" ht="31.5" x14ac:dyDescent="0.25">
      <c r="A77" s="93" t="s">
        <v>95</v>
      </c>
      <c r="B77" s="127" t="s">
        <v>25</v>
      </c>
      <c r="C77" s="127" t="s">
        <v>229</v>
      </c>
      <c r="D77" s="8" t="s">
        <v>239</v>
      </c>
      <c r="E77" s="8" t="s">
        <v>31</v>
      </c>
      <c r="F77" s="8" t="s">
        <v>33</v>
      </c>
      <c r="G77" s="8" t="s">
        <v>241</v>
      </c>
      <c r="H77" s="86" t="s">
        <v>97</v>
      </c>
      <c r="I77" s="62">
        <f>I78</f>
        <v>0.5</v>
      </c>
      <c r="J77" s="62">
        <f t="shared" si="21"/>
        <v>0.5</v>
      </c>
      <c r="K77" s="62">
        <f t="shared" si="21"/>
        <v>0.5</v>
      </c>
    </row>
    <row r="78" spans="1:11" ht="31.5" x14ac:dyDescent="0.25">
      <c r="A78" s="93" t="s">
        <v>96</v>
      </c>
      <c r="B78" s="127" t="s">
        <v>25</v>
      </c>
      <c r="C78" s="127" t="s">
        <v>229</v>
      </c>
      <c r="D78" s="8" t="s">
        <v>239</v>
      </c>
      <c r="E78" s="8" t="s">
        <v>31</v>
      </c>
      <c r="F78" s="8" t="s">
        <v>33</v>
      </c>
      <c r="G78" s="8" t="s">
        <v>241</v>
      </c>
      <c r="H78" s="86" t="s">
        <v>98</v>
      </c>
      <c r="I78" s="62">
        <f>'Прил 2'!J79</f>
        <v>0.5</v>
      </c>
      <c r="J78" s="62">
        <f>'Прил 2'!K79</f>
        <v>0.5</v>
      </c>
      <c r="K78" s="62">
        <f>'Прил 2'!L79</f>
        <v>0.5</v>
      </c>
    </row>
    <row r="79" spans="1:11" x14ac:dyDescent="0.25">
      <c r="A79" s="141" t="s">
        <v>50</v>
      </c>
      <c r="B79" s="148" t="s">
        <v>14</v>
      </c>
      <c r="C79" s="148"/>
      <c r="D79" s="136"/>
      <c r="E79" s="136"/>
      <c r="F79" s="136"/>
      <c r="G79" s="136"/>
      <c r="H79" s="136"/>
      <c r="I79" s="133">
        <f>I80+I89</f>
        <v>892.19999999999993</v>
      </c>
      <c r="J79" s="133">
        <f>J80+J89</f>
        <v>601.89200000000005</v>
      </c>
      <c r="K79" s="133">
        <f>K80+K89</f>
        <v>649.4</v>
      </c>
    </row>
    <row r="80" spans="1:11" x14ac:dyDescent="0.25">
      <c r="A80" s="141" t="s">
        <v>51</v>
      </c>
      <c r="B80" s="136" t="s">
        <v>14</v>
      </c>
      <c r="C80" s="136" t="s">
        <v>26</v>
      </c>
      <c r="D80" s="153"/>
      <c r="E80" s="153"/>
      <c r="F80" s="153"/>
      <c r="G80" s="153"/>
      <c r="H80" s="136"/>
      <c r="I80" s="133">
        <f>I81+I85</f>
        <v>632.19999999999993</v>
      </c>
      <c r="J80" s="133">
        <f t="shared" ref="J80:K80" si="22">J81+J85</f>
        <v>601.89200000000005</v>
      </c>
      <c r="K80" s="133">
        <f t="shared" si="22"/>
        <v>649.4</v>
      </c>
    </row>
    <row r="81" spans="1:12" ht="47.25" x14ac:dyDescent="0.25">
      <c r="A81" s="92" t="s">
        <v>163</v>
      </c>
      <c r="B81" s="87" t="s">
        <v>14</v>
      </c>
      <c r="C81" s="87" t="s">
        <v>26</v>
      </c>
      <c r="D81" s="87" t="s">
        <v>28</v>
      </c>
      <c r="E81" s="87"/>
      <c r="F81" s="87"/>
      <c r="G81" s="87"/>
      <c r="H81" s="8"/>
      <c r="I81" s="62">
        <f>I82</f>
        <v>591.04</v>
      </c>
      <c r="J81" s="62">
        <f>J82</f>
        <v>531.21199999999999</v>
      </c>
      <c r="K81" s="62">
        <f>K82</f>
        <v>624.43999999999994</v>
      </c>
      <c r="L81" s="173"/>
    </row>
    <row r="82" spans="1:12" ht="183" customHeight="1" x14ac:dyDescent="0.25">
      <c r="A82" s="211" t="s">
        <v>170</v>
      </c>
      <c r="B82" s="87" t="s">
        <v>14</v>
      </c>
      <c r="C82" s="87" t="s">
        <v>26</v>
      </c>
      <c r="D82" s="87" t="s">
        <v>28</v>
      </c>
      <c r="E82" s="87" t="s">
        <v>31</v>
      </c>
      <c r="F82" s="87" t="s">
        <v>33</v>
      </c>
      <c r="G82" s="87" t="s">
        <v>52</v>
      </c>
      <c r="H82" s="8"/>
      <c r="I82" s="62">
        <f t="shared" ref="I82:K83" si="23">I83</f>
        <v>591.04</v>
      </c>
      <c r="J82" s="62">
        <f t="shared" si="23"/>
        <v>531.21199999999999</v>
      </c>
      <c r="K82" s="62">
        <f t="shared" si="23"/>
        <v>624.43999999999994</v>
      </c>
      <c r="L82" s="173"/>
    </row>
    <row r="83" spans="1:12" ht="31.5" x14ac:dyDescent="0.25">
      <c r="A83" s="93" t="s">
        <v>95</v>
      </c>
      <c r="B83" s="87" t="s">
        <v>14</v>
      </c>
      <c r="C83" s="87" t="s">
        <v>26</v>
      </c>
      <c r="D83" s="87" t="s">
        <v>28</v>
      </c>
      <c r="E83" s="87" t="s">
        <v>31</v>
      </c>
      <c r="F83" s="87" t="s">
        <v>33</v>
      </c>
      <c r="G83" s="87" t="s">
        <v>52</v>
      </c>
      <c r="H83" s="8" t="s">
        <v>97</v>
      </c>
      <c r="I83" s="62">
        <f t="shared" si="23"/>
        <v>591.04</v>
      </c>
      <c r="J83" s="62">
        <f t="shared" si="23"/>
        <v>531.21199999999999</v>
      </c>
      <c r="K83" s="62">
        <f t="shared" si="23"/>
        <v>624.43999999999994</v>
      </c>
    </row>
    <row r="84" spans="1:12" ht="31.5" x14ac:dyDescent="0.25">
      <c r="A84" s="93" t="s">
        <v>96</v>
      </c>
      <c r="B84" s="87" t="s">
        <v>14</v>
      </c>
      <c r="C84" s="87" t="s">
        <v>26</v>
      </c>
      <c r="D84" s="87" t="s">
        <v>28</v>
      </c>
      <c r="E84" s="87" t="s">
        <v>31</v>
      </c>
      <c r="F84" s="87" t="s">
        <v>33</v>
      </c>
      <c r="G84" s="87" t="s">
        <v>52</v>
      </c>
      <c r="H84" s="8" t="s">
        <v>98</v>
      </c>
      <c r="I84" s="62">
        <f>'Прил 2'!J85</f>
        <v>591.04</v>
      </c>
      <c r="J84" s="62">
        <f>'Прил 2'!K85</f>
        <v>531.21199999999999</v>
      </c>
      <c r="K84" s="62">
        <f>'Прил 2'!L85</f>
        <v>624.43999999999994</v>
      </c>
    </row>
    <row r="85" spans="1:12" ht="78.75" x14ac:dyDescent="0.25">
      <c r="A85" s="109" t="s">
        <v>230</v>
      </c>
      <c r="B85" s="8" t="s">
        <v>14</v>
      </c>
      <c r="C85" s="8" t="s">
        <v>26</v>
      </c>
      <c r="D85" s="8" t="s">
        <v>229</v>
      </c>
      <c r="E85" s="8"/>
      <c r="F85" s="8"/>
      <c r="G85" s="8"/>
      <c r="H85" s="8"/>
      <c r="I85" s="62">
        <f>I86</f>
        <v>41.16</v>
      </c>
      <c r="J85" s="62">
        <f t="shared" ref="J85:K87" si="24">J86</f>
        <v>70.680000000000007</v>
      </c>
      <c r="K85" s="62">
        <f t="shared" si="24"/>
        <v>24.96</v>
      </c>
    </row>
    <row r="86" spans="1:12" ht="173.25" x14ac:dyDescent="0.25">
      <c r="A86" s="252" t="s">
        <v>170</v>
      </c>
      <c r="B86" s="87" t="s">
        <v>14</v>
      </c>
      <c r="C86" s="87" t="s">
        <v>26</v>
      </c>
      <c r="D86" s="87" t="s">
        <v>229</v>
      </c>
      <c r="E86" s="87" t="s">
        <v>31</v>
      </c>
      <c r="F86" s="87" t="s">
        <v>13</v>
      </c>
      <c r="G86" s="87" t="s">
        <v>52</v>
      </c>
      <c r="H86" s="8"/>
      <c r="I86" s="62">
        <f>I87</f>
        <v>41.16</v>
      </c>
      <c r="J86" s="62">
        <f t="shared" si="24"/>
        <v>70.680000000000007</v>
      </c>
      <c r="K86" s="62">
        <f t="shared" si="24"/>
        <v>24.96</v>
      </c>
    </row>
    <row r="87" spans="1:12" ht="31.5" x14ac:dyDescent="0.25">
      <c r="A87" s="93" t="s">
        <v>95</v>
      </c>
      <c r="B87" s="87" t="s">
        <v>14</v>
      </c>
      <c r="C87" s="87" t="s">
        <v>26</v>
      </c>
      <c r="D87" s="87" t="s">
        <v>229</v>
      </c>
      <c r="E87" s="87" t="s">
        <v>31</v>
      </c>
      <c r="F87" s="87" t="s">
        <v>13</v>
      </c>
      <c r="G87" s="87" t="s">
        <v>52</v>
      </c>
      <c r="H87" s="8" t="s">
        <v>97</v>
      </c>
      <c r="I87" s="62">
        <f>I88</f>
        <v>41.16</v>
      </c>
      <c r="J87" s="62">
        <f t="shared" si="24"/>
        <v>70.680000000000007</v>
      </c>
      <c r="K87" s="62">
        <f t="shared" si="24"/>
        <v>24.96</v>
      </c>
    </row>
    <row r="88" spans="1:12" ht="31.5" x14ac:dyDescent="0.25">
      <c r="A88" s="93" t="s">
        <v>96</v>
      </c>
      <c r="B88" s="87" t="s">
        <v>14</v>
      </c>
      <c r="C88" s="87" t="s">
        <v>26</v>
      </c>
      <c r="D88" s="87" t="s">
        <v>229</v>
      </c>
      <c r="E88" s="87" t="s">
        <v>31</v>
      </c>
      <c r="F88" s="87" t="s">
        <v>13</v>
      </c>
      <c r="G88" s="87" t="s">
        <v>52</v>
      </c>
      <c r="H88" s="8" t="s">
        <v>98</v>
      </c>
      <c r="I88" s="62">
        <f>'Прил 2'!J89</f>
        <v>41.16</v>
      </c>
      <c r="J88" s="62">
        <f>'Прил 2'!K89</f>
        <v>70.680000000000007</v>
      </c>
      <c r="K88" s="62">
        <f>'Прил 2'!L89</f>
        <v>24.96</v>
      </c>
    </row>
    <row r="89" spans="1:12" x14ac:dyDescent="0.25">
      <c r="A89" s="245" t="s">
        <v>218</v>
      </c>
      <c r="B89" s="107" t="s">
        <v>14</v>
      </c>
      <c r="C89" s="107" t="s">
        <v>135</v>
      </c>
      <c r="D89" s="107"/>
      <c r="E89" s="107"/>
      <c r="F89" s="107"/>
      <c r="G89" s="107"/>
      <c r="H89" s="136"/>
      <c r="I89" s="133">
        <f>I90</f>
        <v>260</v>
      </c>
      <c r="J89" s="133">
        <f t="shared" ref="J89:K93" si="25">J90</f>
        <v>0</v>
      </c>
      <c r="K89" s="133">
        <f t="shared" si="25"/>
        <v>0</v>
      </c>
    </row>
    <row r="90" spans="1:12" ht="47.25" x14ac:dyDescent="0.25">
      <c r="A90" s="92" t="s">
        <v>156</v>
      </c>
      <c r="B90" s="87" t="s">
        <v>14</v>
      </c>
      <c r="C90" s="87" t="s">
        <v>135</v>
      </c>
      <c r="D90" s="87" t="s">
        <v>45</v>
      </c>
      <c r="E90" s="87"/>
      <c r="F90" s="87"/>
      <c r="G90" s="87"/>
      <c r="H90" s="8"/>
      <c r="I90" s="62">
        <f>I92</f>
        <v>260</v>
      </c>
      <c r="J90" s="62">
        <f>J92</f>
        <v>0</v>
      </c>
      <c r="K90" s="62">
        <f>K92</f>
        <v>0</v>
      </c>
    </row>
    <row r="91" spans="1:12" ht="47.25" x14ac:dyDescent="0.25">
      <c r="A91" s="146" t="s">
        <v>157</v>
      </c>
      <c r="B91" s="87" t="s">
        <v>14</v>
      </c>
      <c r="C91" s="87" t="s">
        <v>135</v>
      </c>
      <c r="D91" s="87" t="s">
        <v>45</v>
      </c>
      <c r="E91" s="87" t="s">
        <v>20</v>
      </c>
      <c r="F91" s="87"/>
      <c r="G91" s="87"/>
      <c r="H91" s="8"/>
      <c r="I91" s="62"/>
      <c r="J91" s="62"/>
      <c r="K91" s="62"/>
    </row>
    <row r="92" spans="1:12" ht="94.5" x14ac:dyDescent="0.25">
      <c r="A92" s="146" t="s">
        <v>225</v>
      </c>
      <c r="B92" s="87" t="s">
        <v>14</v>
      </c>
      <c r="C92" s="87" t="s">
        <v>135</v>
      </c>
      <c r="D92" s="87" t="s">
        <v>45</v>
      </c>
      <c r="E92" s="87" t="s">
        <v>20</v>
      </c>
      <c r="F92" s="87" t="s">
        <v>33</v>
      </c>
      <c r="G92" s="87" t="s">
        <v>219</v>
      </c>
      <c r="H92" s="8"/>
      <c r="I92" s="62">
        <f>I93</f>
        <v>260</v>
      </c>
      <c r="J92" s="62">
        <f t="shared" si="25"/>
        <v>0</v>
      </c>
      <c r="K92" s="62">
        <f t="shared" si="25"/>
        <v>0</v>
      </c>
    </row>
    <row r="93" spans="1:12" ht="31.5" x14ac:dyDescent="0.25">
      <c r="A93" s="93" t="s">
        <v>95</v>
      </c>
      <c r="B93" s="87" t="s">
        <v>14</v>
      </c>
      <c r="C93" s="87" t="s">
        <v>135</v>
      </c>
      <c r="D93" s="87" t="s">
        <v>45</v>
      </c>
      <c r="E93" s="87" t="s">
        <v>20</v>
      </c>
      <c r="F93" s="87" t="s">
        <v>33</v>
      </c>
      <c r="G93" s="87" t="s">
        <v>219</v>
      </c>
      <c r="H93" s="8" t="s">
        <v>97</v>
      </c>
      <c r="I93" s="62">
        <f>I94</f>
        <v>260</v>
      </c>
      <c r="J93" s="62">
        <f t="shared" si="25"/>
        <v>0</v>
      </c>
      <c r="K93" s="62">
        <f t="shared" si="25"/>
        <v>0</v>
      </c>
    </row>
    <row r="94" spans="1:12" ht="31.5" x14ac:dyDescent="0.25">
      <c r="A94" s="93" t="s">
        <v>96</v>
      </c>
      <c r="B94" s="87" t="s">
        <v>14</v>
      </c>
      <c r="C94" s="87" t="s">
        <v>135</v>
      </c>
      <c r="D94" s="87" t="s">
        <v>45</v>
      </c>
      <c r="E94" s="87" t="s">
        <v>20</v>
      </c>
      <c r="F94" s="87" t="s">
        <v>33</v>
      </c>
      <c r="G94" s="87" t="s">
        <v>219</v>
      </c>
      <c r="H94" s="8" t="s">
        <v>98</v>
      </c>
      <c r="I94" s="62">
        <f>'Прил 2'!J95</f>
        <v>260</v>
      </c>
      <c r="J94" s="62">
        <f>'Прил 2'!K95</f>
        <v>0</v>
      </c>
      <c r="K94" s="62">
        <f>'Прил 2'!L95</f>
        <v>0</v>
      </c>
    </row>
    <row r="95" spans="1:12" x14ac:dyDescent="0.25">
      <c r="A95" s="141" t="s">
        <v>17</v>
      </c>
      <c r="B95" s="136" t="s">
        <v>16</v>
      </c>
      <c r="C95" s="136"/>
      <c r="D95" s="136"/>
      <c r="E95" s="136"/>
      <c r="F95" s="136"/>
      <c r="G95" s="61"/>
      <c r="H95" s="61"/>
      <c r="I95" s="133">
        <f>I96+I107</f>
        <v>192.2</v>
      </c>
      <c r="J95" s="133">
        <f>J96+J107</f>
        <v>44</v>
      </c>
      <c r="K95" s="133">
        <f>K96+K107</f>
        <v>44.6</v>
      </c>
    </row>
    <row r="96" spans="1:12" x14ac:dyDescent="0.25">
      <c r="A96" s="141" t="s">
        <v>53</v>
      </c>
      <c r="B96" s="136" t="s">
        <v>16</v>
      </c>
      <c r="C96" s="136" t="s">
        <v>24</v>
      </c>
      <c r="D96" s="136"/>
      <c r="E96" s="136"/>
      <c r="F96" s="136"/>
      <c r="G96" s="132"/>
      <c r="H96" s="132"/>
      <c r="I96" s="133">
        <f>I97+I102</f>
        <v>69.5</v>
      </c>
      <c r="J96" s="133">
        <f t="shared" ref="J96:K96" si="26">J97+J102</f>
        <v>30</v>
      </c>
      <c r="K96" s="133">
        <f t="shared" si="26"/>
        <v>30</v>
      </c>
    </row>
    <row r="97" spans="1:12" ht="63" x14ac:dyDescent="0.25">
      <c r="A97" s="242" t="s">
        <v>206</v>
      </c>
      <c r="B97" s="8" t="s">
        <v>16</v>
      </c>
      <c r="C97" s="8" t="s">
        <v>24</v>
      </c>
      <c r="D97" s="8" t="s">
        <v>135</v>
      </c>
      <c r="E97" s="8"/>
      <c r="F97" s="8"/>
      <c r="G97" s="61"/>
      <c r="H97" s="61"/>
      <c r="I97" s="62">
        <f>I98</f>
        <v>39.5</v>
      </c>
      <c r="J97" s="62">
        <f t="shared" ref="J97:K98" si="27">J98</f>
        <v>0</v>
      </c>
      <c r="K97" s="62">
        <f t="shared" si="27"/>
        <v>0</v>
      </c>
      <c r="L97" s="171"/>
    </row>
    <row r="98" spans="1:12" ht="31.5" x14ac:dyDescent="0.25">
      <c r="A98" s="92" t="s">
        <v>201</v>
      </c>
      <c r="B98" s="8" t="s">
        <v>16</v>
      </c>
      <c r="C98" s="8" t="s">
        <v>24</v>
      </c>
      <c r="D98" s="8" t="s">
        <v>135</v>
      </c>
      <c r="E98" s="8" t="s">
        <v>31</v>
      </c>
      <c r="F98" s="8" t="s">
        <v>13</v>
      </c>
      <c r="G98" s="61"/>
      <c r="H98" s="61"/>
      <c r="I98" s="62">
        <f>I99</f>
        <v>39.5</v>
      </c>
      <c r="J98" s="62">
        <f t="shared" si="27"/>
        <v>0</v>
      </c>
      <c r="K98" s="62">
        <f t="shared" si="27"/>
        <v>0</v>
      </c>
      <c r="L98" s="171"/>
    </row>
    <row r="99" spans="1:12" ht="34.5" customHeight="1" x14ac:dyDescent="0.25">
      <c r="A99" s="109" t="s">
        <v>203</v>
      </c>
      <c r="B99" s="8" t="s">
        <v>16</v>
      </c>
      <c r="C99" s="8" t="s">
        <v>24</v>
      </c>
      <c r="D99" s="8" t="s">
        <v>135</v>
      </c>
      <c r="E99" s="8" t="s">
        <v>31</v>
      </c>
      <c r="F99" s="8" t="s">
        <v>13</v>
      </c>
      <c r="G99" s="8" t="s">
        <v>202</v>
      </c>
      <c r="H99" s="86"/>
      <c r="I99" s="62">
        <f>I100</f>
        <v>39.5</v>
      </c>
      <c r="J99" s="62">
        <f t="shared" ref="J99:K100" si="28">J100</f>
        <v>0</v>
      </c>
      <c r="K99" s="62">
        <f t="shared" si="28"/>
        <v>0</v>
      </c>
      <c r="L99" s="173"/>
    </row>
    <row r="100" spans="1:12" ht="31.5" x14ac:dyDescent="0.25">
      <c r="A100" s="93" t="s">
        <v>95</v>
      </c>
      <c r="B100" s="8" t="s">
        <v>16</v>
      </c>
      <c r="C100" s="8" t="s">
        <v>24</v>
      </c>
      <c r="D100" s="8" t="s">
        <v>135</v>
      </c>
      <c r="E100" s="8" t="s">
        <v>31</v>
      </c>
      <c r="F100" s="8" t="s">
        <v>13</v>
      </c>
      <c r="G100" s="8" t="s">
        <v>202</v>
      </c>
      <c r="H100" s="86" t="s">
        <v>97</v>
      </c>
      <c r="I100" s="62">
        <f>I101</f>
        <v>39.5</v>
      </c>
      <c r="J100" s="62">
        <f t="shared" si="28"/>
        <v>0</v>
      </c>
      <c r="K100" s="62">
        <f t="shared" si="28"/>
        <v>0</v>
      </c>
    </row>
    <row r="101" spans="1:12" ht="31.5" x14ac:dyDescent="0.25">
      <c r="A101" s="93" t="s">
        <v>96</v>
      </c>
      <c r="B101" s="8" t="s">
        <v>16</v>
      </c>
      <c r="C101" s="8" t="s">
        <v>24</v>
      </c>
      <c r="D101" s="8" t="s">
        <v>135</v>
      </c>
      <c r="E101" s="8" t="s">
        <v>31</v>
      </c>
      <c r="F101" s="8" t="s">
        <v>13</v>
      </c>
      <c r="G101" s="8" t="s">
        <v>202</v>
      </c>
      <c r="H101" s="86" t="s">
        <v>98</v>
      </c>
      <c r="I101" s="62">
        <f>'Прил 2'!J102</f>
        <v>39.5</v>
      </c>
      <c r="J101" s="62">
        <f>'Прил 2'!K102</f>
        <v>0</v>
      </c>
      <c r="K101" s="62">
        <f>'Прил 2'!L102</f>
        <v>0</v>
      </c>
    </row>
    <row r="102" spans="1:12" ht="47.25" x14ac:dyDescent="0.25">
      <c r="A102" s="111" t="s">
        <v>156</v>
      </c>
      <c r="B102" s="8" t="s">
        <v>16</v>
      </c>
      <c r="C102" s="8" t="s">
        <v>24</v>
      </c>
      <c r="D102" s="8" t="s">
        <v>45</v>
      </c>
      <c r="E102" s="136"/>
      <c r="F102" s="136"/>
      <c r="G102" s="132"/>
      <c r="H102" s="132"/>
      <c r="I102" s="62">
        <f>I103</f>
        <v>30</v>
      </c>
      <c r="J102" s="62">
        <f t="shared" ref="J102:K105" si="29">J103</f>
        <v>30</v>
      </c>
      <c r="K102" s="62">
        <f t="shared" si="29"/>
        <v>30</v>
      </c>
    </row>
    <row r="103" spans="1:12" ht="47.25" x14ac:dyDescent="0.25">
      <c r="A103" s="111" t="s">
        <v>157</v>
      </c>
      <c r="B103" s="8" t="s">
        <v>16</v>
      </c>
      <c r="C103" s="8" t="s">
        <v>24</v>
      </c>
      <c r="D103" s="8" t="s">
        <v>45</v>
      </c>
      <c r="E103" s="8" t="s">
        <v>20</v>
      </c>
      <c r="F103" s="8"/>
      <c r="G103" s="61"/>
      <c r="H103" s="61"/>
      <c r="I103" s="62">
        <f>I104</f>
        <v>30</v>
      </c>
      <c r="J103" s="62">
        <f t="shared" si="29"/>
        <v>30</v>
      </c>
      <c r="K103" s="62">
        <f t="shared" si="29"/>
        <v>30</v>
      </c>
    </row>
    <row r="104" spans="1:12" ht="78.75" x14ac:dyDescent="0.25">
      <c r="A104" s="109" t="s">
        <v>216</v>
      </c>
      <c r="B104" s="8" t="s">
        <v>16</v>
      </c>
      <c r="C104" s="8" t="s">
        <v>24</v>
      </c>
      <c r="D104" s="8">
        <v>89</v>
      </c>
      <c r="E104" s="8">
        <v>1</v>
      </c>
      <c r="F104" s="8" t="s">
        <v>33</v>
      </c>
      <c r="G104" s="8" t="s">
        <v>217</v>
      </c>
      <c r="H104" s="86"/>
      <c r="I104" s="62">
        <f>I105</f>
        <v>30</v>
      </c>
      <c r="J104" s="62">
        <f t="shared" si="29"/>
        <v>30</v>
      </c>
      <c r="K104" s="62">
        <f t="shared" si="29"/>
        <v>30</v>
      </c>
    </row>
    <row r="105" spans="1:12" ht="31.5" x14ac:dyDescent="0.25">
      <c r="A105" s="93" t="s">
        <v>95</v>
      </c>
      <c r="B105" s="8" t="s">
        <v>16</v>
      </c>
      <c r="C105" s="8" t="s">
        <v>24</v>
      </c>
      <c r="D105" s="8">
        <v>89</v>
      </c>
      <c r="E105" s="8">
        <v>1</v>
      </c>
      <c r="F105" s="8" t="s">
        <v>33</v>
      </c>
      <c r="G105" s="8" t="s">
        <v>217</v>
      </c>
      <c r="H105" s="86" t="s">
        <v>97</v>
      </c>
      <c r="I105" s="62">
        <f>I106</f>
        <v>30</v>
      </c>
      <c r="J105" s="62">
        <f t="shared" si="29"/>
        <v>30</v>
      </c>
      <c r="K105" s="62">
        <f t="shared" si="29"/>
        <v>30</v>
      </c>
    </row>
    <row r="106" spans="1:12" ht="31.5" x14ac:dyDescent="0.25">
      <c r="A106" s="93" t="s">
        <v>96</v>
      </c>
      <c r="B106" s="8" t="s">
        <v>16</v>
      </c>
      <c r="C106" s="8" t="s">
        <v>24</v>
      </c>
      <c r="D106" s="8">
        <v>89</v>
      </c>
      <c r="E106" s="8">
        <v>1</v>
      </c>
      <c r="F106" s="8" t="s">
        <v>33</v>
      </c>
      <c r="G106" s="8" t="s">
        <v>217</v>
      </c>
      <c r="H106" s="86" t="s">
        <v>98</v>
      </c>
      <c r="I106" s="62">
        <f>'Прил 2'!J107</f>
        <v>30</v>
      </c>
      <c r="J106" s="62">
        <f>'Прил 2'!K107</f>
        <v>30</v>
      </c>
      <c r="K106" s="62">
        <f>'Прил 2'!L107</f>
        <v>30</v>
      </c>
    </row>
    <row r="107" spans="1:12" x14ac:dyDescent="0.25">
      <c r="A107" s="141" t="s">
        <v>54</v>
      </c>
      <c r="B107" s="136" t="s">
        <v>16</v>
      </c>
      <c r="C107" s="136" t="s">
        <v>25</v>
      </c>
      <c r="D107" s="136"/>
      <c r="E107" s="136"/>
      <c r="F107" s="144"/>
      <c r="G107" s="132"/>
      <c r="H107" s="132"/>
      <c r="I107" s="133">
        <f>I108</f>
        <v>122.7</v>
      </c>
      <c r="J107" s="133">
        <f t="shared" ref="J107:K107" si="30">J108</f>
        <v>14</v>
      </c>
      <c r="K107" s="133">
        <f t="shared" si="30"/>
        <v>14.6</v>
      </c>
    </row>
    <row r="108" spans="1:12" ht="47.25" x14ac:dyDescent="0.25">
      <c r="A108" s="111" t="s">
        <v>156</v>
      </c>
      <c r="B108" s="8" t="s">
        <v>16</v>
      </c>
      <c r="C108" s="8" t="s">
        <v>25</v>
      </c>
      <c r="D108" s="8" t="s">
        <v>45</v>
      </c>
      <c r="E108" s="8"/>
      <c r="F108" s="174"/>
      <c r="G108" s="61"/>
      <c r="H108" s="61"/>
      <c r="I108" s="62">
        <f>I109</f>
        <v>122.7</v>
      </c>
      <c r="J108" s="62">
        <f t="shared" ref="J108:K108" si="31">J109</f>
        <v>14</v>
      </c>
      <c r="K108" s="62">
        <f t="shared" si="31"/>
        <v>14.6</v>
      </c>
    </row>
    <row r="109" spans="1:12" ht="47.25" x14ac:dyDescent="0.25">
      <c r="A109" s="111" t="s">
        <v>157</v>
      </c>
      <c r="B109" s="8" t="s">
        <v>16</v>
      </c>
      <c r="C109" s="8" t="s">
        <v>25</v>
      </c>
      <c r="D109" s="8" t="s">
        <v>45</v>
      </c>
      <c r="E109" s="118">
        <v>1</v>
      </c>
      <c r="F109" s="174"/>
      <c r="G109" s="61"/>
      <c r="H109" s="61"/>
      <c r="I109" s="62">
        <f>I110+I113</f>
        <v>122.7</v>
      </c>
      <c r="J109" s="62">
        <f t="shared" ref="J109:K109" si="32">J110+J113</f>
        <v>14</v>
      </c>
      <c r="K109" s="62">
        <f t="shared" si="32"/>
        <v>14.6</v>
      </c>
    </row>
    <row r="110" spans="1:12" x14ac:dyDescent="0.25">
      <c r="A110" s="93" t="s">
        <v>55</v>
      </c>
      <c r="B110" s="8" t="s">
        <v>16</v>
      </c>
      <c r="C110" s="8" t="s">
        <v>25</v>
      </c>
      <c r="D110" s="8" t="s">
        <v>45</v>
      </c>
      <c r="E110" s="118">
        <v>1</v>
      </c>
      <c r="F110" s="87" t="s">
        <v>33</v>
      </c>
      <c r="G110" s="118">
        <v>43010</v>
      </c>
      <c r="H110" s="61"/>
      <c r="I110" s="62">
        <f>I111</f>
        <v>45</v>
      </c>
      <c r="J110" s="62">
        <f t="shared" ref="J110:K111" si="33">J111</f>
        <v>12</v>
      </c>
      <c r="K110" s="62">
        <f t="shared" si="33"/>
        <v>9.6</v>
      </c>
    </row>
    <row r="111" spans="1:12" ht="31.5" x14ac:dyDescent="0.25">
      <c r="A111" s="93" t="s">
        <v>95</v>
      </c>
      <c r="B111" s="8" t="s">
        <v>16</v>
      </c>
      <c r="C111" s="8" t="s">
        <v>25</v>
      </c>
      <c r="D111" s="8" t="s">
        <v>45</v>
      </c>
      <c r="E111" s="118">
        <v>1</v>
      </c>
      <c r="F111" s="87" t="s">
        <v>33</v>
      </c>
      <c r="G111" s="118">
        <v>43010</v>
      </c>
      <c r="H111" s="118">
        <v>200</v>
      </c>
      <c r="I111" s="62">
        <f>I112</f>
        <v>45</v>
      </c>
      <c r="J111" s="62">
        <f t="shared" si="33"/>
        <v>12</v>
      </c>
      <c r="K111" s="62">
        <f t="shared" si="33"/>
        <v>9.6</v>
      </c>
    </row>
    <row r="112" spans="1:12" ht="31.5" x14ac:dyDescent="0.25">
      <c r="A112" s="93" t="s">
        <v>96</v>
      </c>
      <c r="B112" s="8" t="s">
        <v>16</v>
      </c>
      <c r="C112" s="8" t="s">
        <v>25</v>
      </c>
      <c r="D112" s="8" t="s">
        <v>45</v>
      </c>
      <c r="E112" s="118">
        <v>1</v>
      </c>
      <c r="F112" s="87" t="s">
        <v>33</v>
      </c>
      <c r="G112" s="118">
        <v>43010</v>
      </c>
      <c r="H112" s="118">
        <v>240</v>
      </c>
      <c r="I112" s="62">
        <f>'Прил 2'!J113</f>
        <v>45</v>
      </c>
      <c r="J112" s="62">
        <f>'Прил 2'!K113</f>
        <v>12</v>
      </c>
      <c r="K112" s="62">
        <f>'Прил 2'!L113</f>
        <v>9.6</v>
      </c>
    </row>
    <row r="113" spans="1:12" x14ac:dyDescent="0.25">
      <c r="A113" s="93" t="s">
        <v>133</v>
      </c>
      <c r="B113" s="8" t="s">
        <v>16</v>
      </c>
      <c r="C113" s="8" t="s">
        <v>25</v>
      </c>
      <c r="D113" s="8" t="s">
        <v>45</v>
      </c>
      <c r="E113" s="118">
        <v>1</v>
      </c>
      <c r="F113" s="87" t="s">
        <v>33</v>
      </c>
      <c r="G113" s="118">
        <v>43040</v>
      </c>
      <c r="H113" s="61"/>
      <c r="I113" s="62">
        <f>I114</f>
        <v>77.7</v>
      </c>
      <c r="J113" s="62">
        <f t="shared" ref="J113:K114" si="34">J114</f>
        <v>2</v>
      </c>
      <c r="K113" s="62">
        <f t="shared" si="34"/>
        <v>5</v>
      </c>
    </row>
    <row r="114" spans="1:12" ht="31.5" x14ac:dyDescent="0.25">
      <c r="A114" s="93" t="s">
        <v>95</v>
      </c>
      <c r="B114" s="8" t="s">
        <v>16</v>
      </c>
      <c r="C114" s="8" t="s">
        <v>25</v>
      </c>
      <c r="D114" s="8" t="s">
        <v>45</v>
      </c>
      <c r="E114" s="118">
        <v>1</v>
      </c>
      <c r="F114" s="87" t="s">
        <v>33</v>
      </c>
      <c r="G114" s="118">
        <v>43040</v>
      </c>
      <c r="H114" s="118">
        <v>200</v>
      </c>
      <c r="I114" s="62">
        <f>I115</f>
        <v>77.7</v>
      </c>
      <c r="J114" s="62">
        <f t="shared" si="34"/>
        <v>2</v>
      </c>
      <c r="K114" s="62">
        <f t="shared" si="34"/>
        <v>5</v>
      </c>
    </row>
    <row r="115" spans="1:12" ht="31.5" x14ac:dyDescent="0.25">
      <c r="A115" s="93" t="s">
        <v>96</v>
      </c>
      <c r="B115" s="8" t="s">
        <v>16</v>
      </c>
      <c r="C115" s="8" t="s">
        <v>25</v>
      </c>
      <c r="D115" s="8" t="s">
        <v>45</v>
      </c>
      <c r="E115" s="118">
        <v>1</v>
      </c>
      <c r="F115" s="87" t="s">
        <v>33</v>
      </c>
      <c r="G115" s="118">
        <v>43040</v>
      </c>
      <c r="H115" s="118">
        <v>240</v>
      </c>
      <c r="I115" s="62">
        <f>'Прил 2'!J116</f>
        <v>77.7</v>
      </c>
      <c r="J115" s="62">
        <f>'Прил 2'!K116</f>
        <v>2</v>
      </c>
      <c r="K115" s="62">
        <f>'Прил 2'!L116</f>
        <v>5</v>
      </c>
    </row>
    <row r="116" spans="1:12" x14ac:dyDescent="0.25">
      <c r="A116" s="141" t="s">
        <v>56</v>
      </c>
      <c r="B116" s="136" t="s">
        <v>27</v>
      </c>
      <c r="C116" s="136"/>
      <c r="D116" s="138"/>
      <c r="E116" s="136"/>
      <c r="F116" s="136"/>
      <c r="G116" s="136"/>
      <c r="H116" s="149"/>
      <c r="I116" s="133">
        <f t="shared" ref="I116:K121" si="35">I117</f>
        <v>290.8</v>
      </c>
      <c r="J116" s="133">
        <f t="shared" si="35"/>
        <v>272.60000000000002</v>
      </c>
      <c r="K116" s="133">
        <f t="shared" si="35"/>
        <v>261.90000000000003</v>
      </c>
    </row>
    <row r="117" spans="1:12" x14ac:dyDescent="0.25">
      <c r="A117" s="155" t="s">
        <v>23</v>
      </c>
      <c r="B117" s="136" t="s">
        <v>27</v>
      </c>
      <c r="C117" s="136" t="s">
        <v>13</v>
      </c>
      <c r="D117" s="149"/>
      <c r="E117" s="136"/>
      <c r="F117" s="136"/>
      <c r="G117" s="136"/>
      <c r="H117" s="149"/>
      <c r="I117" s="133">
        <f>I118</f>
        <v>290.8</v>
      </c>
      <c r="J117" s="133">
        <f t="shared" si="35"/>
        <v>272.60000000000002</v>
      </c>
      <c r="K117" s="133">
        <f t="shared" si="35"/>
        <v>261.90000000000003</v>
      </c>
    </row>
    <row r="118" spans="1:12" ht="47.25" x14ac:dyDescent="0.25">
      <c r="A118" s="111" t="s">
        <v>156</v>
      </c>
      <c r="B118" s="8" t="s">
        <v>27</v>
      </c>
      <c r="C118" s="8" t="s">
        <v>13</v>
      </c>
      <c r="D118" s="8">
        <v>89</v>
      </c>
      <c r="E118" s="8"/>
      <c r="F118" s="8"/>
      <c r="G118" s="8"/>
      <c r="H118" s="86"/>
      <c r="I118" s="62">
        <f>I119</f>
        <v>290.8</v>
      </c>
      <c r="J118" s="62">
        <f t="shared" si="35"/>
        <v>272.60000000000002</v>
      </c>
      <c r="K118" s="62">
        <f t="shared" si="35"/>
        <v>261.90000000000003</v>
      </c>
      <c r="L118" s="171"/>
    </row>
    <row r="119" spans="1:12" ht="47.25" x14ac:dyDescent="0.25">
      <c r="A119" s="111" t="s">
        <v>157</v>
      </c>
      <c r="B119" s="8" t="s">
        <v>27</v>
      </c>
      <c r="C119" s="8" t="s">
        <v>13</v>
      </c>
      <c r="D119" s="8">
        <v>89</v>
      </c>
      <c r="E119" s="8">
        <v>1</v>
      </c>
      <c r="F119" s="8"/>
      <c r="G119" s="8"/>
      <c r="H119" s="86"/>
      <c r="I119" s="62">
        <f>I120</f>
        <v>290.8</v>
      </c>
      <c r="J119" s="62">
        <f t="shared" si="35"/>
        <v>272.60000000000002</v>
      </c>
      <c r="K119" s="62">
        <f t="shared" si="35"/>
        <v>261.90000000000003</v>
      </c>
      <c r="L119" s="171"/>
    </row>
    <row r="120" spans="1:12" x14ac:dyDescent="0.25">
      <c r="A120" s="111" t="s">
        <v>90</v>
      </c>
      <c r="B120" s="156" t="s">
        <v>27</v>
      </c>
      <c r="C120" s="156" t="s">
        <v>13</v>
      </c>
      <c r="D120" s="115">
        <v>89</v>
      </c>
      <c r="E120" s="87">
        <v>1</v>
      </c>
      <c r="F120" s="87" t="s">
        <v>33</v>
      </c>
      <c r="G120" s="87" t="s">
        <v>58</v>
      </c>
      <c r="H120" s="115"/>
      <c r="I120" s="62">
        <f t="shared" si="35"/>
        <v>290.8</v>
      </c>
      <c r="J120" s="62">
        <f t="shared" si="35"/>
        <v>272.60000000000002</v>
      </c>
      <c r="K120" s="62">
        <f t="shared" si="35"/>
        <v>261.90000000000003</v>
      </c>
    </row>
    <row r="121" spans="1:12" x14ac:dyDescent="0.25">
      <c r="A121" s="111" t="s">
        <v>91</v>
      </c>
      <c r="B121" s="156" t="s">
        <v>27</v>
      </c>
      <c r="C121" s="156" t="s">
        <v>13</v>
      </c>
      <c r="D121" s="115">
        <v>89</v>
      </c>
      <c r="E121" s="87">
        <v>1</v>
      </c>
      <c r="F121" s="87" t="s">
        <v>33</v>
      </c>
      <c r="G121" s="87" t="s">
        <v>58</v>
      </c>
      <c r="H121" s="115" t="s">
        <v>93</v>
      </c>
      <c r="I121" s="62">
        <f t="shared" si="35"/>
        <v>290.8</v>
      </c>
      <c r="J121" s="62">
        <f t="shared" si="35"/>
        <v>272.60000000000002</v>
      </c>
      <c r="K121" s="62">
        <f t="shared" si="35"/>
        <v>261.90000000000003</v>
      </c>
    </row>
    <row r="122" spans="1:12" x14ac:dyDescent="0.25">
      <c r="A122" s="111" t="s">
        <v>92</v>
      </c>
      <c r="B122" s="156" t="s">
        <v>27</v>
      </c>
      <c r="C122" s="156" t="s">
        <v>13</v>
      </c>
      <c r="D122" s="115">
        <v>89</v>
      </c>
      <c r="E122" s="87">
        <v>1</v>
      </c>
      <c r="F122" s="87" t="s">
        <v>33</v>
      </c>
      <c r="G122" s="87" t="s">
        <v>58</v>
      </c>
      <c r="H122" s="115" t="s">
        <v>94</v>
      </c>
      <c r="I122" s="62">
        <f>'Прил 2'!J123</f>
        <v>290.8</v>
      </c>
      <c r="J122" s="62">
        <f>'Прил 2'!K123</f>
        <v>272.60000000000002</v>
      </c>
      <c r="K122" s="62">
        <f>'Прил 2'!L123</f>
        <v>261.90000000000003</v>
      </c>
    </row>
    <row r="123" spans="1:12" x14ac:dyDescent="0.25">
      <c r="A123" s="137" t="s">
        <v>15</v>
      </c>
      <c r="B123" s="158" t="s">
        <v>28</v>
      </c>
      <c r="C123" s="158"/>
      <c r="D123" s="147"/>
      <c r="E123" s="107"/>
      <c r="F123" s="107"/>
      <c r="G123" s="107"/>
      <c r="H123" s="147"/>
      <c r="I123" s="133">
        <f t="shared" ref="I123:K128" si="36">I124</f>
        <v>3.3</v>
      </c>
      <c r="J123" s="133">
        <f t="shared" si="36"/>
        <v>3.3</v>
      </c>
      <c r="K123" s="133">
        <f t="shared" si="36"/>
        <v>3.3</v>
      </c>
    </row>
    <row r="124" spans="1:12" ht="31.5" x14ac:dyDescent="0.25">
      <c r="A124" s="137" t="s">
        <v>59</v>
      </c>
      <c r="B124" s="107">
        <v>13</v>
      </c>
      <c r="C124" s="107" t="s">
        <v>13</v>
      </c>
      <c r="D124" s="145"/>
      <c r="E124" s="107"/>
      <c r="F124" s="107"/>
      <c r="G124" s="107"/>
      <c r="H124" s="147"/>
      <c r="I124" s="133">
        <f t="shared" si="36"/>
        <v>3.3</v>
      </c>
      <c r="J124" s="133">
        <f t="shared" si="36"/>
        <v>3.3</v>
      </c>
      <c r="K124" s="133">
        <f t="shared" si="36"/>
        <v>3.3</v>
      </c>
    </row>
    <row r="125" spans="1:12" ht="47.25" x14ac:dyDescent="0.25">
      <c r="A125" s="111" t="s">
        <v>156</v>
      </c>
      <c r="B125" s="87" t="s">
        <v>28</v>
      </c>
      <c r="C125" s="87" t="s">
        <v>13</v>
      </c>
      <c r="D125" s="8">
        <v>89</v>
      </c>
      <c r="E125" s="8">
        <v>0</v>
      </c>
      <c r="F125" s="87"/>
      <c r="G125" s="87"/>
      <c r="H125" s="115"/>
      <c r="I125" s="62">
        <f t="shared" si="36"/>
        <v>3.3</v>
      </c>
      <c r="J125" s="62">
        <f t="shared" si="36"/>
        <v>3.3</v>
      </c>
      <c r="K125" s="62">
        <f t="shared" si="36"/>
        <v>3.3</v>
      </c>
    </row>
    <row r="126" spans="1:12" ht="47.25" x14ac:dyDescent="0.25">
      <c r="A126" s="111" t="s">
        <v>157</v>
      </c>
      <c r="B126" s="87" t="s">
        <v>28</v>
      </c>
      <c r="C126" s="87" t="s">
        <v>13</v>
      </c>
      <c r="D126" s="8">
        <v>89</v>
      </c>
      <c r="E126" s="8">
        <v>1</v>
      </c>
      <c r="F126" s="87"/>
      <c r="G126" s="87"/>
      <c r="H126" s="115"/>
      <c r="I126" s="62">
        <f t="shared" si="36"/>
        <v>3.3</v>
      </c>
      <c r="J126" s="62">
        <f t="shared" si="36"/>
        <v>3.3</v>
      </c>
      <c r="K126" s="62">
        <f t="shared" si="36"/>
        <v>3.3</v>
      </c>
    </row>
    <row r="127" spans="1:12" x14ac:dyDescent="0.25">
      <c r="A127" s="93" t="s">
        <v>60</v>
      </c>
      <c r="B127" s="87">
        <v>13</v>
      </c>
      <c r="C127" s="87" t="s">
        <v>13</v>
      </c>
      <c r="D127" s="89">
        <v>89</v>
      </c>
      <c r="E127" s="87">
        <v>1</v>
      </c>
      <c r="F127" s="87" t="s">
        <v>33</v>
      </c>
      <c r="G127" s="87">
        <v>41240</v>
      </c>
      <c r="H127" s="115"/>
      <c r="I127" s="62">
        <f t="shared" si="36"/>
        <v>3.3</v>
      </c>
      <c r="J127" s="62">
        <f t="shared" si="36"/>
        <v>3.3</v>
      </c>
      <c r="K127" s="62">
        <f t="shared" si="36"/>
        <v>3.3</v>
      </c>
    </row>
    <row r="128" spans="1:12" x14ac:dyDescent="0.25">
      <c r="A128" s="93" t="s">
        <v>88</v>
      </c>
      <c r="B128" s="87">
        <v>13</v>
      </c>
      <c r="C128" s="87" t="s">
        <v>13</v>
      </c>
      <c r="D128" s="89">
        <v>89</v>
      </c>
      <c r="E128" s="87">
        <v>1</v>
      </c>
      <c r="F128" s="87" t="s">
        <v>33</v>
      </c>
      <c r="G128" s="87" t="s">
        <v>65</v>
      </c>
      <c r="H128" s="115" t="s">
        <v>89</v>
      </c>
      <c r="I128" s="62">
        <f t="shared" si="36"/>
        <v>3.3</v>
      </c>
      <c r="J128" s="62">
        <f t="shared" si="36"/>
        <v>3.3</v>
      </c>
      <c r="K128" s="62">
        <f t="shared" si="36"/>
        <v>3.3</v>
      </c>
    </row>
    <row r="129" spans="1:11" x14ac:dyDescent="0.25">
      <c r="A129" s="117" t="s">
        <v>61</v>
      </c>
      <c r="B129" s="87">
        <v>13</v>
      </c>
      <c r="C129" s="87" t="s">
        <v>13</v>
      </c>
      <c r="D129" s="89">
        <v>89</v>
      </c>
      <c r="E129" s="87">
        <v>1</v>
      </c>
      <c r="F129" s="87" t="s">
        <v>33</v>
      </c>
      <c r="G129" s="87">
        <v>41240</v>
      </c>
      <c r="H129" s="115">
        <v>730</v>
      </c>
      <c r="I129" s="62">
        <f>'Прил 2'!J130</f>
        <v>3.3</v>
      </c>
      <c r="J129" s="62">
        <f>'Прил 2'!K130</f>
        <v>3.3</v>
      </c>
      <c r="K129" s="62">
        <f>'Прил 2'!L130</f>
        <v>3.3</v>
      </c>
    </row>
    <row r="130" spans="1:11" x14ac:dyDescent="0.25">
      <c r="A130" s="117" t="s">
        <v>171</v>
      </c>
      <c r="B130" s="87" t="s">
        <v>164</v>
      </c>
      <c r="C130" s="87"/>
      <c r="D130" s="89"/>
      <c r="E130" s="87"/>
      <c r="F130" s="87"/>
      <c r="G130" s="87"/>
      <c r="H130" s="115"/>
      <c r="I130" s="62">
        <f t="shared" ref="I130:I135" si="37">I131</f>
        <v>0</v>
      </c>
      <c r="J130" s="62">
        <f t="shared" ref="J130:K134" si="38">J131</f>
        <v>18.2</v>
      </c>
      <c r="K130" s="62">
        <f t="shared" si="38"/>
        <v>28.9</v>
      </c>
    </row>
    <row r="131" spans="1:11" x14ac:dyDescent="0.25">
      <c r="A131" s="117" t="s">
        <v>171</v>
      </c>
      <c r="B131" s="87" t="s">
        <v>164</v>
      </c>
      <c r="C131" s="87">
        <v>99</v>
      </c>
      <c r="D131" s="89"/>
      <c r="E131" s="87"/>
      <c r="F131" s="87"/>
      <c r="G131" s="87"/>
      <c r="H131" s="115"/>
      <c r="I131" s="62">
        <f t="shared" si="37"/>
        <v>0</v>
      </c>
      <c r="J131" s="62">
        <f t="shared" si="38"/>
        <v>18.2</v>
      </c>
      <c r="K131" s="62">
        <f t="shared" si="38"/>
        <v>28.9</v>
      </c>
    </row>
    <row r="132" spans="1:11" ht="47.25" x14ac:dyDescent="0.25">
      <c r="A132" s="111" t="s">
        <v>156</v>
      </c>
      <c r="B132" s="87" t="s">
        <v>164</v>
      </c>
      <c r="C132" s="87">
        <v>99</v>
      </c>
      <c r="D132" s="87" t="s">
        <v>45</v>
      </c>
      <c r="E132" s="87" t="s">
        <v>31</v>
      </c>
      <c r="F132" s="87"/>
      <c r="G132" s="87"/>
      <c r="H132" s="115"/>
      <c r="I132" s="62">
        <f t="shared" si="37"/>
        <v>0</v>
      </c>
      <c r="J132" s="62">
        <f t="shared" si="38"/>
        <v>18.2</v>
      </c>
      <c r="K132" s="62">
        <f t="shared" si="38"/>
        <v>28.9</v>
      </c>
    </row>
    <row r="133" spans="1:11" ht="47.25" x14ac:dyDescent="0.25">
      <c r="A133" s="111" t="s">
        <v>157</v>
      </c>
      <c r="B133" s="87" t="s">
        <v>164</v>
      </c>
      <c r="C133" s="87">
        <v>99</v>
      </c>
      <c r="D133" s="87" t="s">
        <v>45</v>
      </c>
      <c r="E133" s="87" t="s">
        <v>20</v>
      </c>
      <c r="F133" s="87"/>
      <c r="G133" s="87"/>
      <c r="H133" s="115"/>
      <c r="I133" s="62">
        <f t="shared" si="37"/>
        <v>0</v>
      </c>
      <c r="J133" s="62">
        <f t="shared" si="38"/>
        <v>18.2</v>
      </c>
      <c r="K133" s="62">
        <f t="shared" si="38"/>
        <v>28.9</v>
      </c>
    </row>
    <row r="134" spans="1:11" x14ac:dyDescent="0.25">
      <c r="A134" s="117" t="s">
        <v>171</v>
      </c>
      <c r="B134" s="87" t="s">
        <v>164</v>
      </c>
      <c r="C134" s="87">
        <v>99</v>
      </c>
      <c r="D134" s="87" t="s">
        <v>45</v>
      </c>
      <c r="E134" s="87" t="s">
        <v>20</v>
      </c>
      <c r="F134" s="87" t="s">
        <v>33</v>
      </c>
      <c r="G134" s="87" t="s">
        <v>165</v>
      </c>
      <c r="H134" s="87"/>
      <c r="I134" s="62">
        <f t="shared" si="37"/>
        <v>0</v>
      </c>
      <c r="J134" s="62">
        <f t="shared" si="38"/>
        <v>18.2</v>
      </c>
      <c r="K134" s="62">
        <f t="shared" si="38"/>
        <v>28.9</v>
      </c>
    </row>
    <row r="135" spans="1:11" x14ac:dyDescent="0.25">
      <c r="A135" s="117" t="s">
        <v>103</v>
      </c>
      <c r="B135" s="87" t="s">
        <v>164</v>
      </c>
      <c r="C135" s="87">
        <v>99</v>
      </c>
      <c r="D135" s="87" t="s">
        <v>45</v>
      </c>
      <c r="E135" s="87" t="s">
        <v>20</v>
      </c>
      <c r="F135" s="87" t="s">
        <v>33</v>
      </c>
      <c r="G135" s="87" t="s">
        <v>165</v>
      </c>
      <c r="H135" s="87" t="s">
        <v>104</v>
      </c>
      <c r="I135" s="154">
        <f t="shared" si="37"/>
        <v>0</v>
      </c>
      <c r="J135" s="154">
        <f>J136</f>
        <v>18.2</v>
      </c>
      <c r="K135" s="154">
        <f t="shared" ref="K135" si="39">K136</f>
        <v>28.9</v>
      </c>
    </row>
    <row r="136" spans="1:11" x14ac:dyDescent="0.25">
      <c r="A136" s="117" t="s">
        <v>44</v>
      </c>
      <c r="B136" s="87" t="s">
        <v>164</v>
      </c>
      <c r="C136" s="87" t="s">
        <v>164</v>
      </c>
      <c r="D136" s="87" t="s">
        <v>45</v>
      </c>
      <c r="E136" s="87" t="s">
        <v>20</v>
      </c>
      <c r="F136" s="87" t="s">
        <v>33</v>
      </c>
      <c r="G136" s="87" t="s">
        <v>165</v>
      </c>
      <c r="H136" s="87" t="s">
        <v>46</v>
      </c>
      <c r="I136" s="154">
        <f>'Прил 2'!J137</f>
        <v>0</v>
      </c>
      <c r="J136" s="154">
        <f>'Прил 2'!K137</f>
        <v>18.2</v>
      </c>
      <c r="K136" s="154">
        <f>'Прил 2'!L137</f>
        <v>28.9</v>
      </c>
    </row>
  </sheetData>
  <autoFilter ref="A6:K136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41" priority="47" stopIfTrue="1">
      <formula>$F39=""</formula>
    </cfRule>
    <cfRule type="expression" dxfId="40" priority="48" stopIfTrue="1">
      <formula>#REF!&lt;&gt;""</formula>
    </cfRule>
    <cfRule type="expression" dxfId="39" priority="49" stopIfTrue="1">
      <formula>AND($G39="",$F39&lt;&gt;"")</formula>
    </cfRule>
  </conditionalFormatting>
  <conditionalFormatting sqref="B59">
    <cfRule type="expression" dxfId="38" priority="44" stopIfTrue="1">
      <formula>$F59=""</formula>
    </cfRule>
    <cfRule type="expression" dxfId="37" priority="46" stopIfTrue="1">
      <formula>AND($G59="",$F59&lt;&gt;"")</formula>
    </cfRule>
  </conditionalFormatting>
  <conditionalFormatting sqref="A37">
    <cfRule type="expression" dxfId="36" priority="41" stopIfTrue="1">
      <formula>$F37=""</formula>
    </cfRule>
    <cfRule type="expression" dxfId="35" priority="42" stopIfTrue="1">
      <formula>#REF!&lt;&gt;""</formula>
    </cfRule>
    <cfRule type="expression" dxfId="34" priority="43" stopIfTrue="1">
      <formula>AND($G37="",$F37&lt;&gt;"")</formula>
    </cfRule>
  </conditionalFormatting>
  <conditionalFormatting sqref="A110 A113">
    <cfRule type="expression" dxfId="33" priority="35" stopIfTrue="1">
      <formula>$F110=""</formula>
    </cfRule>
    <cfRule type="expression" dxfId="32" priority="37" stopIfTrue="1">
      <formula>AND($G110="",$F110&lt;&gt;"")</formula>
    </cfRule>
  </conditionalFormatting>
  <conditionalFormatting sqref="A113">
    <cfRule type="expression" dxfId="31" priority="32" stopIfTrue="1">
      <formula>$F113=""</formula>
    </cfRule>
    <cfRule type="expression" dxfId="30" priority="34" stopIfTrue="1">
      <formula>AND($G113="",$F113&lt;&gt;"")</formula>
    </cfRule>
  </conditionalFormatting>
  <conditionalFormatting sqref="A37">
    <cfRule type="expression" dxfId="29" priority="29" stopIfTrue="1">
      <formula>$F37=""</formula>
    </cfRule>
    <cfRule type="expression" dxfId="28" priority="30" stopIfTrue="1">
      <formula>#REF!&lt;&gt;""</formula>
    </cfRule>
    <cfRule type="expression" dxfId="27" priority="31" stopIfTrue="1">
      <formula>AND($G37="",$F37&lt;&gt;"")</formula>
    </cfRule>
  </conditionalFormatting>
  <conditionalFormatting sqref="A34">
    <cfRule type="expression" dxfId="26" priority="26" stopIfTrue="1">
      <formula>$F34=""</formula>
    </cfRule>
    <cfRule type="expression" dxfId="25" priority="27" stopIfTrue="1">
      <formula>#REF!&lt;&gt;""</formula>
    </cfRule>
    <cfRule type="expression" dxfId="24" priority="28" stopIfTrue="1">
      <formula>AND($G34="",$F34&lt;&gt;"")</formula>
    </cfRule>
  </conditionalFormatting>
  <conditionalFormatting sqref="F37 E107:E108">
    <cfRule type="expression" dxfId="23" priority="24" stopIfTrue="1">
      <formula>$C37=""</formula>
    </cfRule>
    <cfRule type="expression" dxfId="22" priority="25" stopIfTrue="1">
      <formula>$D37&lt;&gt;""</formula>
    </cfRule>
  </conditionalFormatting>
  <conditionalFormatting sqref="E37">
    <cfRule type="expression" dxfId="21" priority="22" stopIfTrue="1">
      <formula>$C37=""</formula>
    </cfRule>
    <cfRule type="expression" dxfId="20" priority="23" stopIfTrue="1">
      <formula>$D37&lt;&gt;""</formula>
    </cfRule>
  </conditionalFormatting>
  <conditionalFormatting sqref="F107:F109">
    <cfRule type="expression" dxfId="19" priority="15" stopIfTrue="1">
      <formula>$C107=""</formula>
    </cfRule>
    <cfRule type="expression" dxfId="18" priority="16" stopIfTrue="1">
      <formula>$D107&lt;&gt;""</formula>
    </cfRule>
  </conditionalFormatting>
  <conditionalFormatting sqref="F107:F109">
    <cfRule type="expression" dxfId="17" priority="11" stopIfTrue="1">
      <formula>$C107=""</formula>
    </cfRule>
    <cfRule type="expression" dxfId="16" priority="12" stopIfTrue="1">
      <formula>$D107&lt;&gt;""</formula>
    </cfRule>
  </conditionalFormatting>
  <conditionalFormatting sqref="F37">
    <cfRule type="expression" dxfId="15" priority="9" stopIfTrue="1">
      <formula>$C37=""</formula>
    </cfRule>
    <cfRule type="expression" dxfId="14" priority="10" stopIfTrue="1">
      <formula>$D37&lt;&gt;""</formula>
    </cfRule>
  </conditionalFormatting>
  <conditionalFormatting sqref="E37">
    <cfRule type="expression" dxfId="13" priority="7" stopIfTrue="1">
      <formula>$C37=""</formula>
    </cfRule>
    <cfRule type="expression" dxfId="12" priority="8" stopIfTrue="1">
      <formula>$D37&lt;&gt;""</formula>
    </cfRule>
  </conditionalFormatting>
  <conditionalFormatting sqref="A43">
    <cfRule type="expression" dxfId="11" priority="4" stopIfTrue="1">
      <formula>$F43=""</formula>
    </cfRule>
    <cfRule type="expression" dxfId="10" priority="5" stopIfTrue="1">
      <formula>$H43&lt;&gt;""</formula>
    </cfRule>
    <cfRule type="expression" dxfId="9" priority="6" stopIfTrue="1">
      <formula>AND($G43="",$F43&lt;&gt;"")</formula>
    </cfRule>
  </conditionalFormatting>
  <conditionalFormatting sqref="B43">
    <cfRule type="expression" dxfId="8" priority="1" stopIfTrue="1">
      <formula>$F43=""</formula>
    </cfRule>
    <cfRule type="expression" dxfId="7" priority="2" stopIfTrue="1">
      <formula>#REF!&lt;&gt;""</formula>
    </cfRule>
    <cfRule type="expression" dxfId="6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B59</xm:sqref>
        </x14:conditionalFormatting>
        <x14:conditionalFormatting xmlns:xm="http://schemas.microsoft.com/office/excel/2006/main">
          <x14:cfRule type="expression" priority="5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A110 A113</xm:sqref>
        </x14:conditionalFormatting>
        <x14:conditionalFormatting xmlns:xm="http://schemas.microsoft.com/office/excel/2006/main">
          <x14:cfRule type="expression" priority="51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A113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72"/>
  <sheetViews>
    <sheetView view="pageBreakPreview" zoomScaleNormal="100" zoomScaleSheetLayoutView="100" workbookViewId="0">
      <selection activeCell="P8" sqref="P8"/>
    </sheetView>
  </sheetViews>
  <sheetFormatPr defaultColWidth="9.140625" defaultRowHeight="15" x14ac:dyDescent="0.2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 x14ac:dyDescent="0.25">
      <c r="A1" s="94"/>
      <c r="B1" s="95"/>
      <c r="C1" s="96"/>
      <c r="D1" s="96"/>
      <c r="E1" s="96"/>
      <c r="F1" s="96"/>
      <c r="G1" s="96"/>
      <c r="H1" s="96"/>
      <c r="I1" s="213"/>
      <c r="J1" s="277" t="s">
        <v>210</v>
      </c>
      <c r="K1" s="277"/>
      <c r="L1" s="277"/>
    </row>
    <row r="2" spans="1:53" ht="96" customHeight="1" x14ac:dyDescent="0.35">
      <c r="A2" s="291" t="s">
        <v>211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89"/>
      <c r="N2" s="289"/>
      <c r="O2" s="289"/>
      <c r="P2" s="289"/>
      <c r="Q2" s="289"/>
      <c r="R2" s="289"/>
      <c r="S2" s="289"/>
      <c r="T2" s="289"/>
    </row>
    <row r="3" spans="1:53" ht="15.75" x14ac:dyDescent="0.25">
      <c r="A3" s="290"/>
      <c r="B3" s="290"/>
      <c r="C3" s="290"/>
      <c r="D3" s="290"/>
      <c r="E3" s="290"/>
      <c r="F3" s="290"/>
      <c r="G3" s="290"/>
      <c r="H3" s="290"/>
      <c r="I3" s="290"/>
      <c r="J3" s="290"/>
      <c r="K3" s="57"/>
      <c r="L3" s="124" t="s">
        <v>185</v>
      </c>
    </row>
    <row r="4" spans="1:53" ht="15.75" x14ac:dyDescent="0.2">
      <c r="A4" s="285" t="s">
        <v>9</v>
      </c>
      <c r="B4" s="285" t="s">
        <v>182</v>
      </c>
      <c r="C4" s="285"/>
      <c r="D4" s="285"/>
      <c r="E4" s="285"/>
      <c r="F4" s="285" t="s">
        <v>11</v>
      </c>
      <c r="G4" s="285" t="s">
        <v>10</v>
      </c>
      <c r="H4" s="285" t="s">
        <v>181</v>
      </c>
      <c r="I4" s="285" t="s">
        <v>18</v>
      </c>
      <c r="J4" s="285" t="s">
        <v>62</v>
      </c>
      <c r="K4" s="285"/>
      <c r="L4" s="285"/>
    </row>
    <row r="5" spans="1:53" ht="19.899999999999999" customHeight="1" x14ac:dyDescent="0.2">
      <c r="A5" s="285" t="s">
        <v>184</v>
      </c>
      <c r="B5" s="285" t="s">
        <v>184</v>
      </c>
      <c r="C5" s="285"/>
      <c r="D5" s="285"/>
      <c r="E5" s="285"/>
      <c r="F5" s="285" t="s">
        <v>184</v>
      </c>
      <c r="G5" s="285" t="s">
        <v>184</v>
      </c>
      <c r="H5" s="285" t="s">
        <v>184</v>
      </c>
      <c r="I5" s="285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 x14ac:dyDescent="0.2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 x14ac:dyDescent="0.25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J51+J89+J22+J30+J8+J15+J37+J44</f>
        <v>2617.9579999999996</v>
      </c>
      <c r="K7" s="210">
        <f t="shared" ref="K7:L7" si="0">K51+K89+K22+K30+K8+K15+K37+K44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 x14ac:dyDescent="0.25">
      <c r="A8" s="93" t="s">
        <v>224</v>
      </c>
      <c r="B8" s="8" t="s">
        <v>221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 x14ac:dyDescent="0.25">
      <c r="A9" s="93" t="s">
        <v>222</v>
      </c>
      <c r="B9" s="8" t="s">
        <v>221</v>
      </c>
      <c r="C9" s="8" t="s">
        <v>31</v>
      </c>
      <c r="D9" s="8" t="s">
        <v>33</v>
      </c>
      <c r="E9" s="8" t="s">
        <v>223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 x14ac:dyDescent="0.25">
      <c r="A10" s="93" t="s">
        <v>95</v>
      </c>
      <c r="B10" s="8" t="s">
        <v>221</v>
      </c>
      <c r="C10" s="8" t="s">
        <v>31</v>
      </c>
      <c r="D10" s="8" t="s">
        <v>33</v>
      </c>
      <c r="E10" s="8" t="s">
        <v>223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 x14ac:dyDescent="0.25">
      <c r="A11" s="93" t="s">
        <v>96</v>
      </c>
      <c r="B11" s="8" t="s">
        <v>221</v>
      </c>
      <c r="C11" s="8" t="s">
        <v>31</v>
      </c>
      <c r="D11" s="8" t="s">
        <v>33</v>
      </c>
      <c r="E11" s="8" t="s">
        <v>223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 x14ac:dyDescent="0.25">
      <c r="A12" s="110" t="s">
        <v>12</v>
      </c>
      <c r="B12" s="8" t="s">
        <v>221</v>
      </c>
      <c r="C12" s="8" t="s">
        <v>31</v>
      </c>
      <c r="D12" s="8" t="s">
        <v>33</v>
      </c>
      <c r="E12" s="8" t="s">
        <v>223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 x14ac:dyDescent="0.25">
      <c r="A13" s="110" t="s">
        <v>220</v>
      </c>
      <c r="B13" s="8" t="s">
        <v>221</v>
      </c>
      <c r="C13" s="8" t="s">
        <v>31</v>
      </c>
      <c r="D13" s="8" t="s">
        <v>33</v>
      </c>
      <c r="E13" s="8" t="s">
        <v>223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 x14ac:dyDescent="0.25">
      <c r="A14" s="70" t="s">
        <v>153</v>
      </c>
      <c r="B14" s="4" t="s">
        <v>221</v>
      </c>
      <c r="C14" s="4" t="s">
        <v>31</v>
      </c>
      <c r="D14" s="4" t="s">
        <v>33</v>
      </c>
      <c r="E14" s="13" t="s">
        <v>223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2'!J48</f>
        <v>0.5</v>
      </c>
      <c r="K14" s="248">
        <f>'Прил 2'!K48</f>
        <v>0.5</v>
      </c>
      <c r="L14" s="248">
        <f>'Прил 2'!L48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 x14ac:dyDescent="0.25">
      <c r="A15" s="93" t="s">
        <v>228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 x14ac:dyDescent="0.25">
      <c r="A16" s="93" t="s">
        <v>226</v>
      </c>
      <c r="B16" s="256" t="s">
        <v>42</v>
      </c>
      <c r="C16" s="257" t="s">
        <v>31</v>
      </c>
      <c r="D16" s="257" t="s">
        <v>33</v>
      </c>
      <c r="E16" s="258" t="s">
        <v>227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 x14ac:dyDescent="0.25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227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 x14ac:dyDescent="0.25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227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 x14ac:dyDescent="0.25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227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 x14ac:dyDescent="0.25">
      <c r="A20" s="110" t="s">
        <v>220</v>
      </c>
      <c r="B20" s="256" t="s">
        <v>42</v>
      </c>
      <c r="C20" s="257" t="s">
        <v>31</v>
      </c>
      <c r="D20" s="257" t="s">
        <v>33</v>
      </c>
      <c r="E20" s="258" t="s">
        <v>227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 x14ac:dyDescent="0.25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227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2'!J49</f>
        <v>2</v>
      </c>
      <c r="K21" s="263">
        <f>'Прил 2'!K49</f>
        <v>2</v>
      </c>
      <c r="L21" s="263">
        <f>'Прил 2'!L49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 x14ac:dyDescent="0.25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 x14ac:dyDescent="0.25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 x14ac:dyDescent="0.25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 x14ac:dyDescent="0.25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 x14ac:dyDescent="0.25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 x14ac:dyDescent="0.25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 x14ac:dyDescent="0.25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 x14ac:dyDescent="0.25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2'!J102</f>
        <v>39.5</v>
      </c>
      <c r="K29" s="73">
        <f>'Прил 2'!K102</f>
        <v>0</v>
      </c>
      <c r="L29" s="73">
        <f>'Прил 2'!L102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 x14ac:dyDescent="0.25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591.04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 x14ac:dyDescent="0.25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591.04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 x14ac:dyDescent="0.25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591.04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 x14ac:dyDescent="0.25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591.04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 x14ac:dyDescent="0.25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591.04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 x14ac:dyDescent="0.25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591.04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 x14ac:dyDescent="0.25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2'!J85</f>
        <v>591.04</v>
      </c>
      <c r="K36" s="73">
        <f>'Прил 2'!K85</f>
        <v>531.21199999999999</v>
      </c>
      <c r="L36" s="73">
        <f>'Прил 2'!L85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 x14ac:dyDescent="0.25">
      <c r="A37" s="109" t="s">
        <v>230</v>
      </c>
      <c r="B37" s="256" t="s">
        <v>229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41.16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 x14ac:dyDescent="0.25">
      <c r="A38" s="252" t="s">
        <v>170</v>
      </c>
      <c r="B38" s="256" t="s">
        <v>229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41.16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 x14ac:dyDescent="0.25">
      <c r="A39" s="93" t="s">
        <v>95</v>
      </c>
      <c r="B39" s="256" t="s">
        <v>229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41.16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 x14ac:dyDescent="0.25">
      <c r="A40" s="93" t="s">
        <v>96</v>
      </c>
      <c r="B40" s="256" t="s">
        <v>229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41.16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 x14ac:dyDescent="0.25">
      <c r="A41" s="109" t="s">
        <v>50</v>
      </c>
      <c r="B41" s="256" t="s">
        <v>229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41.16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 x14ac:dyDescent="0.25">
      <c r="A42" s="109" t="s">
        <v>51</v>
      </c>
      <c r="B42" s="256" t="s">
        <v>229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41.16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 x14ac:dyDescent="0.25">
      <c r="A43" s="70" t="s">
        <v>153</v>
      </c>
      <c r="B43" s="264" t="s">
        <v>229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2'!J86</f>
        <v>41.16</v>
      </c>
      <c r="K43" s="73">
        <f>'Прил 2'!K86</f>
        <v>70.680000000000007</v>
      </c>
      <c r="L43" s="73">
        <f>'Прил 2'!L86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 x14ac:dyDescent="0.25">
      <c r="A44" s="93" t="s">
        <v>237</v>
      </c>
      <c r="B44" s="8" t="s">
        <v>239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 x14ac:dyDescent="0.25">
      <c r="A45" s="93" t="s">
        <v>240</v>
      </c>
      <c r="B45" s="8" t="s">
        <v>239</v>
      </c>
      <c r="C45" s="8" t="s">
        <v>31</v>
      </c>
      <c r="D45" s="8" t="s">
        <v>33</v>
      </c>
      <c r="E45" s="8" t="s">
        <v>241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 x14ac:dyDescent="0.25">
      <c r="A46" s="93" t="s">
        <v>95</v>
      </c>
      <c r="B46" s="8" t="s">
        <v>239</v>
      </c>
      <c r="C46" s="8" t="s">
        <v>31</v>
      </c>
      <c r="D46" s="8" t="s">
        <v>33</v>
      </c>
      <c r="E46" s="8" t="s">
        <v>241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 x14ac:dyDescent="0.25">
      <c r="A47" s="93" t="s">
        <v>96</v>
      </c>
      <c r="B47" s="8" t="s">
        <v>239</v>
      </c>
      <c r="C47" s="8" t="s">
        <v>31</v>
      </c>
      <c r="D47" s="8" t="s">
        <v>33</v>
      </c>
      <c r="E47" s="8" t="s">
        <v>241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 x14ac:dyDescent="0.25">
      <c r="A48" s="110" t="s">
        <v>231</v>
      </c>
      <c r="B48" s="8" t="s">
        <v>239</v>
      </c>
      <c r="C48" s="8" t="s">
        <v>31</v>
      </c>
      <c r="D48" s="8" t="s">
        <v>33</v>
      </c>
      <c r="E48" s="8" t="s">
        <v>241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 x14ac:dyDescent="0.25">
      <c r="A49" s="110" t="s">
        <v>238</v>
      </c>
      <c r="B49" s="8" t="s">
        <v>239</v>
      </c>
      <c r="C49" s="8" t="s">
        <v>31</v>
      </c>
      <c r="D49" s="8" t="s">
        <v>33</v>
      </c>
      <c r="E49" s="8" t="s">
        <v>241</v>
      </c>
      <c r="F49" s="86" t="s">
        <v>98</v>
      </c>
      <c r="G49" s="87" t="s">
        <v>25</v>
      </c>
      <c r="H49" s="87" t="s">
        <v>229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 x14ac:dyDescent="0.25">
      <c r="A50" s="70" t="s">
        <v>153</v>
      </c>
      <c r="B50" s="264" t="s">
        <v>239</v>
      </c>
      <c r="C50" s="265" t="s">
        <v>31</v>
      </c>
      <c r="D50" s="265" t="s">
        <v>33</v>
      </c>
      <c r="E50" s="266" t="s">
        <v>241</v>
      </c>
      <c r="F50" s="4" t="s">
        <v>98</v>
      </c>
      <c r="G50" s="4" t="s">
        <v>25</v>
      </c>
      <c r="H50" s="4" t="s">
        <v>229</v>
      </c>
      <c r="I50" s="265" t="s">
        <v>161</v>
      </c>
      <c r="J50" s="73">
        <f>'Прил 2'!J75</f>
        <v>0.5</v>
      </c>
      <c r="K50" s="73">
        <f>'Прил 2'!K75</f>
        <v>0.5</v>
      </c>
      <c r="L50" s="73">
        <f>'Прил 2'!L75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 x14ac:dyDescent="0.25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1034.6210000000001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 x14ac:dyDescent="0.2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375.90000000000003</v>
      </c>
      <c r="K52" s="37">
        <f t="shared" ref="K52:L52" si="13">K53</f>
        <v>175.9</v>
      </c>
      <c r="L52" s="37">
        <f t="shared" si="13"/>
        <v>99.5</v>
      </c>
    </row>
    <row r="53" spans="1:53" ht="31.5" x14ac:dyDescent="0.2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331.90000000000003</v>
      </c>
      <c r="K53" s="37">
        <f>K56</f>
        <v>175.9</v>
      </c>
      <c r="L53" s="38">
        <f>L56</f>
        <v>99.5</v>
      </c>
    </row>
    <row r="54" spans="1:53" ht="78.75" x14ac:dyDescent="0.2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331.90000000000003</v>
      </c>
      <c r="K54" s="37">
        <f t="shared" ref="K54:L54" si="14">K55</f>
        <v>175.9</v>
      </c>
      <c r="L54" s="37">
        <f t="shared" si="14"/>
        <v>99.5</v>
      </c>
    </row>
    <row r="55" spans="1:53" ht="31.5" x14ac:dyDescent="0.2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331.90000000000003</v>
      </c>
      <c r="K55" s="37">
        <f t="shared" ref="K55:L55" si="15">K56</f>
        <v>175.9</v>
      </c>
      <c r="L55" s="37">
        <f t="shared" si="15"/>
        <v>99.5</v>
      </c>
    </row>
    <row r="56" spans="1:53" ht="15.75" x14ac:dyDescent="0.2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331.90000000000003</v>
      </c>
      <c r="K56" s="37">
        <f t="shared" ref="K56:L57" si="16">K57</f>
        <v>175.9</v>
      </c>
      <c r="L56" s="38">
        <f t="shared" si="16"/>
        <v>99.5</v>
      </c>
    </row>
    <row r="57" spans="1:53" ht="47.25" x14ac:dyDescent="0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331.90000000000003</v>
      </c>
      <c r="K57" s="37">
        <f t="shared" si="16"/>
        <v>175.9</v>
      </c>
      <c r="L57" s="38">
        <f t="shared" si="16"/>
        <v>99.5</v>
      </c>
    </row>
    <row r="58" spans="1:53" ht="47.25" x14ac:dyDescent="0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331.90000000000003</v>
      </c>
      <c r="K58" s="73">
        <f>'Прил 2'!K15</f>
        <v>175.9</v>
      </c>
      <c r="L58" s="73">
        <f>'Прил 2'!L15</f>
        <v>99.5</v>
      </c>
    </row>
    <row r="59" spans="1:53" ht="63" x14ac:dyDescent="0.25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44</v>
      </c>
      <c r="K59" s="62">
        <f t="shared" ref="K59:L63" si="17">K60</f>
        <v>0</v>
      </c>
      <c r="L59" s="62">
        <f t="shared" si="17"/>
        <v>0</v>
      </c>
    </row>
    <row r="60" spans="1:53" ht="78.75" x14ac:dyDescent="0.2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44</v>
      </c>
      <c r="K60" s="62">
        <f t="shared" si="17"/>
        <v>0</v>
      </c>
      <c r="L60" s="62">
        <f t="shared" si="17"/>
        <v>0</v>
      </c>
    </row>
    <row r="61" spans="1:53" ht="31.5" x14ac:dyDescent="0.2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44</v>
      </c>
      <c r="K61" s="62">
        <f t="shared" si="17"/>
        <v>0</v>
      </c>
      <c r="L61" s="62">
        <f t="shared" si="17"/>
        <v>0</v>
      </c>
    </row>
    <row r="62" spans="1:53" ht="15.75" x14ac:dyDescent="0.2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44</v>
      </c>
      <c r="K62" s="62">
        <f t="shared" si="17"/>
        <v>0</v>
      </c>
      <c r="L62" s="62">
        <f t="shared" si="17"/>
        <v>0</v>
      </c>
    </row>
    <row r="63" spans="1:53" ht="47.25" x14ac:dyDescent="0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44</v>
      </c>
      <c r="K63" s="62">
        <f t="shared" si="17"/>
        <v>0</v>
      </c>
      <c r="L63" s="62">
        <f t="shared" si="17"/>
        <v>0</v>
      </c>
    </row>
    <row r="64" spans="1:53" ht="47.25" x14ac:dyDescent="0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44</v>
      </c>
      <c r="K64" s="73">
        <f>'Прил 2'!K18</f>
        <v>0</v>
      </c>
      <c r="L64" s="73">
        <f>'Прил 2'!L18</f>
        <v>0</v>
      </c>
    </row>
    <row r="65" spans="1:12" ht="31.5" x14ac:dyDescent="0.2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658.721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 x14ac:dyDescent="0.25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336.05</v>
      </c>
      <c r="K66" s="37">
        <f>K69</f>
        <v>204.4</v>
      </c>
      <c r="L66" s="38">
        <f>L69</f>
        <v>130</v>
      </c>
    </row>
    <row r="67" spans="1:12" ht="84" customHeight="1" x14ac:dyDescent="0.25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336.05</v>
      </c>
      <c r="K67" s="37">
        <f t="shared" ref="K67:L67" si="19">K68</f>
        <v>204.4</v>
      </c>
      <c r="L67" s="37">
        <f t="shared" si="19"/>
        <v>130</v>
      </c>
    </row>
    <row r="68" spans="1:12" ht="30.75" customHeight="1" x14ac:dyDescent="0.25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336.05</v>
      </c>
      <c r="K68" s="37">
        <f t="shared" ref="K68:L68" si="20">K69</f>
        <v>204.4</v>
      </c>
      <c r="L68" s="37">
        <f t="shared" si="20"/>
        <v>130</v>
      </c>
    </row>
    <row r="69" spans="1:12" ht="15.75" x14ac:dyDescent="0.2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336.05</v>
      </c>
      <c r="K69" s="37">
        <f t="shared" ref="K69:L70" si="21">K70</f>
        <v>204.4</v>
      </c>
      <c r="L69" s="38">
        <f t="shared" si="21"/>
        <v>130</v>
      </c>
    </row>
    <row r="70" spans="1:12" ht="63" customHeight="1" x14ac:dyDescent="0.25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336.05</v>
      </c>
      <c r="K70" s="37">
        <f t="shared" si="21"/>
        <v>204.4</v>
      </c>
      <c r="L70" s="38">
        <f t="shared" si="21"/>
        <v>130</v>
      </c>
    </row>
    <row r="71" spans="1:12" ht="47.25" x14ac:dyDescent="0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336.05</v>
      </c>
      <c r="K71" s="73">
        <f>'Прил 2'!K24</f>
        <v>204.4</v>
      </c>
      <c r="L71" s="73">
        <f>'Прил 2'!L24</f>
        <v>130</v>
      </c>
    </row>
    <row r="72" spans="1:12" ht="31.5" x14ac:dyDescent="0.2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219.5</v>
      </c>
      <c r="K72" s="37">
        <f t="shared" ref="K72:L72" si="22">K75+K78</f>
        <v>32.5</v>
      </c>
      <c r="L72" s="37">
        <f t="shared" si="22"/>
        <v>31.2</v>
      </c>
    </row>
    <row r="73" spans="1:12" ht="31.5" x14ac:dyDescent="0.2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184</v>
      </c>
      <c r="K73" s="37">
        <f t="shared" ref="K73:L73" si="23">K74</f>
        <v>20.5</v>
      </c>
      <c r="L73" s="37">
        <f t="shared" si="23"/>
        <v>19.2</v>
      </c>
    </row>
    <row r="74" spans="1:12" ht="47.25" x14ac:dyDescent="0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184</v>
      </c>
      <c r="K74" s="37">
        <f t="shared" ref="K74:L74" si="24">K75</f>
        <v>20.5</v>
      </c>
      <c r="L74" s="37">
        <f t="shared" si="24"/>
        <v>19.2</v>
      </c>
    </row>
    <row r="75" spans="1:12" ht="15.75" x14ac:dyDescent="0.2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184</v>
      </c>
      <c r="K75" s="37">
        <f t="shared" ref="K75:L76" si="25">K76</f>
        <v>20.5</v>
      </c>
      <c r="L75" s="38">
        <f t="shared" si="25"/>
        <v>19.2</v>
      </c>
    </row>
    <row r="76" spans="1:12" ht="69.75" customHeight="1" x14ac:dyDescent="0.25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184</v>
      </c>
      <c r="K76" s="37">
        <f t="shared" si="25"/>
        <v>20.5</v>
      </c>
      <c r="L76" s="38">
        <f t="shared" si="25"/>
        <v>19.2</v>
      </c>
    </row>
    <row r="77" spans="1:12" ht="47.25" x14ac:dyDescent="0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184</v>
      </c>
      <c r="K77" s="73">
        <f>'Прил 2'!K26</f>
        <v>20.5</v>
      </c>
      <c r="L77" s="73">
        <f>'Прил 2'!L26</f>
        <v>19.2</v>
      </c>
    </row>
    <row r="78" spans="1:12" ht="31.5" x14ac:dyDescent="0.2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 x14ac:dyDescent="0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 x14ac:dyDescent="0.2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 x14ac:dyDescent="0.25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 x14ac:dyDescent="0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 x14ac:dyDescent="0.25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</f>
        <v>103.17100000000001</v>
      </c>
      <c r="K83" s="62">
        <f t="shared" ref="K83:L87" si="28">K84</f>
        <v>0</v>
      </c>
      <c r="L83" s="62">
        <f t="shared" si="28"/>
        <v>0</v>
      </c>
    </row>
    <row r="84" spans="1:12" ht="78.75" x14ac:dyDescent="0.2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103.17100000000001</v>
      </c>
      <c r="K84" s="62">
        <f t="shared" si="28"/>
        <v>0</v>
      </c>
      <c r="L84" s="62">
        <f t="shared" si="28"/>
        <v>0</v>
      </c>
    </row>
    <row r="85" spans="1:12" ht="31.5" x14ac:dyDescent="0.2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103.17100000000001</v>
      </c>
      <c r="K85" s="62">
        <f t="shared" si="28"/>
        <v>0</v>
      </c>
      <c r="L85" s="62">
        <f t="shared" si="28"/>
        <v>0</v>
      </c>
    </row>
    <row r="86" spans="1:12" ht="15.75" x14ac:dyDescent="0.2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103.17100000000001</v>
      </c>
      <c r="K86" s="62">
        <f t="shared" si="28"/>
        <v>0</v>
      </c>
      <c r="L86" s="62">
        <f t="shared" si="28"/>
        <v>0</v>
      </c>
    </row>
    <row r="87" spans="1:12" ht="63" x14ac:dyDescent="0.25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103.17100000000001</v>
      </c>
      <c r="K87" s="62">
        <f t="shared" si="28"/>
        <v>0</v>
      </c>
      <c r="L87" s="62">
        <f t="shared" si="28"/>
        <v>0</v>
      </c>
    </row>
    <row r="88" spans="1:12" ht="47.25" x14ac:dyDescent="0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103.17100000000001</v>
      </c>
      <c r="K88" s="73">
        <f>'Прил 2'!K32</f>
        <v>0</v>
      </c>
      <c r="L88" s="73">
        <f>'Прил 2'!L32</f>
        <v>0</v>
      </c>
    </row>
    <row r="89" spans="1:12" ht="63" x14ac:dyDescent="0.25">
      <c r="A89" s="111" t="s">
        <v>156</v>
      </c>
      <c r="B89" s="113">
        <v>89</v>
      </c>
      <c r="C89" s="114"/>
      <c r="D89" s="87"/>
      <c r="E89" s="89"/>
      <c r="F89" s="87"/>
      <c r="G89" s="91"/>
      <c r="H89" s="87"/>
      <c r="I89" s="91"/>
      <c r="J89" s="62">
        <f>J90</f>
        <v>908.63699999999994</v>
      </c>
      <c r="K89" s="62">
        <f t="shared" ref="K89:L89" si="29">K90</f>
        <v>457.80000000000007</v>
      </c>
      <c r="L89" s="62">
        <f t="shared" si="29"/>
        <v>462.70000000000005</v>
      </c>
    </row>
    <row r="90" spans="1:12" ht="80.25" customHeight="1" x14ac:dyDescent="0.25">
      <c r="A90" s="111" t="s">
        <v>157</v>
      </c>
      <c r="B90" s="113">
        <v>89</v>
      </c>
      <c r="C90" s="114" t="s">
        <v>20</v>
      </c>
      <c r="D90" s="87"/>
      <c r="E90" s="89"/>
      <c r="F90" s="87"/>
      <c r="G90" s="91"/>
      <c r="H90" s="87"/>
      <c r="I90" s="91"/>
      <c r="J90" s="62">
        <f>J96+J108+J114+J155+J166+J132+J138+J160+J120+J145+J139+J121+J97+J167</f>
        <v>908.63699999999994</v>
      </c>
      <c r="K90" s="62">
        <f>K96+K108+K114+K155+K166+K132+K138+K160+K120+K145+K139</f>
        <v>457.80000000000007</v>
      </c>
      <c r="L90" s="62">
        <f>L96+L108+L114+L155+L166+L132+L138+L160+L120+L145+L139</f>
        <v>462.70000000000005</v>
      </c>
    </row>
    <row r="91" spans="1:12" ht="15.75" x14ac:dyDescent="0.25">
      <c r="A91" s="110" t="s">
        <v>57</v>
      </c>
      <c r="B91" s="115">
        <v>89</v>
      </c>
      <c r="C91" s="87">
        <v>1</v>
      </c>
      <c r="D91" s="87" t="s">
        <v>33</v>
      </c>
      <c r="E91" s="89" t="s">
        <v>58</v>
      </c>
      <c r="F91" s="87"/>
      <c r="G91" s="91"/>
      <c r="H91" s="87"/>
      <c r="I91" s="87"/>
      <c r="J91" s="62">
        <f>J94</f>
        <v>290.8</v>
      </c>
      <c r="K91" s="62">
        <f>K94</f>
        <v>272.60000000000002</v>
      </c>
      <c r="L91" s="116">
        <f>L94</f>
        <v>261.90000000000003</v>
      </c>
    </row>
    <row r="92" spans="1:12" ht="31.5" x14ac:dyDescent="0.25">
      <c r="A92" s="111" t="s">
        <v>91</v>
      </c>
      <c r="B92" s="115">
        <v>89</v>
      </c>
      <c r="C92" s="87">
        <v>1</v>
      </c>
      <c r="D92" s="87" t="s">
        <v>33</v>
      </c>
      <c r="E92" s="89" t="s">
        <v>58</v>
      </c>
      <c r="F92" s="87" t="s">
        <v>93</v>
      </c>
      <c r="G92" s="91"/>
      <c r="H92" s="87"/>
      <c r="I92" s="87"/>
      <c r="J92" s="62">
        <f>J93</f>
        <v>290.8</v>
      </c>
      <c r="K92" s="62">
        <f t="shared" ref="K92:L92" si="30">K93</f>
        <v>272.60000000000002</v>
      </c>
      <c r="L92" s="62">
        <f t="shared" si="30"/>
        <v>261.90000000000003</v>
      </c>
    </row>
    <row r="93" spans="1:12" ht="31.5" x14ac:dyDescent="0.25">
      <c r="A93" s="111" t="s">
        <v>92</v>
      </c>
      <c r="B93" s="115">
        <v>89</v>
      </c>
      <c r="C93" s="87">
        <v>1</v>
      </c>
      <c r="D93" s="87" t="s">
        <v>33</v>
      </c>
      <c r="E93" s="89" t="s">
        <v>58</v>
      </c>
      <c r="F93" s="87" t="s">
        <v>94</v>
      </c>
      <c r="G93" s="91"/>
      <c r="H93" s="87"/>
      <c r="I93" s="87"/>
      <c r="J93" s="62">
        <f>J94</f>
        <v>290.8</v>
      </c>
      <c r="K93" s="62">
        <f t="shared" ref="K93:L93" si="31">K94</f>
        <v>272.60000000000002</v>
      </c>
      <c r="L93" s="62">
        <f t="shared" si="31"/>
        <v>261.90000000000003</v>
      </c>
    </row>
    <row r="94" spans="1:12" ht="15.75" x14ac:dyDescent="0.25">
      <c r="A94" s="110" t="s">
        <v>56</v>
      </c>
      <c r="B94" s="115">
        <v>89</v>
      </c>
      <c r="C94" s="87">
        <v>1</v>
      </c>
      <c r="D94" s="87" t="s">
        <v>33</v>
      </c>
      <c r="E94" s="89" t="s">
        <v>58</v>
      </c>
      <c r="F94" s="87" t="s">
        <v>94</v>
      </c>
      <c r="G94" s="91" t="s">
        <v>27</v>
      </c>
      <c r="H94" s="87"/>
      <c r="I94" s="87"/>
      <c r="J94" s="62">
        <f>J95</f>
        <v>290.8</v>
      </c>
      <c r="K94" s="62">
        <f t="shared" ref="K94:L95" si="32">K95</f>
        <v>272.60000000000002</v>
      </c>
      <c r="L94" s="116">
        <f t="shared" si="32"/>
        <v>261.90000000000003</v>
      </c>
    </row>
    <row r="95" spans="1:12" ht="15.75" x14ac:dyDescent="0.25">
      <c r="A95" s="110" t="s">
        <v>23</v>
      </c>
      <c r="B95" s="115">
        <v>89</v>
      </c>
      <c r="C95" s="87">
        <v>1</v>
      </c>
      <c r="D95" s="87" t="s">
        <v>33</v>
      </c>
      <c r="E95" s="89" t="s">
        <v>58</v>
      </c>
      <c r="F95" s="87" t="s">
        <v>94</v>
      </c>
      <c r="G95" s="91" t="s">
        <v>27</v>
      </c>
      <c r="H95" s="87" t="s">
        <v>13</v>
      </c>
      <c r="I95" s="87"/>
      <c r="J95" s="62">
        <f>J96</f>
        <v>290.8</v>
      </c>
      <c r="K95" s="62">
        <f t="shared" si="32"/>
        <v>272.60000000000002</v>
      </c>
      <c r="L95" s="116">
        <f t="shared" si="32"/>
        <v>261.90000000000003</v>
      </c>
    </row>
    <row r="96" spans="1:12" ht="52.15" customHeight="1" x14ac:dyDescent="0.25">
      <c r="A96" s="70" t="s">
        <v>153</v>
      </c>
      <c r="B96" s="26">
        <v>89</v>
      </c>
      <c r="C96" s="4">
        <v>1</v>
      </c>
      <c r="D96" s="4" t="s">
        <v>33</v>
      </c>
      <c r="E96" s="77" t="s">
        <v>58</v>
      </c>
      <c r="F96" s="4" t="s">
        <v>94</v>
      </c>
      <c r="G96" s="23" t="s">
        <v>27</v>
      </c>
      <c r="H96" s="4" t="s">
        <v>13</v>
      </c>
      <c r="I96" s="4" t="s">
        <v>161</v>
      </c>
      <c r="J96" s="73">
        <f>'Прил 2'!J123</f>
        <v>290.8</v>
      </c>
      <c r="K96" s="73">
        <f>'Прил 2'!K123</f>
        <v>272.60000000000002</v>
      </c>
      <c r="L96" s="73">
        <f>'Прил 2'!L123</f>
        <v>261.90000000000003</v>
      </c>
    </row>
    <row r="97" spans="1:53" ht="52.15" customHeight="1" x14ac:dyDescent="0.25">
      <c r="A97" s="93" t="s">
        <v>158</v>
      </c>
      <c r="B97" s="86">
        <v>89</v>
      </c>
      <c r="C97" s="87" t="s">
        <v>20</v>
      </c>
      <c r="D97" s="87" t="s">
        <v>33</v>
      </c>
      <c r="E97" s="89" t="s">
        <v>43</v>
      </c>
      <c r="F97" s="87"/>
      <c r="G97" s="91"/>
      <c r="H97" s="12"/>
      <c r="I97" s="17"/>
      <c r="J97" s="62">
        <f>J98</f>
        <v>0.372</v>
      </c>
      <c r="K97" s="62">
        <f t="shared" ref="K97:L101" si="33">K98</f>
        <v>0</v>
      </c>
      <c r="L97" s="62">
        <f t="shared" si="33"/>
        <v>0</v>
      </c>
    </row>
    <row r="98" spans="1:53" ht="52.15" customHeight="1" x14ac:dyDescent="0.25">
      <c r="A98" s="93" t="s">
        <v>95</v>
      </c>
      <c r="B98" s="86">
        <v>89</v>
      </c>
      <c r="C98" s="87" t="s">
        <v>20</v>
      </c>
      <c r="D98" s="87" t="s">
        <v>33</v>
      </c>
      <c r="E98" s="89" t="s">
        <v>43</v>
      </c>
      <c r="F98" s="87" t="s">
        <v>97</v>
      </c>
      <c r="G98" s="91"/>
      <c r="H98" s="12"/>
      <c r="I98" s="17"/>
      <c r="J98" s="62">
        <f>J99</f>
        <v>0.372</v>
      </c>
      <c r="K98" s="62">
        <f t="shared" si="33"/>
        <v>0</v>
      </c>
      <c r="L98" s="62">
        <f t="shared" si="33"/>
        <v>0</v>
      </c>
    </row>
    <row r="99" spans="1:53" ht="52.15" customHeight="1" x14ac:dyDescent="0.25">
      <c r="A99" s="93" t="s">
        <v>96</v>
      </c>
      <c r="B99" s="86">
        <v>89</v>
      </c>
      <c r="C99" s="87" t="s">
        <v>20</v>
      </c>
      <c r="D99" s="87" t="s">
        <v>33</v>
      </c>
      <c r="E99" s="89" t="s">
        <v>43</v>
      </c>
      <c r="F99" s="87" t="s">
        <v>98</v>
      </c>
      <c r="G99" s="91"/>
      <c r="H99" s="12"/>
      <c r="I99" s="17"/>
      <c r="J99" s="62">
        <f>J100</f>
        <v>0.372</v>
      </c>
      <c r="K99" s="62">
        <f t="shared" si="33"/>
        <v>0</v>
      </c>
      <c r="L99" s="62">
        <f t="shared" si="33"/>
        <v>0</v>
      </c>
    </row>
    <row r="100" spans="1:53" ht="18.75" customHeight="1" x14ac:dyDescent="0.25">
      <c r="A100" s="110" t="s">
        <v>12</v>
      </c>
      <c r="B100" s="86">
        <v>89</v>
      </c>
      <c r="C100" s="87" t="s">
        <v>20</v>
      </c>
      <c r="D100" s="87" t="s">
        <v>33</v>
      </c>
      <c r="E100" s="89" t="s">
        <v>43</v>
      </c>
      <c r="F100" s="87" t="s">
        <v>98</v>
      </c>
      <c r="G100" s="91" t="s">
        <v>13</v>
      </c>
      <c r="H100" s="12"/>
      <c r="I100" s="17"/>
      <c r="J100" s="62">
        <f>J101</f>
        <v>0.372</v>
      </c>
      <c r="K100" s="62">
        <f t="shared" si="33"/>
        <v>0</v>
      </c>
      <c r="L100" s="62">
        <f t="shared" si="33"/>
        <v>0</v>
      </c>
    </row>
    <row r="101" spans="1:53" ht="27.75" customHeight="1" x14ac:dyDescent="0.25">
      <c r="A101" s="110" t="s">
        <v>64</v>
      </c>
      <c r="B101" s="86">
        <v>89</v>
      </c>
      <c r="C101" s="87" t="s">
        <v>20</v>
      </c>
      <c r="D101" s="87" t="s">
        <v>33</v>
      </c>
      <c r="E101" s="89" t="s">
        <v>43</v>
      </c>
      <c r="F101" s="87" t="s">
        <v>98</v>
      </c>
      <c r="G101" s="91" t="s">
        <v>13</v>
      </c>
      <c r="H101" s="12" t="s">
        <v>42</v>
      </c>
      <c r="I101" s="3"/>
      <c r="J101" s="62">
        <f>J102</f>
        <v>0.372</v>
      </c>
      <c r="K101" s="62">
        <f t="shared" si="33"/>
        <v>0</v>
      </c>
      <c r="L101" s="62">
        <f t="shared" si="33"/>
        <v>0</v>
      </c>
    </row>
    <row r="102" spans="1:53" ht="52.15" customHeight="1" x14ac:dyDescent="0.25">
      <c r="A102" s="70" t="s">
        <v>153</v>
      </c>
      <c r="B102" s="22">
        <v>89</v>
      </c>
      <c r="C102" s="4" t="s">
        <v>20</v>
      </c>
      <c r="D102" s="4" t="s">
        <v>33</v>
      </c>
      <c r="E102" s="77" t="s">
        <v>43</v>
      </c>
      <c r="F102" s="4" t="s">
        <v>98</v>
      </c>
      <c r="G102" s="23" t="s">
        <v>13</v>
      </c>
      <c r="H102" s="4" t="s">
        <v>42</v>
      </c>
      <c r="I102" s="4" t="s">
        <v>161</v>
      </c>
      <c r="J102" s="73">
        <f>'Прил 2'!J71</f>
        <v>0.372</v>
      </c>
      <c r="K102" s="73">
        <f>'Прил 2'!K71</f>
        <v>0</v>
      </c>
      <c r="L102" s="73">
        <f>'Прил 2'!L71</f>
        <v>0</v>
      </c>
    </row>
    <row r="103" spans="1:53" ht="52.9" customHeight="1" x14ac:dyDescent="0.25">
      <c r="A103" s="93" t="s">
        <v>158</v>
      </c>
      <c r="B103" s="86">
        <v>89</v>
      </c>
      <c r="C103" s="87" t="s">
        <v>20</v>
      </c>
      <c r="D103" s="87" t="s">
        <v>33</v>
      </c>
      <c r="E103" s="89" t="s">
        <v>43</v>
      </c>
      <c r="F103" s="87"/>
      <c r="G103" s="91"/>
      <c r="H103" s="12"/>
      <c r="I103" s="17"/>
      <c r="J103" s="37">
        <f>J106</f>
        <v>4.6280000000000001</v>
      </c>
      <c r="K103" s="37">
        <f>K106</f>
        <v>5</v>
      </c>
      <c r="L103" s="38">
        <f>L106</f>
        <v>5</v>
      </c>
    </row>
    <row r="104" spans="1:53" s="57" customFormat="1" ht="21.6" customHeight="1" x14ac:dyDescent="0.25">
      <c r="A104" s="117" t="s">
        <v>103</v>
      </c>
      <c r="B104" s="86" t="s">
        <v>45</v>
      </c>
      <c r="C104" s="87" t="s">
        <v>20</v>
      </c>
      <c r="D104" s="87" t="s">
        <v>33</v>
      </c>
      <c r="E104" s="89" t="s">
        <v>43</v>
      </c>
      <c r="F104" s="87" t="s">
        <v>104</v>
      </c>
      <c r="G104" s="91"/>
      <c r="H104" s="3"/>
      <c r="I104" s="17"/>
      <c r="J104" s="35">
        <f>J105</f>
        <v>4.6280000000000001</v>
      </c>
      <c r="K104" s="35">
        <f t="shared" ref="K104:L104" si="34">K105</f>
        <v>5</v>
      </c>
      <c r="L104" s="35">
        <f t="shared" si="34"/>
        <v>5</v>
      </c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</row>
    <row r="105" spans="1:53" s="57" customFormat="1" ht="22.15" customHeight="1" x14ac:dyDescent="0.25">
      <c r="A105" s="93" t="s">
        <v>44</v>
      </c>
      <c r="B105" s="86" t="s">
        <v>45</v>
      </c>
      <c r="C105" s="87" t="s">
        <v>20</v>
      </c>
      <c r="D105" s="87" t="s">
        <v>33</v>
      </c>
      <c r="E105" s="89" t="s">
        <v>43</v>
      </c>
      <c r="F105" s="87" t="s">
        <v>46</v>
      </c>
      <c r="G105" s="91"/>
      <c r="H105" s="3"/>
      <c r="I105" s="17"/>
      <c r="J105" s="35">
        <f>J106</f>
        <v>4.6280000000000001</v>
      </c>
      <c r="K105" s="35">
        <f t="shared" ref="K105:L105" si="35">K106</f>
        <v>5</v>
      </c>
      <c r="L105" s="35">
        <f t="shared" si="35"/>
        <v>5</v>
      </c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  <c r="BA105" s="78"/>
    </row>
    <row r="106" spans="1:53" ht="15.75" x14ac:dyDescent="0.25">
      <c r="A106" s="110" t="s">
        <v>12</v>
      </c>
      <c r="B106" s="86" t="s">
        <v>45</v>
      </c>
      <c r="C106" s="87" t="s">
        <v>20</v>
      </c>
      <c r="D106" s="87" t="s">
        <v>33</v>
      </c>
      <c r="E106" s="89" t="s">
        <v>43</v>
      </c>
      <c r="F106" s="87" t="s">
        <v>46</v>
      </c>
      <c r="G106" s="91" t="s">
        <v>13</v>
      </c>
      <c r="H106" s="12"/>
      <c r="I106" s="17"/>
      <c r="J106" s="37">
        <f>J107</f>
        <v>4.6280000000000001</v>
      </c>
      <c r="K106" s="37">
        <f t="shared" ref="K106:L107" si="36">K107</f>
        <v>5</v>
      </c>
      <c r="L106" s="38">
        <f t="shared" si="36"/>
        <v>5</v>
      </c>
    </row>
    <row r="107" spans="1:53" ht="15.75" x14ac:dyDescent="0.25">
      <c r="A107" s="110" t="s">
        <v>64</v>
      </c>
      <c r="B107" s="86" t="s">
        <v>45</v>
      </c>
      <c r="C107" s="87" t="s">
        <v>20</v>
      </c>
      <c r="D107" s="87" t="s">
        <v>33</v>
      </c>
      <c r="E107" s="89" t="s">
        <v>43</v>
      </c>
      <c r="F107" s="87" t="s">
        <v>46</v>
      </c>
      <c r="G107" s="91" t="s">
        <v>13</v>
      </c>
      <c r="H107" s="12" t="s">
        <v>42</v>
      </c>
      <c r="I107" s="3"/>
      <c r="J107" s="37">
        <f>J108</f>
        <v>4.6280000000000001</v>
      </c>
      <c r="K107" s="37">
        <f t="shared" si="36"/>
        <v>5</v>
      </c>
      <c r="L107" s="38">
        <f t="shared" si="36"/>
        <v>5</v>
      </c>
    </row>
    <row r="108" spans="1:53" ht="47.25" x14ac:dyDescent="0.25">
      <c r="A108" s="70" t="s">
        <v>153</v>
      </c>
      <c r="B108" s="27">
        <v>89</v>
      </c>
      <c r="C108" s="15" t="s">
        <v>20</v>
      </c>
      <c r="D108" s="4" t="s">
        <v>33</v>
      </c>
      <c r="E108" s="77" t="s">
        <v>43</v>
      </c>
      <c r="F108" s="4" t="s">
        <v>46</v>
      </c>
      <c r="G108" s="23" t="s">
        <v>13</v>
      </c>
      <c r="H108" s="4" t="s">
        <v>42</v>
      </c>
      <c r="I108" s="4" t="s">
        <v>161</v>
      </c>
      <c r="J108" s="73">
        <f>'Прил 2'!J43</f>
        <v>4.6280000000000001</v>
      </c>
      <c r="K108" s="73">
        <f>'Прил 2'!K43</f>
        <v>5</v>
      </c>
      <c r="L108" s="73">
        <f>'Прил 2'!L43</f>
        <v>5</v>
      </c>
    </row>
    <row r="109" spans="1:53" ht="15.75" x14ac:dyDescent="0.25">
      <c r="A109" s="67" t="s">
        <v>60</v>
      </c>
      <c r="B109" s="25">
        <v>89</v>
      </c>
      <c r="C109" s="3">
        <v>1</v>
      </c>
      <c r="D109" s="3" t="s">
        <v>33</v>
      </c>
      <c r="E109" s="34">
        <v>41240</v>
      </c>
      <c r="F109" s="87"/>
      <c r="G109" s="76"/>
      <c r="H109" s="12"/>
      <c r="I109" s="12"/>
      <c r="J109" s="37">
        <f>J112</f>
        <v>3.3</v>
      </c>
      <c r="K109" s="37">
        <f>K112</f>
        <v>3.3</v>
      </c>
      <c r="L109" s="38">
        <f>L112</f>
        <v>3.3</v>
      </c>
    </row>
    <row r="110" spans="1:53" ht="31.5" x14ac:dyDescent="0.25">
      <c r="A110" s="7" t="s">
        <v>88</v>
      </c>
      <c r="B110" s="25">
        <v>89</v>
      </c>
      <c r="C110" s="3">
        <v>1</v>
      </c>
      <c r="D110" s="3" t="s">
        <v>33</v>
      </c>
      <c r="E110" s="34" t="s">
        <v>65</v>
      </c>
      <c r="F110" s="87" t="s">
        <v>89</v>
      </c>
      <c r="G110" s="76"/>
      <c r="H110" s="12"/>
      <c r="I110" s="12"/>
      <c r="J110" s="37">
        <f>J111</f>
        <v>3.3</v>
      </c>
      <c r="K110" s="37">
        <f t="shared" ref="K110:L110" si="37">K111</f>
        <v>3.3</v>
      </c>
      <c r="L110" s="37">
        <f t="shared" si="37"/>
        <v>3.3</v>
      </c>
    </row>
    <row r="111" spans="1:53" ht="15.75" x14ac:dyDescent="0.25">
      <c r="A111" s="32" t="s">
        <v>61</v>
      </c>
      <c r="B111" s="25">
        <v>89</v>
      </c>
      <c r="C111" s="3">
        <v>1</v>
      </c>
      <c r="D111" s="3" t="s">
        <v>33</v>
      </c>
      <c r="E111" s="34" t="s">
        <v>65</v>
      </c>
      <c r="F111" s="87" t="s">
        <v>150</v>
      </c>
      <c r="G111" s="76"/>
      <c r="H111" s="12"/>
      <c r="I111" s="12"/>
      <c r="J111" s="37">
        <f>J112</f>
        <v>3.3</v>
      </c>
      <c r="K111" s="37">
        <f t="shared" ref="K111:L111" si="38">K112</f>
        <v>3.3</v>
      </c>
      <c r="L111" s="37">
        <f t="shared" si="38"/>
        <v>3.3</v>
      </c>
    </row>
    <row r="112" spans="1:53" ht="31.5" x14ac:dyDescent="0.25">
      <c r="A112" s="67" t="s">
        <v>15</v>
      </c>
      <c r="B112" s="25">
        <v>89</v>
      </c>
      <c r="C112" s="3">
        <v>1</v>
      </c>
      <c r="D112" s="3" t="s">
        <v>33</v>
      </c>
      <c r="E112" s="34" t="s">
        <v>65</v>
      </c>
      <c r="F112" s="87" t="s">
        <v>150</v>
      </c>
      <c r="G112" s="76" t="s">
        <v>28</v>
      </c>
      <c r="H112" s="12"/>
      <c r="I112" s="12"/>
      <c r="J112" s="37">
        <f>J113</f>
        <v>3.3</v>
      </c>
      <c r="K112" s="37">
        <f t="shared" ref="K112:L113" si="39">K113</f>
        <v>3.3</v>
      </c>
      <c r="L112" s="38">
        <f t="shared" si="39"/>
        <v>3.3</v>
      </c>
    </row>
    <row r="113" spans="1:12" ht="31.5" x14ac:dyDescent="0.25">
      <c r="A113" s="67" t="s">
        <v>59</v>
      </c>
      <c r="B113" s="25">
        <v>89</v>
      </c>
      <c r="C113" s="3">
        <v>1</v>
      </c>
      <c r="D113" s="3" t="s">
        <v>33</v>
      </c>
      <c r="E113" s="34" t="s">
        <v>65</v>
      </c>
      <c r="F113" s="87" t="s">
        <v>150</v>
      </c>
      <c r="G113" s="76" t="s">
        <v>28</v>
      </c>
      <c r="H113" s="12" t="s">
        <v>13</v>
      </c>
      <c r="I113" s="12"/>
      <c r="J113" s="37">
        <f>J114</f>
        <v>3.3</v>
      </c>
      <c r="K113" s="37">
        <f t="shared" si="39"/>
        <v>3.3</v>
      </c>
      <c r="L113" s="38">
        <f t="shared" si="39"/>
        <v>3.3</v>
      </c>
    </row>
    <row r="114" spans="1:12" ht="47.25" x14ac:dyDescent="0.25">
      <c r="A114" s="70" t="s">
        <v>153</v>
      </c>
      <c r="B114" s="23">
        <v>89</v>
      </c>
      <c r="C114" s="4">
        <v>1</v>
      </c>
      <c r="D114" s="4" t="s">
        <v>33</v>
      </c>
      <c r="E114" s="77" t="s">
        <v>65</v>
      </c>
      <c r="F114" s="4" t="s">
        <v>150</v>
      </c>
      <c r="G114" s="23" t="s">
        <v>28</v>
      </c>
      <c r="H114" s="4" t="s">
        <v>13</v>
      </c>
      <c r="I114" s="4" t="s">
        <v>161</v>
      </c>
      <c r="J114" s="73">
        <f>'Прил 2'!J130</f>
        <v>3.3</v>
      </c>
      <c r="K114" s="73">
        <f>'Прил 2'!K130</f>
        <v>3.3</v>
      </c>
      <c r="L114" s="73">
        <f>'Прил 2'!L130</f>
        <v>3.3</v>
      </c>
    </row>
    <row r="115" spans="1:12" ht="15.75" x14ac:dyDescent="0.25">
      <c r="A115" s="117" t="s">
        <v>171</v>
      </c>
      <c r="B115" s="8">
        <v>89</v>
      </c>
      <c r="C115" s="87" t="s">
        <v>20</v>
      </c>
      <c r="D115" s="87" t="s">
        <v>33</v>
      </c>
      <c r="E115" s="87" t="s">
        <v>165</v>
      </c>
      <c r="F115" s="87"/>
      <c r="G115" s="87"/>
      <c r="H115" s="87"/>
      <c r="I115" s="87"/>
      <c r="J115" s="62">
        <f t="shared" ref="J115:L119" si="40">J116</f>
        <v>0</v>
      </c>
      <c r="K115" s="62">
        <f t="shared" si="40"/>
        <v>18.2</v>
      </c>
      <c r="L115" s="62">
        <f t="shared" si="40"/>
        <v>28.9</v>
      </c>
    </row>
    <row r="116" spans="1:12" ht="15.75" x14ac:dyDescent="0.25">
      <c r="A116" s="117" t="s">
        <v>103</v>
      </c>
      <c r="B116" s="216">
        <v>89</v>
      </c>
      <c r="C116" s="87" t="s">
        <v>20</v>
      </c>
      <c r="D116" s="87" t="s">
        <v>33</v>
      </c>
      <c r="E116" s="87" t="s">
        <v>165</v>
      </c>
      <c r="F116" s="87" t="s">
        <v>104</v>
      </c>
      <c r="G116" s="87"/>
      <c r="H116" s="87"/>
      <c r="I116" s="87"/>
      <c r="J116" s="62">
        <f t="shared" si="40"/>
        <v>0</v>
      </c>
      <c r="K116" s="62">
        <f t="shared" si="40"/>
        <v>18.2</v>
      </c>
      <c r="L116" s="62">
        <f t="shared" si="40"/>
        <v>28.9</v>
      </c>
    </row>
    <row r="117" spans="1:12" ht="15.75" x14ac:dyDescent="0.25">
      <c r="A117" s="117" t="s">
        <v>44</v>
      </c>
      <c r="B117" s="216">
        <v>89</v>
      </c>
      <c r="C117" s="87" t="s">
        <v>20</v>
      </c>
      <c r="D117" s="87" t="s">
        <v>33</v>
      </c>
      <c r="E117" s="87" t="s">
        <v>165</v>
      </c>
      <c r="F117" s="87" t="s">
        <v>46</v>
      </c>
      <c r="G117" s="87"/>
      <c r="H117" s="87"/>
      <c r="I117" s="87"/>
      <c r="J117" s="62">
        <f t="shared" si="40"/>
        <v>0</v>
      </c>
      <c r="K117" s="62">
        <f t="shared" si="40"/>
        <v>18.2</v>
      </c>
      <c r="L117" s="62">
        <f t="shared" si="40"/>
        <v>28.9</v>
      </c>
    </row>
    <row r="118" spans="1:12" ht="15.75" x14ac:dyDescent="0.25">
      <c r="A118" s="117" t="s">
        <v>171</v>
      </c>
      <c r="B118" s="216">
        <v>89</v>
      </c>
      <c r="C118" s="87" t="s">
        <v>20</v>
      </c>
      <c r="D118" s="87" t="s">
        <v>33</v>
      </c>
      <c r="E118" s="87" t="s">
        <v>165</v>
      </c>
      <c r="F118" s="87" t="s">
        <v>46</v>
      </c>
      <c r="G118" s="87" t="s">
        <v>164</v>
      </c>
      <c r="H118" s="87"/>
      <c r="I118" s="87"/>
      <c r="J118" s="62">
        <f t="shared" si="40"/>
        <v>0</v>
      </c>
      <c r="K118" s="62">
        <f t="shared" si="40"/>
        <v>18.2</v>
      </c>
      <c r="L118" s="62">
        <f t="shared" si="40"/>
        <v>28.9</v>
      </c>
    </row>
    <row r="119" spans="1:12" ht="15.75" x14ac:dyDescent="0.25">
      <c r="A119" s="117" t="s">
        <v>171</v>
      </c>
      <c r="B119" s="216">
        <v>89</v>
      </c>
      <c r="C119" s="87" t="s">
        <v>20</v>
      </c>
      <c r="D119" s="87" t="s">
        <v>33</v>
      </c>
      <c r="E119" s="87" t="s">
        <v>165</v>
      </c>
      <c r="F119" s="87" t="s">
        <v>46</v>
      </c>
      <c r="G119" s="87" t="s">
        <v>164</v>
      </c>
      <c r="H119" s="87" t="s">
        <v>164</v>
      </c>
      <c r="I119" s="87"/>
      <c r="J119" s="62">
        <f t="shared" si="40"/>
        <v>0</v>
      </c>
      <c r="K119" s="62">
        <f t="shared" si="40"/>
        <v>18.2</v>
      </c>
      <c r="L119" s="62">
        <f t="shared" si="40"/>
        <v>28.9</v>
      </c>
    </row>
    <row r="120" spans="1:12" ht="47.25" x14ac:dyDescent="0.25">
      <c r="A120" s="70" t="s">
        <v>153</v>
      </c>
      <c r="B120" s="217">
        <f>'Прил 2'!J137</f>
        <v>0</v>
      </c>
      <c r="C120" s="4" t="s">
        <v>20</v>
      </c>
      <c r="D120" s="4" t="s">
        <v>33</v>
      </c>
      <c r="E120" s="4" t="s">
        <v>165</v>
      </c>
      <c r="F120" s="4" t="s">
        <v>46</v>
      </c>
      <c r="G120" s="4" t="s">
        <v>164</v>
      </c>
      <c r="H120" s="4" t="s">
        <v>164</v>
      </c>
      <c r="I120" s="4" t="s">
        <v>161</v>
      </c>
      <c r="J120" s="73">
        <f>'Прил 2'!J137</f>
        <v>0</v>
      </c>
      <c r="K120" s="73">
        <f>'Прил 2'!K137</f>
        <v>18.2</v>
      </c>
      <c r="L120" s="73">
        <f>'Прил 2'!L137</f>
        <v>28.9</v>
      </c>
    </row>
    <row r="121" spans="1:12" ht="31.5" x14ac:dyDescent="0.25">
      <c r="A121" s="93" t="s">
        <v>222</v>
      </c>
      <c r="B121" s="127" t="s">
        <v>45</v>
      </c>
      <c r="C121" s="8" t="s">
        <v>20</v>
      </c>
      <c r="D121" s="8" t="s">
        <v>33</v>
      </c>
      <c r="E121" s="8" t="s">
        <v>223</v>
      </c>
      <c r="F121" s="8"/>
      <c r="G121" s="87"/>
      <c r="H121" s="87"/>
      <c r="I121" s="87"/>
      <c r="J121" s="62">
        <f>J122</f>
        <v>50</v>
      </c>
      <c r="K121" s="62">
        <f t="shared" ref="K121:L125" si="41">K122</f>
        <v>0</v>
      </c>
      <c r="L121" s="62">
        <f t="shared" si="41"/>
        <v>0</v>
      </c>
    </row>
    <row r="122" spans="1:12" ht="31.5" x14ac:dyDescent="0.25">
      <c r="A122" s="93" t="s">
        <v>95</v>
      </c>
      <c r="B122" s="127" t="s">
        <v>45</v>
      </c>
      <c r="C122" s="8" t="s">
        <v>20</v>
      </c>
      <c r="D122" s="8" t="s">
        <v>33</v>
      </c>
      <c r="E122" s="8" t="s">
        <v>223</v>
      </c>
      <c r="F122" s="8" t="s">
        <v>97</v>
      </c>
      <c r="G122" s="87"/>
      <c r="H122" s="87"/>
      <c r="I122" s="87"/>
      <c r="J122" s="62">
        <f>J123</f>
        <v>50</v>
      </c>
      <c r="K122" s="62">
        <f t="shared" si="41"/>
        <v>0</v>
      </c>
      <c r="L122" s="62">
        <f t="shared" si="41"/>
        <v>0</v>
      </c>
    </row>
    <row r="123" spans="1:12" ht="47.25" x14ac:dyDescent="0.25">
      <c r="A123" s="93" t="s">
        <v>96</v>
      </c>
      <c r="B123" s="127" t="s">
        <v>45</v>
      </c>
      <c r="C123" s="8" t="s">
        <v>20</v>
      </c>
      <c r="D123" s="8" t="s">
        <v>33</v>
      </c>
      <c r="E123" s="8" t="s">
        <v>223</v>
      </c>
      <c r="F123" s="8" t="s">
        <v>98</v>
      </c>
      <c r="G123" s="87"/>
      <c r="H123" s="87"/>
      <c r="I123" s="87"/>
      <c r="J123" s="62">
        <f>J124</f>
        <v>50</v>
      </c>
      <c r="K123" s="62">
        <f t="shared" si="41"/>
        <v>0</v>
      </c>
      <c r="L123" s="62">
        <f t="shared" si="41"/>
        <v>0</v>
      </c>
    </row>
    <row r="124" spans="1:12" ht="31.5" x14ac:dyDescent="0.25">
      <c r="A124" s="250" t="s">
        <v>231</v>
      </c>
      <c r="B124" s="127" t="s">
        <v>45</v>
      </c>
      <c r="C124" s="8" t="s">
        <v>20</v>
      </c>
      <c r="D124" s="8" t="s">
        <v>33</v>
      </c>
      <c r="E124" s="8" t="s">
        <v>223</v>
      </c>
      <c r="F124" s="8" t="s">
        <v>98</v>
      </c>
      <c r="G124" s="91" t="s">
        <v>25</v>
      </c>
      <c r="H124" s="87"/>
      <c r="I124" s="87"/>
      <c r="J124" s="62">
        <f>J125</f>
        <v>50</v>
      </c>
      <c r="K124" s="62">
        <f t="shared" si="41"/>
        <v>0</v>
      </c>
      <c r="L124" s="62">
        <f t="shared" si="41"/>
        <v>0</v>
      </c>
    </row>
    <row r="125" spans="1:12" ht="47.25" x14ac:dyDescent="0.25">
      <c r="A125" s="250" t="s">
        <v>232</v>
      </c>
      <c r="B125" s="127" t="s">
        <v>45</v>
      </c>
      <c r="C125" s="8" t="s">
        <v>20</v>
      </c>
      <c r="D125" s="8" t="s">
        <v>33</v>
      </c>
      <c r="E125" s="8" t="s">
        <v>223</v>
      </c>
      <c r="F125" s="8" t="s">
        <v>98</v>
      </c>
      <c r="G125" s="91" t="s">
        <v>25</v>
      </c>
      <c r="H125" s="87" t="s">
        <v>27</v>
      </c>
      <c r="I125" s="87"/>
      <c r="J125" s="62">
        <f>J126</f>
        <v>50</v>
      </c>
      <c r="K125" s="62">
        <f t="shared" si="41"/>
        <v>0</v>
      </c>
      <c r="L125" s="62">
        <f t="shared" si="41"/>
        <v>0</v>
      </c>
    </row>
    <row r="126" spans="1:12" ht="47.25" x14ac:dyDescent="0.25">
      <c r="A126" s="70" t="s">
        <v>153</v>
      </c>
      <c r="B126" s="217">
        <v>89</v>
      </c>
      <c r="C126" s="4" t="s">
        <v>20</v>
      </c>
      <c r="D126" s="4" t="s">
        <v>33</v>
      </c>
      <c r="E126" s="4" t="s">
        <v>223</v>
      </c>
      <c r="F126" s="4" t="s">
        <v>98</v>
      </c>
      <c r="G126" s="4" t="s">
        <v>25</v>
      </c>
      <c r="H126" s="4" t="s">
        <v>27</v>
      </c>
      <c r="I126" s="4" t="s">
        <v>161</v>
      </c>
      <c r="J126" s="73">
        <f>'Прил 2'!J68</f>
        <v>50</v>
      </c>
      <c r="K126" s="73">
        <f>'Прил 2'!K68</f>
        <v>0</v>
      </c>
      <c r="L126" s="73">
        <f>'Прил 2'!L68</f>
        <v>0</v>
      </c>
    </row>
    <row r="127" spans="1:12" ht="15.75" x14ac:dyDescent="0.25">
      <c r="A127" s="7" t="s">
        <v>55</v>
      </c>
      <c r="B127" s="9" t="s">
        <v>45</v>
      </c>
      <c r="C127" s="11">
        <v>1</v>
      </c>
      <c r="D127" s="12" t="s">
        <v>33</v>
      </c>
      <c r="E127" s="79">
        <v>43010</v>
      </c>
      <c r="F127" s="118"/>
      <c r="G127" s="80"/>
      <c r="H127" s="10"/>
      <c r="I127" s="10"/>
      <c r="J127" s="37">
        <f>J130</f>
        <v>45</v>
      </c>
      <c r="K127" s="37">
        <f>K130</f>
        <v>12</v>
      </c>
      <c r="L127" s="38">
        <f>L130</f>
        <v>9.6</v>
      </c>
    </row>
    <row r="128" spans="1:12" ht="31.5" customHeight="1" x14ac:dyDescent="0.25">
      <c r="A128" s="7" t="s">
        <v>96</v>
      </c>
      <c r="B128" s="9" t="s">
        <v>45</v>
      </c>
      <c r="C128" s="11">
        <v>1</v>
      </c>
      <c r="D128" s="12" t="s">
        <v>33</v>
      </c>
      <c r="E128" s="79">
        <v>43010</v>
      </c>
      <c r="F128" s="118">
        <v>200</v>
      </c>
      <c r="G128" s="80"/>
      <c r="H128" s="10"/>
      <c r="I128" s="10"/>
      <c r="J128" s="37">
        <f>J129</f>
        <v>45</v>
      </c>
      <c r="K128" s="37">
        <f t="shared" ref="K128:L128" si="42">K129</f>
        <v>12</v>
      </c>
      <c r="L128" s="37">
        <f t="shared" si="42"/>
        <v>9.6</v>
      </c>
    </row>
    <row r="129" spans="1:12" ht="15.75" x14ac:dyDescent="0.25">
      <c r="A129" s="31" t="s">
        <v>39</v>
      </c>
      <c r="B129" s="9" t="s">
        <v>45</v>
      </c>
      <c r="C129" s="11">
        <v>1</v>
      </c>
      <c r="D129" s="12" t="s">
        <v>33</v>
      </c>
      <c r="E129" s="79">
        <v>43010</v>
      </c>
      <c r="F129" s="118">
        <v>240</v>
      </c>
      <c r="G129" s="80"/>
      <c r="H129" s="10"/>
      <c r="I129" s="10"/>
      <c r="J129" s="37">
        <f>J130</f>
        <v>45</v>
      </c>
      <c r="K129" s="37">
        <f t="shared" ref="K129:L129" si="43">K130</f>
        <v>12</v>
      </c>
      <c r="L129" s="37">
        <f t="shared" si="43"/>
        <v>9.6</v>
      </c>
    </row>
    <row r="130" spans="1:12" ht="15.75" x14ac:dyDescent="0.25">
      <c r="A130" s="67" t="s">
        <v>53</v>
      </c>
      <c r="B130" s="9" t="s">
        <v>45</v>
      </c>
      <c r="C130" s="11">
        <v>1</v>
      </c>
      <c r="D130" s="12" t="s">
        <v>33</v>
      </c>
      <c r="E130" s="79">
        <v>43010</v>
      </c>
      <c r="F130" s="118">
        <v>240</v>
      </c>
      <c r="G130" s="80" t="s">
        <v>16</v>
      </c>
      <c r="H130" s="10"/>
      <c r="I130" s="10"/>
      <c r="J130" s="37">
        <f>J131</f>
        <v>45</v>
      </c>
      <c r="K130" s="37">
        <f t="shared" ref="K130:L131" si="44">K131</f>
        <v>12</v>
      </c>
      <c r="L130" s="38">
        <f t="shared" si="44"/>
        <v>9.6</v>
      </c>
    </row>
    <row r="131" spans="1:12" ht="15.75" x14ac:dyDescent="0.25">
      <c r="A131" s="33" t="s">
        <v>54</v>
      </c>
      <c r="B131" s="9" t="s">
        <v>45</v>
      </c>
      <c r="C131" s="11">
        <v>1</v>
      </c>
      <c r="D131" s="12" t="s">
        <v>33</v>
      </c>
      <c r="E131" s="79">
        <v>43010</v>
      </c>
      <c r="F131" s="118">
        <v>240</v>
      </c>
      <c r="G131" s="80" t="s">
        <v>16</v>
      </c>
      <c r="H131" s="10" t="s">
        <v>25</v>
      </c>
      <c r="I131" s="10"/>
      <c r="J131" s="37">
        <f>J132</f>
        <v>45</v>
      </c>
      <c r="K131" s="37">
        <f t="shared" si="44"/>
        <v>12</v>
      </c>
      <c r="L131" s="38">
        <f t="shared" si="44"/>
        <v>9.6</v>
      </c>
    </row>
    <row r="132" spans="1:12" ht="47.25" x14ac:dyDescent="0.25">
      <c r="A132" s="70" t="s">
        <v>153</v>
      </c>
      <c r="B132" s="13" t="s">
        <v>45</v>
      </c>
      <c r="C132" s="14">
        <v>1</v>
      </c>
      <c r="D132" s="4" t="s">
        <v>33</v>
      </c>
      <c r="E132" s="81">
        <v>43010</v>
      </c>
      <c r="F132" s="14">
        <v>240</v>
      </c>
      <c r="G132" s="82" t="s">
        <v>16</v>
      </c>
      <c r="H132" s="15" t="s">
        <v>25</v>
      </c>
      <c r="I132" s="4" t="s">
        <v>161</v>
      </c>
      <c r="J132" s="73">
        <f>'Прил 2'!J113</f>
        <v>45</v>
      </c>
      <c r="K132" s="73">
        <f>'Прил 2'!K113</f>
        <v>12</v>
      </c>
      <c r="L132" s="73">
        <f>'Прил 2'!L113</f>
        <v>9.6</v>
      </c>
    </row>
    <row r="133" spans="1:12" ht="15.75" x14ac:dyDescent="0.25">
      <c r="A133" s="93" t="s">
        <v>136</v>
      </c>
      <c r="B133" s="8" t="s">
        <v>45</v>
      </c>
      <c r="C133" s="118">
        <v>1</v>
      </c>
      <c r="D133" s="87" t="s">
        <v>33</v>
      </c>
      <c r="E133" s="119">
        <v>43040</v>
      </c>
      <c r="F133" s="118"/>
      <c r="G133" s="120"/>
      <c r="H133" s="10"/>
      <c r="I133" s="10"/>
      <c r="J133" s="37">
        <f>J136</f>
        <v>77.7</v>
      </c>
      <c r="K133" s="37">
        <f>K136</f>
        <v>2</v>
      </c>
      <c r="L133" s="38">
        <f>L136</f>
        <v>5</v>
      </c>
    </row>
    <row r="134" spans="1:12" ht="36" customHeight="1" x14ac:dyDescent="0.25">
      <c r="A134" s="93" t="s">
        <v>96</v>
      </c>
      <c r="B134" s="8" t="s">
        <v>45</v>
      </c>
      <c r="C134" s="118">
        <v>1</v>
      </c>
      <c r="D134" s="87" t="s">
        <v>33</v>
      </c>
      <c r="E134" s="119">
        <v>43040</v>
      </c>
      <c r="F134" s="118">
        <v>200</v>
      </c>
      <c r="G134" s="120"/>
      <c r="H134" s="10"/>
      <c r="I134" s="10"/>
      <c r="J134" s="37">
        <f>J135</f>
        <v>77.7</v>
      </c>
      <c r="K134" s="37">
        <f t="shared" ref="K134:L134" si="45">K135</f>
        <v>2</v>
      </c>
      <c r="L134" s="37">
        <f t="shared" si="45"/>
        <v>5</v>
      </c>
    </row>
    <row r="135" spans="1:12" ht="15.75" x14ac:dyDescent="0.25">
      <c r="A135" s="93" t="s">
        <v>39</v>
      </c>
      <c r="B135" s="8" t="s">
        <v>45</v>
      </c>
      <c r="C135" s="118">
        <v>1</v>
      </c>
      <c r="D135" s="87" t="s">
        <v>33</v>
      </c>
      <c r="E135" s="119">
        <v>43040</v>
      </c>
      <c r="F135" s="118">
        <v>240</v>
      </c>
      <c r="G135" s="120"/>
      <c r="H135" s="10"/>
      <c r="I135" s="10"/>
      <c r="J135" s="37">
        <f>J136</f>
        <v>77.7</v>
      </c>
      <c r="K135" s="37">
        <f t="shared" ref="K135:L135" si="46">K136</f>
        <v>2</v>
      </c>
      <c r="L135" s="37">
        <f t="shared" si="46"/>
        <v>5</v>
      </c>
    </row>
    <row r="136" spans="1:12" ht="15.75" x14ac:dyDescent="0.25">
      <c r="A136" s="110" t="s">
        <v>53</v>
      </c>
      <c r="B136" s="8" t="s">
        <v>45</v>
      </c>
      <c r="C136" s="118">
        <v>1</v>
      </c>
      <c r="D136" s="87" t="s">
        <v>33</v>
      </c>
      <c r="E136" s="119">
        <v>43040</v>
      </c>
      <c r="F136" s="118">
        <v>240</v>
      </c>
      <c r="G136" s="91" t="s">
        <v>16</v>
      </c>
      <c r="H136" s="10"/>
      <c r="I136" s="10"/>
      <c r="J136" s="37">
        <f>J137</f>
        <v>77.7</v>
      </c>
      <c r="K136" s="37">
        <f t="shared" ref="K136:L137" si="47">K137</f>
        <v>2</v>
      </c>
      <c r="L136" s="38">
        <f t="shared" si="47"/>
        <v>5</v>
      </c>
    </row>
    <row r="137" spans="1:12" ht="15.75" x14ac:dyDescent="0.25">
      <c r="A137" s="109" t="s">
        <v>54</v>
      </c>
      <c r="B137" s="8" t="s">
        <v>45</v>
      </c>
      <c r="C137" s="118">
        <v>1</v>
      </c>
      <c r="D137" s="87" t="s">
        <v>33</v>
      </c>
      <c r="E137" s="119">
        <v>43040</v>
      </c>
      <c r="F137" s="118">
        <v>240</v>
      </c>
      <c r="G137" s="91" t="s">
        <v>16</v>
      </c>
      <c r="H137" s="10" t="s">
        <v>25</v>
      </c>
      <c r="I137" s="10"/>
      <c r="J137" s="37">
        <f>J138</f>
        <v>77.7</v>
      </c>
      <c r="K137" s="37">
        <f t="shared" si="47"/>
        <v>2</v>
      </c>
      <c r="L137" s="38">
        <f t="shared" si="47"/>
        <v>5</v>
      </c>
    </row>
    <row r="138" spans="1:12" ht="55.5" customHeight="1" x14ac:dyDescent="0.25">
      <c r="A138" s="70" t="s">
        <v>153</v>
      </c>
      <c r="B138" s="13" t="s">
        <v>45</v>
      </c>
      <c r="C138" s="14">
        <v>1</v>
      </c>
      <c r="D138" s="4" t="s">
        <v>33</v>
      </c>
      <c r="E138" s="81">
        <v>43040</v>
      </c>
      <c r="F138" s="14">
        <v>240</v>
      </c>
      <c r="G138" s="23" t="s">
        <v>16</v>
      </c>
      <c r="H138" s="15" t="s">
        <v>25</v>
      </c>
      <c r="I138" s="4" t="s">
        <v>161</v>
      </c>
      <c r="J138" s="73">
        <f>'Прил 2'!J116</f>
        <v>77.7</v>
      </c>
      <c r="K138" s="73">
        <f>'Прил 2'!K116</f>
        <v>2</v>
      </c>
      <c r="L138" s="73">
        <f>'Прил 2'!L116</f>
        <v>5</v>
      </c>
    </row>
    <row r="139" spans="1:12" ht="100.5" customHeight="1" x14ac:dyDescent="0.25">
      <c r="A139" s="109" t="s">
        <v>216</v>
      </c>
      <c r="B139" s="251">
        <v>89</v>
      </c>
      <c r="C139" s="9" t="s">
        <v>20</v>
      </c>
      <c r="D139" s="9" t="s">
        <v>33</v>
      </c>
      <c r="E139" s="29" t="s">
        <v>217</v>
      </c>
      <c r="F139" s="8"/>
      <c r="G139" s="76"/>
      <c r="H139" s="12"/>
      <c r="I139" s="12"/>
      <c r="J139" s="62">
        <f>J140</f>
        <v>30</v>
      </c>
      <c r="K139" s="62">
        <f t="shared" ref="K139:L143" si="48">K140</f>
        <v>30</v>
      </c>
      <c r="L139" s="62">
        <f t="shared" si="48"/>
        <v>30</v>
      </c>
    </row>
    <row r="140" spans="1:12" ht="40.5" customHeight="1" x14ac:dyDescent="0.25">
      <c r="A140" s="7" t="s">
        <v>96</v>
      </c>
      <c r="B140" s="251">
        <v>89</v>
      </c>
      <c r="C140" s="9">
        <v>1</v>
      </c>
      <c r="D140" s="9" t="s">
        <v>33</v>
      </c>
      <c r="E140" s="29" t="s">
        <v>217</v>
      </c>
      <c r="F140" s="8" t="s">
        <v>97</v>
      </c>
      <c r="G140" s="76"/>
      <c r="H140" s="12"/>
      <c r="I140" s="12"/>
      <c r="J140" s="62">
        <f>J141</f>
        <v>30</v>
      </c>
      <c r="K140" s="62">
        <f t="shared" si="48"/>
        <v>30</v>
      </c>
      <c r="L140" s="62">
        <f t="shared" si="48"/>
        <v>30</v>
      </c>
    </row>
    <row r="141" spans="1:12" ht="21.75" customHeight="1" x14ac:dyDescent="0.25">
      <c r="A141" s="31" t="s">
        <v>39</v>
      </c>
      <c r="B141" s="251">
        <v>89</v>
      </c>
      <c r="C141" s="9">
        <v>1</v>
      </c>
      <c r="D141" s="9" t="s">
        <v>33</v>
      </c>
      <c r="E141" s="29" t="s">
        <v>217</v>
      </c>
      <c r="F141" s="8" t="s">
        <v>98</v>
      </c>
      <c r="G141" s="76"/>
      <c r="H141" s="12"/>
      <c r="I141" s="12"/>
      <c r="J141" s="62">
        <f>J142</f>
        <v>30</v>
      </c>
      <c r="K141" s="62">
        <f t="shared" si="48"/>
        <v>30</v>
      </c>
      <c r="L141" s="62">
        <f t="shared" si="48"/>
        <v>30</v>
      </c>
    </row>
    <row r="142" spans="1:12" ht="20.25" customHeight="1" x14ac:dyDescent="0.25">
      <c r="A142" s="67" t="s">
        <v>17</v>
      </c>
      <c r="B142" s="251">
        <v>89</v>
      </c>
      <c r="C142" s="9">
        <v>1</v>
      </c>
      <c r="D142" s="9" t="s">
        <v>33</v>
      </c>
      <c r="E142" s="29" t="s">
        <v>217</v>
      </c>
      <c r="F142" s="8" t="s">
        <v>98</v>
      </c>
      <c r="G142" s="76" t="s">
        <v>16</v>
      </c>
      <c r="H142" s="12"/>
      <c r="I142" s="12"/>
      <c r="J142" s="62">
        <f>J143</f>
        <v>30</v>
      </c>
      <c r="K142" s="62">
        <f t="shared" si="48"/>
        <v>30</v>
      </c>
      <c r="L142" s="62">
        <f t="shared" si="48"/>
        <v>30</v>
      </c>
    </row>
    <row r="143" spans="1:12" ht="20.25" customHeight="1" x14ac:dyDescent="0.25">
      <c r="A143" s="67" t="s">
        <v>53</v>
      </c>
      <c r="B143" s="251">
        <v>89</v>
      </c>
      <c r="C143" s="9">
        <v>1</v>
      </c>
      <c r="D143" s="9" t="s">
        <v>33</v>
      </c>
      <c r="E143" s="29" t="s">
        <v>217</v>
      </c>
      <c r="F143" s="8" t="s">
        <v>98</v>
      </c>
      <c r="G143" s="76" t="s">
        <v>16</v>
      </c>
      <c r="H143" s="12" t="s">
        <v>24</v>
      </c>
      <c r="I143" s="12"/>
      <c r="J143" s="62">
        <f>J144</f>
        <v>30</v>
      </c>
      <c r="K143" s="62">
        <f t="shared" si="48"/>
        <v>30</v>
      </c>
      <c r="L143" s="62">
        <f t="shared" si="48"/>
        <v>30</v>
      </c>
    </row>
    <row r="144" spans="1:12" ht="55.5" customHeight="1" x14ac:dyDescent="0.25">
      <c r="A144" s="70" t="s">
        <v>153</v>
      </c>
      <c r="B144" s="20">
        <v>89</v>
      </c>
      <c r="C144" s="13">
        <v>1</v>
      </c>
      <c r="D144" s="13" t="s">
        <v>33</v>
      </c>
      <c r="E144" s="71" t="s">
        <v>217</v>
      </c>
      <c r="F144" s="13" t="s">
        <v>98</v>
      </c>
      <c r="G144" s="23" t="s">
        <v>16</v>
      </c>
      <c r="H144" s="4" t="s">
        <v>24</v>
      </c>
      <c r="I144" s="4" t="s">
        <v>161</v>
      </c>
      <c r="J144" s="73">
        <f>'Прил 2'!J107</f>
        <v>30</v>
      </c>
      <c r="K144" s="73">
        <f>'Прил 2'!K107</f>
        <v>30</v>
      </c>
      <c r="L144" s="73">
        <f>'Прил 2'!L107</f>
        <v>30</v>
      </c>
    </row>
    <row r="145" spans="1:12" ht="126.75" customHeight="1" x14ac:dyDescent="0.25">
      <c r="A145" s="146" t="s">
        <v>225</v>
      </c>
      <c r="B145" s="90" t="s">
        <v>45</v>
      </c>
      <c r="C145" s="118">
        <v>1</v>
      </c>
      <c r="D145" s="87" t="s">
        <v>33</v>
      </c>
      <c r="E145" s="119">
        <v>44107</v>
      </c>
      <c r="F145" s="118"/>
      <c r="G145" s="91"/>
      <c r="H145" s="114"/>
      <c r="I145" s="87"/>
      <c r="J145" s="62">
        <f>J146</f>
        <v>260</v>
      </c>
      <c r="K145" s="62">
        <f t="shared" ref="K145:L149" si="49">K146</f>
        <v>0</v>
      </c>
      <c r="L145" s="62">
        <f t="shared" si="49"/>
        <v>0</v>
      </c>
    </row>
    <row r="146" spans="1:12" ht="35.25" customHeight="1" x14ac:dyDescent="0.25">
      <c r="A146" s="93" t="s">
        <v>96</v>
      </c>
      <c r="B146" s="90" t="s">
        <v>45</v>
      </c>
      <c r="C146" s="118">
        <v>1</v>
      </c>
      <c r="D146" s="87" t="s">
        <v>33</v>
      </c>
      <c r="E146" s="119">
        <v>44107</v>
      </c>
      <c r="F146" s="118">
        <v>200</v>
      </c>
      <c r="G146" s="91"/>
      <c r="H146" s="114"/>
      <c r="I146" s="87"/>
      <c r="J146" s="62">
        <f>J147</f>
        <v>260</v>
      </c>
      <c r="K146" s="62">
        <f t="shared" si="49"/>
        <v>0</v>
      </c>
      <c r="L146" s="62">
        <f t="shared" si="49"/>
        <v>0</v>
      </c>
    </row>
    <row r="147" spans="1:12" ht="22.5" customHeight="1" x14ac:dyDescent="0.25">
      <c r="A147" s="93" t="s">
        <v>39</v>
      </c>
      <c r="B147" s="90" t="s">
        <v>45</v>
      </c>
      <c r="C147" s="118">
        <v>1</v>
      </c>
      <c r="D147" s="87" t="s">
        <v>33</v>
      </c>
      <c r="E147" s="119">
        <v>44107</v>
      </c>
      <c r="F147" s="118">
        <v>240</v>
      </c>
      <c r="G147" s="91"/>
      <c r="H147" s="114"/>
      <c r="I147" s="87"/>
      <c r="J147" s="62">
        <f>J148</f>
        <v>260</v>
      </c>
      <c r="K147" s="62">
        <f t="shared" si="49"/>
        <v>0</v>
      </c>
      <c r="L147" s="62">
        <f t="shared" si="49"/>
        <v>0</v>
      </c>
    </row>
    <row r="148" spans="1:12" ht="20.25" customHeight="1" x14ac:dyDescent="0.25">
      <c r="A148" s="250" t="s">
        <v>50</v>
      </c>
      <c r="B148" s="90" t="s">
        <v>45</v>
      </c>
      <c r="C148" s="118">
        <v>1</v>
      </c>
      <c r="D148" s="87" t="s">
        <v>33</v>
      </c>
      <c r="E148" s="119">
        <v>44107</v>
      </c>
      <c r="F148" s="118">
        <v>240</v>
      </c>
      <c r="G148" s="91" t="s">
        <v>14</v>
      </c>
      <c r="H148" s="114"/>
      <c r="I148" s="87"/>
      <c r="J148" s="62">
        <f>J149</f>
        <v>260</v>
      </c>
      <c r="K148" s="62">
        <f t="shared" si="49"/>
        <v>0</v>
      </c>
      <c r="L148" s="62">
        <f t="shared" si="49"/>
        <v>0</v>
      </c>
    </row>
    <row r="149" spans="1:12" ht="20.25" customHeight="1" x14ac:dyDescent="0.25">
      <c r="A149" s="250" t="s">
        <v>218</v>
      </c>
      <c r="B149" s="90" t="s">
        <v>45</v>
      </c>
      <c r="C149" s="118">
        <v>1</v>
      </c>
      <c r="D149" s="87" t="s">
        <v>33</v>
      </c>
      <c r="E149" s="119">
        <v>44107</v>
      </c>
      <c r="F149" s="118">
        <v>240</v>
      </c>
      <c r="G149" s="91" t="s">
        <v>14</v>
      </c>
      <c r="H149" s="114" t="s">
        <v>135</v>
      </c>
      <c r="I149" s="87"/>
      <c r="J149" s="62">
        <f>J150</f>
        <v>260</v>
      </c>
      <c r="K149" s="62">
        <f t="shared" si="49"/>
        <v>0</v>
      </c>
      <c r="L149" s="62">
        <f t="shared" si="49"/>
        <v>0</v>
      </c>
    </row>
    <row r="150" spans="1:12" ht="55.5" customHeight="1" x14ac:dyDescent="0.25">
      <c r="A150" s="70" t="s">
        <v>153</v>
      </c>
      <c r="B150" s="13" t="s">
        <v>45</v>
      </c>
      <c r="C150" s="14">
        <v>1</v>
      </c>
      <c r="D150" s="4" t="s">
        <v>33</v>
      </c>
      <c r="E150" s="81">
        <v>44107</v>
      </c>
      <c r="F150" s="14">
        <v>240</v>
      </c>
      <c r="G150" s="23" t="s">
        <v>14</v>
      </c>
      <c r="H150" s="15" t="s">
        <v>135</v>
      </c>
      <c r="I150" s="4" t="s">
        <v>161</v>
      </c>
      <c r="J150" s="73">
        <f>'Прил 2'!J95</f>
        <v>260</v>
      </c>
      <c r="K150" s="73">
        <f>'Прил 2'!K95</f>
        <v>0</v>
      </c>
      <c r="L150" s="73">
        <f>'Прил 2'!L95</f>
        <v>0</v>
      </c>
    </row>
    <row r="151" spans="1:12" ht="78.75" x14ac:dyDescent="0.25">
      <c r="A151" s="30" t="s">
        <v>99</v>
      </c>
      <c r="B151" s="24">
        <v>89</v>
      </c>
      <c r="C151" s="10" t="s">
        <v>20</v>
      </c>
      <c r="D151" s="3" t="s">
        <v>33</v>
      </c>
      <c r="E151" s="75" t="s">
        <v>49</v>
      </c>
      <c r="F151" s="87" t="s">
        <v>101</v>
      </c>
      <c r="G151" s="76"/>
      <c r="H151" s="12"/>
      <c r="I151" s="11"/>
      <c r="J151" s="37">
        <f>J152</f>
        <v>105.3</v>
      </c>
      <c r="K151" s="37">
        <f t="shared" ref="K151:L151" si="50">K152</f>
        <v>110.4</v>
      </c>
      <c r="L151" s="37">
        <f t="shared" si="50"/>
        <v>114.7</v>
      </c>
    </row>
    <row r="152" spans="1:12" ht="31.5" x14ac:dyDescent="0.25">
      <c r="A152" s="30" t="s">
        <v>100</v>
      </c>
      <c r="B152" s="24">
        <v>89</v>
      </c>
      <c r="C152" s="10" t="s">
        <v>20</v>
      </c>
      <c r="D152" s="3" t="s">
        <v>33</v>
      </c>
      <c r="E152" s="75" t="s">
        <v>49</v>
      </c>
      <c r="F152" s="87" t="s">
        <v>102</v>
      </c>
      <c r="G152" s="76"/>
      <c r="H152" s="12"/>
      <c r="I152" s="11"/>
      <c r="J152" s="37">
        <f>J153</f>
        <v>105.3</v>
      </c>
      <c r="K152" s="37">
        <f t="shared" ref="K152:L152" si="51">K153</f>
        <v>110.4</v>
      </c>
      <c r="L152" s="37">
        <f t="shared" si="51"/>
        <v>114.7</v>
      </c>
    </row>
    <row r="153" spans="1:12" ht="15.75" x14ac:dyDescent="0.25">
      <c r="A153" s="67" t="s">
        <v>47</v>
      </c>
      <c r="B153" s="24">
        <v>89</v>
      </c>
      <c r="C153" s="10" t="s">
        <v>20</v>
      </c>
      <c r="D153" s="3" t="s">
        <v>33</v>
      </c>
      <c r="E153" s="75" t="s">
        <v>49</v>
      </c>
      <c r="F153" s="87" t="s">
        <v>102</v>
      </c>
      <c r="G153" s="76" t="s">
        <v>24</v>
      </c>
      <c r="H153" s="12"/>
      <c r="I153" s="11"/>
      <c r="J153" s="37">
        <f>J154</f>
        <v>105.3</v>
      </c>
      <c r="K153" s="37">
        <f t="shared" ref="K153:L154" si="52">K154</f>
        <v>110.4</v>
      </c>
      <c r="L153" s="38">
        <f t="shared" si="52"/>
        <v>114.7</v>
      </c>
    </row>
    <row r="154" spans="1:12" ht="21.75" customHeight="1" x14ac:dyDescent="0.25">
      <c r="A154" s="67" t="s">
        <v>48</v>
      </c>
      <c r="B154" s="24">
        <v>89</v>
      </c>
      <c r="C154" s="10" t="s">
        <v>20</v>
      </c>
      <c r="D154" s="3" t="s">
        <v>33</v>
      </c>
      <c r="E154" s="75" t="s">
        <v>49</v>
      </c>
      <c r="F154" s="87" t="s">
        <v>102</v>
      </c>
      <c r="G154" s="76" t="s">
        <v>24</v>
      </c>
      <c r="H154" s="12" t="s">
        <v>25</v>
      </c>
      <c r="I154" s="11"/>
      <c r="J154" s="37">
        <f>J155</f>
        <v>105.3</v>
      </c>
      <c r="K154" s="37">
        <f t="shared" si="52"/>
        <v>110.4</v>
      </c>
      <c r="L154" s="38">
        <f t="shared" si="52"/>
        <v>114.7</v>
      </c>
    </row>
    <row r="155" spans="1:12" ht="47.25" x14ac:dyDescent="0.25">
      <c r="A155" s="70" t="s">
        <v>153</v>
      </c>
      <c r="B155" s="23">
        <v>89</v>
      </c>
      <c r="C155" s="4">
        <v>1</v>
      </c>
      <c r="D155" s="4" t="s">
        <v>33</v>
      </c>
      <c r="E155" s="77" t="s">
        <v>49</v>
      </c>
      <c r="F155" s="4" t="s">
        <v>102</v>
      </c>
      <c r="G155" s="23" t="s">
        <v>24</v>
      </c>
      <c r="H155" s="4" t="s">
        <v>25</v>
      </c>
      <c r="I155" s="4" t="s">
        <v>161</v>
      </c>
      <c r="J155" s="73">
        <f>'Прил 2'!J59</f>
        <v>105.3</v>
      </c>
      <c r="K155" s="73">
        <f>'Прил 2'!K59</f>
        <v>110.4</v>
      </c>
      <c r="L155" s="73">
        <f>'Прил 2'!L59</f>
        <v>114.7</v>
      </c>
    </row>
    <row r="156" spans="1:12" ht="78.75" x14ac:dyDescent="0.25">
      <c r="A156" s="30" t="s">
        <v>99</v>
      </c>
      <c r="B156" s="24">
        <v>89</v>
      </c>
      <c r="C156" s="10" t="s">
        <v>20</v>
      </c>
      <c r="D156" s="3" t="s">
        <v>33</v>
      </c>
      <c r="E156" s="75" t="s">
        <v>49</v>
      </c>
      <c r="F156" s="87" t="s">
        <v>97</v>
      </c>
      <c r="G156" s="76"/>
      <c r="H156" s="12"/>
      <c r="I156" s="11"/>
      <c r="J156" s="37">
        <f>J157</f>
        <v>4</v>
      </c>
      <c r="K156" s="37">
        <f t="shared" ref="K156:L159" si="53">K157</f>
        <v>4</v>
      </c>
      <c r="L156" s="37">
        <f t="shared" ref="L156:L157" si="54">L157</f>
        <v>4</v>
      </c>
    </row>
    <row r="157" spans="1:12" ht="31.5" x14ac:dyDescent="0.25">
      <c r="A157" s="30" t="s">
        <v>100</v>
      </c>
      <c r="B157" s="24">
        <v>89</v>
      </c>
      <c r="C157" s="10" t="s">
        <v>20</v>
      </c>
      <c r="D157" s="3" t="s">
        <v>33</v>
      </c>
      <c r="E157" s="75" t="s">
        <v>49</v>
      </c>
      <c r="F157" s="87" t="s">
        <v>98</v>
      </c>
      <c r="G157" s="76"/>
      <c r="H157" s="12"/>
      <c r="I157" s="11"/>
      <c r="J157" s="37">
        <f>J158</f>
        <v>4</v>
      </c>
      <c r="K157" s="37">
        <f t="shared" si="53"/>
        <v>4</v>
      </c>
      <c r="L157" s="37">
        <f t="shared" si="54"/>
        <v>4</v>
      </c>
    </row>
    <row r="158" spans="1:12" ht="15.75" x14ac:dyDescent="0.25">
      <c r="A158" s="67" t="s">
        <v>47</v>
      </c>
      <c r="B158" s="24">
        <v>89</v>
      </c>
      <c r="C158" s="10" t="s">
        <v>20</v>
      </c>
      <c r="D158" s="3" t="s">
        <v>33</v>
      </c>
      <c r="E158" s="75" t="s">
        <v>49</v>
      </c>
      <c r="F158" s="87" t="s">
        <v>98</v>
      </c>
      <c r="G158" s="76" t="s">
        <v>24</v>
      </c>
      <c r="H158" s="12"/>
      <c r="I158" s="11"/>
      <c r="J158" s="37">
        <f>J159</f>
        <v>4</v>
      </c>
      <c r="K158" s="37">
        <f t="shared" si="53"/>
        <v>4</v>
      </c>
      <c r="L158" s="38">
        <f t="shared" si="53"/>
        <v>4</v>
      </c>
    </row>
    <row r="159" spans="1:12" ht="21.75" customHeight="1" x14ac:dyDescent="0.25">
      <c r="A159" s="67" t="s">
        <v>48</v>
      </c>
      <c r="B159" s="24">
        <v>89</v>
      </c>
      <c r="C159" s="10" t="s">
        <v>20</v>
      </c>
      <c r="D159" s="3" t="s">
        <v>33</v>
      </c>
      <c r="E159" s="75" t="s">
        <v>49</v>
      </c>
      <c r="F159" s="87" t="s">
        <v>98</v>
      </c>
      <c r="G159" s="76" t="s">
        <v>24</v>
      </c>
      <c r="H159" s="12" t="s">
        <v>25</v>
      </c>
      <c r="I159" s="11"/>
      <c r="J159" s="37">
        <f>J160</f>
        <v>4</v>
      </c>
      <c r="K159" s="37">
        <f t="shared" si="53"/>
        <v>4</v>
      </c>
      <c r="L159" s="38">
        <f t="shared" si="53"/>
        <v>4</v>
      </c>
    </row>
    <row r="160" spans="1:12" ht="47.25" x14ac:dyDescent="0.25">
      <c r="A160" s="70" t="s">
        <v>153</v>
      </c>
      <c r="B160" s="23">
        <v>89</v>
      </c>
      <c r="C160" s="4">
        <v>1</v>
      </c>
      <c r="D160" s="4" t="s">
        <v>33</v>
      </c>
      <c r="E160" s="77" t="s">
        <v>49</v>
      </c>
      <c r="F160" s="4" t="s">
        <v>98</v>
      </c>
      <c r="G160" s="23" t="s">
        <v>24</v>
      </c>
      <c r="H160" s="4" t="s">
        <v>25</v>
      </c>
      <c r="I160" s="4" t="s">
        <v>161</v>
      </c>
      <c r="J160" s="73">
        <f>'Прил 2'!J61</f>
        <v>4</v>
      </c>
      <c r="K160" s="73">
        <f>'Прил 2'!K61</f>
        <v>4</v>
      </c>
      <c r="L160" s="73">
        <f>'Прил 2'!L61</f>
        <v>4</v>
      </c>
    </row>
    <row r="161" spans="1:12" ht="128.25" customHeight="1" x14ac:dyDescent="0.25">
      <c r="A161" s="110" t="s">
        <v>130</v>
      </c>
      <c r="B161" s="86">
        <v>89</v>
      </c>
      <c r="C161" s="87" t="s">
        <v>20</v>
      </c>
      <c r="D161" s="87" t="s">
        <v>33</v>
      </c>
      <c r="E161" s="89" t="s">
        <v>40</v>
      </c>
      <c r="F161" s="87"/>
      <c r="G161" s="91"/>
      <c r="H161" s="87"/>
      <c r="I161" s="17"/>
      <c r="J161" s="37">
        <f>J164</f>
        <v>0.3</v>
      </c>
      <c r="K161" s="37">
        <f>K164</f>
        <v>0.3</v>
      </c>
      <c r="L161" s="38">
        <f>L164</f>
        <v>0.3</v>
      </c>
    </row>
    <row r="162" spans="1:12" ht="35.450000000000003" customHeight="1" x14ac:dyDescent="0.25">
      <c r="A162" s="93" t="s">
        <v>96</v>
      </c>
      <c r="B162" s="113">
        <v>89</v>
      </c>
      <c r="C162" s="87" t="s">
        <v>20</v>
      </c>
      <c r="D162" s="87" t="s">
        <v>33</v>
      </c>
      <c r="E162" s="89" t="s">
        <v>40</v>
      </c>
      <c r="F162" s="87" t="s">
        <v>97</v>
      </c>
      <c r="G162" s="91"/>
      <c r="H162" s="87"/>
      <c r="I162" s="17"/>
      <c r="J162" s="37">
        <f>J163</f>
        <v>0.3</v>
      </c>
      <c r="K162" s="37">
        <f t="shared" ref="K162:L162" si="55">K163</f>
        <v>0.3</v>
      </c>
      <c r="L162" s="37">
        <f t="shared" si="55"/>
        <v>0.3</v>
      </c>
    </row>
    <row r="163" spans="1:12" ht="22.15" customHeight="1" x14ac:dyDescent="0.25">
      <c r="A163" s="93" t="s">
        <v>39</v>
      </c>
      <c r="B163" s="113">
        <v>89</v>
      </c>
      <c r="C163" s="87" t="s">
        <v>20</v>
      </c>
      <c r="D163" s="87" t="s">
        <v>33</v>
      </c>
      <c r="E163" s="89" t="s">
        <v>40</v>
      </c>
      <c r="F163" s="87" t="s">
        <v>98</v>
      </c>
      <c r="G163" s="91"/>
      <c r="H163" s="87"/>
      <c r="I163" s="17"/>
      <c r="J163" s="37">
        <f>J164</f>
        <v>0.3</v>
      </c>
      <c r="K163" s="37">
        <f t="shared" ref="K163:L163" si="56">K164</f>
        <v>0.3</v>
      </c>
      <c r="L163" s="37">
        <f t="shared" si="56"/>
        <v>0.3</v>
      </c>
    </row>
    <row r="164" spans="1:12" ht="15.75" x14ac:dyDescent="0.25">
      <c r="A164" s="110" t="s">
        <v>12</v>
      </c>
      <c r="B164" s="113">
        <v>89</v>
      </c>
      <c r="C164" s="87" t="s">
        <v>20</v>
      </c>
      <c r="D164" s="87" t="s">
        <v>33</v>
      </c>
      <c r="E164" s="89" t="s">
        <v>40</v>
      </c>
      <c r="F164" s="87" t="s">
        <v>98</v>
      </c>
      <c r="G164" s="91" t="s">
        <v>13</v>
      </c>
      <c r="H164" s="87"/>
      <c r="I164" s="17"/>
      <c r="J164" s="37">
        <f>J165</f>
        <v>0.3</v>
      </c>
      <c r="K164" s="37">
        <f t="shared" ref="K164:L165" si="57">K165</f>
        <v>0.3</v>
      </c>
      <c r="L164" s="38">
        <f t="shared" si="57"/>
        <v>0.3</v>
      </c>
    </row>
    <row r="165" spans="1:12" ht="63.75" customHeight="1" x14ac:dyDescent="0.25">
      <c r="A165" s="110" t="s">
        <v>63</v>
      </c>
      <c r="B165" s="113">
        <v>89</v>
      </c>
      <c r="C165" s="87" t="s">
        <v>20</v>
      </c>
      <c r="D165" s="87" t="s">
        <v>33</v>
      </c>
      <c r="E165" s="89" t="s">
        <v>40</v>
      </c>
      <c r="F165" s="87" t="s">
        <v>98</v>
      </c>
      <c r="G165" s="91" t="s">
        <v>13</v>
      </c>
      <c r="H165" s="87" t="s">
        <v>14</v>
      </c>
      <c r="I165" s="17"/>
      <c r="J165" s="37">
        <f>J166</f>
        <v>0.3</v>
      </c>
      <c r="K165" s="37">
        <f t="shared" si="57"/>
        <v>0.3</v>
      </c>
      <c r="L165" s="38">
        <f t="shared" si="57"/>
        <v>0.3</v>
      </c>
    </row>
    <row r="166" spans="1:12" ht="47.25" x14ac:dyDescent="0.25">
      <c r="A166" s="70" t="s">
        <v>153</v>
      </c>
      <c r="B166" s="27">
        <v>89</v>
      </c>
      <c r="C166" s="4" t="s">
        <v>20</v>
      </c>
      <c r="D166" s="4" t="s">
        <v>33</v>
      </c>
      <c r="E166" s="77" t="s">
        <v>40</v>
      </c>
      <c r="F166" s="4" t="s">
        <v>98</v>
      </c>
      <c r="G166" s="23" t="s">
        <v>13</v>
      </c>
      <c r="H166" s="4" t="s">
        <v>14</v>
      </c>
      <c r="I166" s="4" t="s">
        <v>161</v>
      </c>
      <c r="J166" s="73">
        <f>'Прил 2'!J35</f>
        <v>0.3</v>
      </c>
      <c r="K166" s="73">
        <f>'Прил 2'!K35</f>
        <v>0.3</v>
      </c>
      <c r="L166" s="74">
        <f>'Прил 2'!L35</f>
        <v>0.3</v>
      </c>
    </row>
    <row r="167" spans="1:12" ht="31.5" x14ac:dyDescent="0.25">
      <c r="A167" s="250" t="s">
        <v>235</v>
      </c>
      <c r="B167" s="86" t="s">
        <v>45</v>
      </c>
      <c r="C167" s="87" t="s">
        <v>20</v>
      </c>
      <c r="D167" s="87" t="s">
        <v>33</v>
      </c>
      <c r="E167" s="89" t="s">
        <v>236</v>
      </c>
      <c r="F167" s="87"/>
      <c r="G167" s="91"/>
      <c r="H167" s="87"/>
      <c r="I167" s="87"/>
      <c r="J167" s="234">
        <f>J168</f>
        <v>37.237000000000002</v>
      </c>
      <c r="K167" s="234">
        <f t="shared" ref="K167:L171" si="58">K168</f>
        <v>0</v>
      </c>
      <c r="L167" s="234">
        <f t="shared" si="58"/>
        <v>0</v>
      </c>
    </row>
    <row r="168" spans="1:12" ht="47.25" x14ac:dyDescent="0.25">
      <c r="A168" s="93" t="s">
        <v>96</v>
      </c>
      <c r="B168" s="86" t="s">
        <v>45</v>
      </c>
      <c r="C168" s="87" t="s">
        <v>20</v>
      </c>
      <c r="D168" s="87" t="s">
        <v>33</v>
      </c>
      <c r="E168" s="89" t="s">
        <v>236</v>
      </c>
      <c r="F168" s="87" t="s">
        <v>97</v>
      </c>
      <c r="G168" s="91"/>
      <c r="H168" s="12"/>
      <c r="I168" s="87"/>
      <c r="J168" s="234">
        <f>J169</f>
        <v>37.237000000000002</v>
      </c>
      <c r="K168" s="234">
        <f t="shared" si="58"/>
        <v>0</v>
      </c>
      <c r="L168" s="234">
        <f t="shared" si="58"/>
        <v>0</v>
      </c>
    </row>
    <row r="169" spans="1:12" ht="15.75" x14ac:dyDescent="0.25">
      <c r="A169" s="93" t="s">
        <v>39</v>
      </c>
      <c r="B169" s="86" t="s">
        <v>45</v>
      </c>
      <c r="C169" s="87" t="s">
        <v>20</v>
      </c>
      <c r="D169" s="87" t="s">
        <v>33</v>
      </c>
      <c r="E169" s="89" t="s">
        <v>236</v>
      </c>
      <c r="F169" s="87" t="s">
        <v>98</v>
      </c>
      <c r="G169" s="91"/>
      <c r="H169" s="12"/>
      <c r="I169" s="87"/>
      <c r="J169" s="234">
        <f>J170</f>
        <v>37.237000000000002</v>
      </c>
      <c r="K169" s="234">
        <f t="shared" si="58"/>
        <v>0</v>
      </c>
      <c r="L169" s="234">
        <f t="shared" si="58"/>
        <v>0</v>
      </c>
    </row>
    <row r="170" spans="1:12" ht="31.5" x14ac:dyDescent="0.25">
      <c r="A170" s="93" t="s">
        <v>231</v>
      </c>
      <c r="B170" s="86" t="s">
        <v>45</v>
      </c>
      <c r="C170" s="87" t="s">
        <v>20</v>
      </c>
      <c r="D170" s="87" t="s">
        <v>33</v>
      </c>
      <c r="E170" s="89" t="s">
        <v>236</v>
      </c>
      <c r="F170" s="87" t="s">
        <v>98</v>
      </c>
      <c r="G170" s="91" t="s">
        <v>25</v>
      </c>
      <c r="H170" s="12"/>
      <c r="I170" s="87"/>
      <c r="J170" s="234">
        <f>J171</f>
        <v>37.237000000000002</v>
      </c>
      <c r="K170" s="234">
        <f t="shared" si="58"/>
        <v>0</v>
      </c>
      <c r="L170" s="234">
        <f t="shared" si="58"/>
        <v>0</v>
      </c>
    </row>
    <row r="171" spans="1:12" ht="47.25" x14ac:dyDescent="0.25">
      <c r="A171" s="93" t="s">
        <v>232</v>
      </c>
      <c r="B171" s="86" t="s">
        <v>45</v>
      </c>
      <c r="C171" s="87" t="s">
        <v>20</v>
      </c>
      <c r="D171" s="87" t="s">
        <v>33</v>
      </c>
      <c r="E171" s="89" t="s">
        <v>236</v>
      </c>
      <c r="F171" s="87" t="s">
        <v>98</v>
      </c>
      <c r="G171" s="91" t="s">
        <v>25</v>
      </c>
      <c r="H171" s="12" t="s">
        <v>27</v>
      </c>
      <c r="I171" s="87"/>
      <c r="J171" s="234">
        <f>J172</f>
        <v>37.237000000000002</v>
      </c>
      <c r="K171" s="234">
        <f t="shared" si="58"/>
        <v>0</v>
      </c>
      <c r="L171" s="234">
        <f t="shared" si="58"/>
        <v>0</v>
      </c>
    </row>
    <row r="172" spans="1:12" ht="47.25" x14ac:dyDescent="0.25">
      <c r="A172" s="274" t="s">
        <v>153</v>
      </c>
      <c r="B172" s="27">
        <v>89</v>
      </c>
      <c r="C172" s="4" t="s">
        <v>20</v>
      </c>
      <c r="D172" s="4" t="s">
        <v>33</v>
      </c>
      <c r="E172" s="77" t="s">
        <v>236</v>
      </c>
      <c r="F172" s="4" t="s">
        <v>98</v>
      </c>
      <c r="G172" s="23" t="s">
        <v>25</v>
      </c>
      <c r="H172" s="4" t="s">
        <v>27</v>
      </c>
      <c r="I172" s="4" t="s">
        <v>161</v>
      </c>
      <c r="J172" s="275">
        <f>'Прил 2'!J74</f>
        <v>37.237000000000002</v>
      </c>
      <c r="K172" s="275">
        <f>'Прил 2'!K74</f>
        <v>0</v>
      </c>
      <c r="L172" s="275">
        <f>'Прил 2'!L74</f>
        <v>0</v>
      </c>
    </row>
  </sheetData>
  <autoFilter ref="A7:L166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9:D90">
    <cfRule type="expression" dxfId="2" priority="50" stopIfTrue="1">
      <formula>$D89=""</formula>
    </cfRule>
    <cfRule type="expression" dxfId="1" priority="51" stopIfTrue="1">
      <formula>$E89&lt;&gt;""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D20" sqref="D20"/>
    </sheetView>
  </sheetViews>
  <sheetFormatPr defaultColWidth="9.140625" defaultRowHeight="15.75" x14ac:dyDescent="0.2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 x14ac:dyDescent="0.25">
      <c r="A1" s="162"/>
      <c r="B1" s="175"/>
      <c r="C1" s="277" t="s">
        <v>212</v>
      </c>
      <c r="D1" s="277"/>
      <c r="E1" s="277"/>
    </row>
    <row r="2" spans="1:5" ht="51" customHeight="1" x14ac:dyDescent="0.25">
      <c r="A2" s="292" t="s">
        <v>213</v>
      </c>
      <c r="B2" s="292"/>
      <c r="C2" s="292"/>
      <c r="D2" s="292"/>
      <c r="E2" s="292"/>
    </row>
    <row r="3" spans="1:5" x14ac:dyDescent="0.25">
      <c r="A3" s="163"/>
      <c r="C3" s="177"/>
      <c r="E3" s="178" t="s">
        <v>127</v>
      </c>
    </row>
    <row r="4" spans="1:5" ht="34.5" customHeight="1" x14ac:dyDescent="0.25">
      <c r="A4" s="293" t="s">
        <v>116</v>
      </c>
      <c r="B4" s="294" t="s">
        <v>186</v>
      </c>
      <c r="C4" s="293" t="s">
        <v>187</v>
      </c>
      <c r="D4" s="293"/>
      <c r="E4" s="293"/>
    </row>
    <row r="5" spans="1:5" ht="38.25" customHeight="1" x14ac:dyDescent="0.25">
      <c r="A5" s="293"/>
      <c r="B5" s="294"/>
      <c r="C5" s="236" t="s">
        <v>167</v>
      </c>
      <c r="D5" s="236" t="s">
        <v>179</v>
      </c>
      <c r="E5" s="236" t="s">
        <v>191</v>
      </c>
    </row>
    <row r="6" spans="1:5" ht="31.5" x14ac:dyDescent="0.25">
      <c r="A6" s="180" t="s">
        <v>117</v>
      </c>
      <c r="B6" s="181" t="s">
        <v>118</v>
      </c>
      <c r="C6" s="182">
        <f>C7+C14+C10</f>
        <v>299.971</v>
      </c>
      <c r="D6" s="182">
        <f t="shared" ref="D6:E6" si="0">D7+D14+D10</f>
        <v>-7.9999999998108251E-3</v>
      </c>
      <c r="E6" s="182">
        <f t="shared" si="0"/>
        <v>0</v>
      </c>
    </row>
    <row r="7" spans="1:5" x14ac:dyDescent="0.2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 x14ac:dyDescent="0.2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 x14ac:dyDescent="0.2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 x14ac:dyDescent="0.2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 x14ac:dyDescent="0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 x14ac:dyDescent="0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 x14ac:dyDescent="0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 x14ac:dyDescent="0.25">
      <c r="A14" s="221" t="s">
        <v>140</v>
      </c>
      <c r="B14" s="223" t="s">
        <v>177</v>
      </c>
      <c r="C14" s="185">
        <f>C15+C18</f>
        <v>299.971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 x14ac:dyDescent="0.25">
      <c r="A15" s="224" t="s">
        <v>141</v>
      </c>
      <c r="B15" s="225" t="s">
        <v>122</v>
      </c>
      <c r="C15" s="185">
        <f t="shared" ref="C15:E16" si="4">SUM(C16)</f>
        <v>-2317.9870000000001</v>
      </c>
      <c r="D15" s="185">
        <f t="shared" si="4"/>
        <v>-1475.5</v>
      </c>
      <c r="E15" s="185">
        <f t="shared" si="4"/>
        <v>-1375.8</v>
      </c>
    </row>
    <row r="16" spans="1:5" x14ac:dyDescent="0.25">
      <c r="A16" s="221" t="s">
        <v>142</v>
      </c>
      <c r="B16" s="220" t="s">
        <v>123</v>
      </c>
      <c r="C16" s="184">
        <f t="shared" si="4"/>
        <v>-2317.9870000000001</v>
      </c>
      <c r="D16" s="184">
        <f t="shared" si="4"/>
        <v>-1475.5</v>
      </c>
      <c r="E16" s="184">
        <f t="shared" si="4"/>
        <v>-1375.8</v>
      </c>
    </row>
    <row r="17" spans="1:9" ht="31.5" x14ac:dyDescent="0.25">
      <c r="A17" s="221" t="s">
        <v>143</v>
      </c>
      <c r="B17" s="220" t="s">
        <v>178</v>
      </c>
      <c r="C17" s="184">
        <f>-'Прил 1'!C7-C9</f>
        <v>-2317.9870000000001</v>
      </c>
      <c r="D17" s="184">
        <f>-'Прил 1'!D7-D9</f>
        <v>-1475.5</v>
      </c>
      <c r="E17" s="184">
        <f>-'Прил 1'!E7-E9</f>
        <v>-1375.8</v>
      </c>
    </row>
    <row r="18" spans="1:9" s="186" customFormat="1" x14ac:dyDescent="0.25">
      <c r="A18" s="224" t="s">
        <v>144</v>
      </c>
      <c r="B18" s="225" t="s">
        <v>124</v>
      </c>
      <c r="C18" s="185">
        <f>C19</f>
        <v>2617.9580000000001</v>
      </c>
      <c r="D18" s="185">
        <f t="shared" ref="D18:E19" si="5">D19</f>
        <v>1475.4920000000002</v>
      </c>
      <c r="E18" s="185">
        <f t="shared" si="5"/>
        <v>1375.8</v>
      </c>
    </row>
    <row r="19" spans="1:9" x14ac:dyDescent="0.25">
      <c r="A19" s="221" t="s">
        <v>145</v>
      </c>
      <c r="B19" s="220" t="s">
        <v>125</v>
      </c>
      <c r="C19" s="184">
        <f>C20</f>
        <v>2617.9580000000001</v>
      </c>
      <c r="D19" s="184">
        <f t="shared" si="5"/>
        <v>1475.4920000000002</v>
      </c>
      <c r="E19" s="184">
        <f t="shared" si="5"/>
        <v>1375.8</v>
      </c>
    </row>
    <row r="20" spans="1:9" x14ac:dyDescent="0.25">
      <c r="A20" s="179" t="s">
        <v>146</v>
      </c>
      <c r="B20" s="187" t="s">
        <v>126</v>
      </c>
      <c r="C20" s="184">
        <f>'Прил 2'!J7-C13</f>
        <v>2617.9580000000001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1"/>
  <sheetViews>
    <sheetView view="pageBreakPreview" topLeftCell="A4" zoomScaleNormal="40" zoomScaleSheetLayoutView="100" workbookViewId="0">
      <selection activeCell="E16" sqref="E16"/>
    </sheetView>
  </sheetViews>
  <sheetFormatPr defaultColWidth="8" defaultRowHeight="15.75" x14ac:dyDescent="0.2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 x14ac:dyDescent="0.25">
      <c r="A1" s="190"/>
      <c r="B1" s="161"/>
      <c r="C1" s="277" t="s">
        <v>214</v>
      </c>
      <c r="D1" s="277"/>
      <c r="E1" s="277"/>
    </row>
    <row r="2" spans="1:5" x14ac:dyDescent="0.25">
      <c r="A2" s="295" t="s">
        <v>215</v>
      </c>
      <c r="B2" s="295"/>
      <c r="C2" s="295"/>
      <c r="D2" s="295"/>
      <c r="E2" s="295"/>
    </row>
    <row r="3" spans="1:5" x14ac:dyDescent="0.25">
      <c r="A3" s="295"/>
      <c r="B3" s="295"/>
      <c r="C3" s="295"/>
      <c r="D3" s="295"/>
      <c r="E3" s="295"/>
    </row>
    <row r="4" spans="1:5" ht="45" customHeight="1" x14ac:dyDescent="0.25">
      <c r="A4" s="295"/>
      <c r="B4" s="295"/>
      <c r="C4" s="295"/>
      <c r="D4" s="295"/>
      <c r="E4" s="295"/>
    </row>
    <row r="5" spans="1:5" x14ac:dyDescent="0.25">
      <c r="A5" s="296" t="s">
        <v>109</v>
      </c>
      <c r="B5" s="296" t="s">
        <v>188</v>
      </c>
      <c r="C5" s="298" t="s">
        <v>189</v>
      </c>
      <c r="D5" s="299"/>
      <c r="E5" s="300"/>
    </row>
    <row r="6" spans="1:5" x14ac:dyDescent="0.25">
      <c r="A6" s="297"/>
      <c r="B6" s="297"/>
      <c r="C6" s="240" t="s">
        <v>167</v>
      </c>
      <c r="D6" s="237" t="s">
        <v>179</v>
      </c>
      <c r="E6" s="237" t="s">
        <v>191</v>
      </c>
    </row>
    <row r="7" spans="1:5" x14ac:dyDescent="0.2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 x14ac:dyDescent="0.2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 x14ac:dyDescent="0.25">
      <c r="A9" s="198"/>
      <c r="B9" s="199" t="s">
        <v>148</v>
      </c>
      <c r="C9" s="200"/>
      <c r="D9" s="201"/>
      <c r="E9" s="201"/>
    </row>
    <row r="10" spans="1:5" x14ac:dyDescent="0.25">
      <c r="A10" s="198">
        <v>1</v>
      </c>
      <c r="B10" s="199" t="s">
        <v>113</v>
      </c>
      <c r="C10" s="203"/>
      <c r="D10" s="203"/>
      <c r="E10" s="203"/>
    </row>
    <row r="11" spans="1:5" ht="31.5" x14ac:dyDescent="0.25">
      <c r="A11" s="198">
        <v>2</v>
      </c>
      <c r="B11" s="204" t="s">
        <v>114</v>
      </c>
      <c r="C11" s="202"/>
      <c r="D11" s="202"/>
      <c r="E11" s="202"/>
    </row>
    <row r="12" spans="1:5" ht="31.5" x14ac:dyDescent="0.2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 x14ac:dyDescent="0.25">
      <c r="A13" s="195"/>
      <c r="B13" s="199" t="s">
        <v>112</v>
      </c>
      <c r="C13" s="197"/>
      <c r="D13" s="197"/>
      <c r="E13" s="197"/>
    </row>
    <row r="14" spans="1:5" x14ac:dyDescent="0.25">
      <c r="A14" s="198">
        <v>1</v>
      </c>
      <c r="B14" s="199" t="s">
        <v>113</v>
      </c>
      <c r="C14" s="197"/>
      <c r="D14" s="197"/>
      <c r="E14" s="197"/>
    </row>
    <row r="15" spans="1:5" ht="31.5" x14ac:dyDescent="0.2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 x14ac:dyDescent="0.2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 x14ac:dyDescent="0.25">
      <c r="D19" s="209"/>
    </row>
    <row r="20" spans="4:4" x14ac:dyDescent="0.25">
      <c r="D20" s="209"/>
    </row>
    <row r="21" spans="4:4" x14ac:dyDescent="0.25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PC 2</cp:lastModifiedBy>
  <cp:lastPrinted>2019-11-28T08:49:26Z</cp:lastPrinted>
  <dcterms:created xsi:type="dcterms:W3CDTF">2007-12-21T10:22:00Z</dcterms:created>
  <dcterms:modified xsi:type="dcterms:W3CDTF">2023-07-24T06:04:06Z</dcterms:modified>
</cp:coreProperties>
</file>