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2'!$A$6:$L$120</definedName>
    <definedName name="_xlnm._FilterDatabase" localSheetId="2" hidden="1">'Прил 3 '!$A$6:$K$119</definedName>
    <definedName name="_xlnm._FilterDatabase" localSheetId="3" hidden="1">'Прил 4'!$A$7:$L$146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'!$A$1:$I$42</definedName>
    <definedName name="Excel_BuiltIn_Print_Area_5">#REF!</definedName>
    <definedName name="Excel_BuiltIn_Print_Area_5_1" localSheetId="2">'Прил 3 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1'!$A$1:$E$29</definedName>
    <definedName name="_xlnm.Print_Area" localSheetId="1">'Прил 2'!$A$1:$L$120</definedName>
    <definedName name="_xlnm.Print_Area" localSheetId="2">'Прил 3 '!$A$1:$K$119</definedName>
    <definedName name="_xlnm.Print_Area" localSheetId="3">'Прил 4'!$A$1:$L$146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82" i="9"/>
  <c r="K111"/>
  <c r="K110" s="1"/>
  <c r="K109" s="1"/>
  <c r="K108" s="1"/>
  <c r="K107" s="1"/>
  <c r="K112"/>
  <c r="L112"/>
  <c r="L111" s="1"/>
  <c r="L110" s="1"/>
  <c r="L109" s="1"/>
  <c r="L108" s="1"/>
  <c r="L107" s="1"/>
  <c r="J112"/>
  <c r="J111"/>
  <c r="J110" s="1"/>
  <c r="J109" s="1"/>
  <c r="J108" s="1"/>
  <c r="J107" s="1"/>
  <c r="K35"/>
  <c r="K34" s="1"/>
  <c r="K33" s="1"/>
  <c r="K32" s="1"/>
  <c r="K31" s="1"/>
  <c r="K30" s="1"/>
  <c r="K29" s="1"/>
  <c r="L35"/>
  <c r="L34" s="1"/>
  <c r="L33" s="1"/>
  <c r="L32" s="1"/>
  <c r="L31" s="1"/>
  <c r="L30" s="1"/>
  <c r="L29" s="1"/>
  <c r="J35"/>
  <c r="J34" s="1"/>
  <c r="J33" s="1"/>
  <c r="J32" s="1"/>
  <c r="J31" s="1"/>
  <c r="J30" s="1"/>
  <c r="J29" s="1"/>
  <c r="K42"/>
  <c r="K41" s="1"/>
  <c r="K40" s="1"/>
  <c r="K39" s="1"/>
  <c r="K38" s="1"/>
  <c r="K37" s="1"/>
  <c r="K36" s="1"/>
  <c r="L42"/>
  <c r="L41" s="1"/>
  <c r="L40" s="1"/>
  <c r="L39" s="1"/>
  <c r="L38" s="1"/>
  <c r="L37" s="1"/>
  <c r="L36" s="1"/>
  <c r="J42"/>
  <c r="J41" s="1"/>
  <c r="J40" s="1"/>
  <c r="J39" s="1"/>
  <c r="J38" s="1"/>
  <c r="J37" s="1"/>
  <c r="J36" s="1"/>
  <c r="K21" l="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67" i="18"/>
  <c r="J66" s="1"/>
  <c r="J65" s="1"/>
  <c r="J64" s="1"/>
  <c r="J63" s="1"/>
  <c r="J62" s="1"/>
  <c r="K67"/>
  <c r="K66" s="1"/>
  <c r="K65" s="1"/>
  <c r="K64" s="1"/>
  <c r="K63" s="1"/>
  <c r="K62" s="1"/>
  <c r="J71"/>
  <c r="J70" s="1"/>
  <c r="J69" s="1"/>
  <c r="J68" s="1"/>
  <c r="K71"/>
  <c r="K70" s="1"/>
  <c r="K69" s="1"/>
  <c r="K68" s="1"/>
  <c r="J72"/>
  <c r="K72"/>
  <c r="I63"/>
  <c r="I62" s="1"/>
  <c r="I64"/>
  <c r="I65"/>
  <c r="I66"/>
  <c r="I67"/>
  <c r="I71"/>
  <c r="I70" s="1"/>
  <c r="I69" s="1"/>
  <c r="I68" s="1"/>
  <c r="I72"/>
  <c r="K9" i="6"/>
  <c r="J12"/>
  <c r="J10"/>
  <c r="J51" i="18"/>
  <c r="J50" s="1"/>
  <c r="J49" s="1"/>
  <c r="J48" s="1"/>
  <c r="K51"/>
  <c r="K50" s="1"/>
  <c r="K49" s="1"/>
  <c r="K48" s="1"/>
  <c r="I51"/>
  <c r="I50" s="1"/>
  <c r="I49" s="1"/>
  <c r="I48" s="1"/>
  <c r="J78"/>
  <c r="J77" s="1"/>
  <c r="J76" s="1"/>
  <c r="J75" s="1"/>
  <c r="K78"/>
  <c r="K77" s="1"/>
  <c r="K76" s="1"/>
  <c r="K75" s="1"/>
  <c r="J82"/>
  <c r="J81" s="1"/>
  <c r="J79" s="1"/>
  <c r="K82"/>
  <c r="K81" s="1"/>
  <c r="K79" s="1"/>
  <c r="I82"/>
  <c r="J24" i="6"/>
  <c r="J23"/>
  <c r="J15"/>
  <c r="K62"/>
  <c r="L62"/>
  <c r="J62"/>
  <c r="K71"/>
  <c r="K70" s="1"/>
  <c r="K69" s="1"/>
  <c r="K72"/>
  <c r="L72"/>
  <c r="L71" s="1"/>
  <c r="L70" s="1"/>
  <c r="L69" s="1"/>
  <c r="J69"/>
  <c r="J70"/>
  <c r="J71"/>
  <c r="J72"/>
  <c r="K66"/>
  <c r="K65" s="1"/>
  <c r="K64" s="1"/>
  <c r="K63" s="1"/>
  <c r="K67"/>
  <c r="L67"/>
  <c r="L66" s="1"/>
  <c r="L65" s="1"/>
  <c r="L64" s="1"/>
  <c r="L63" s="1"/>
  <c r="J67"/>
  <c r="J66" s="1"/>
  <c r="J65" s="1"/>
  <c r="J64" s="1"/>
  <c r="J63" s="1"/>
  <c r="J61" i="18" l="1"/>
  <c r="K61"/>
  <c r="I61"/>
  <c r="J74"/>
  <c r="J73" s="1"/>
  <c r="K74"/>
  <c r="K73" s="1"/>
  <c r="L106" i="6"/>
  <c r="K106"/>
  <c r="D20" i="1" l="1"/>
  <c r="E20"/>
  <c r="C20"/>
  <c r="E29"/>
  <c r="D29"/>
  <c r="C29"/>
  <c r="L80" i="6" l="1"/>
  <c r="L81"/>
  <c r="L82"/>
  <c r="K80"/>
  <c r="K81"/>
  <c r="K82"/>
  <c r="J82"/>
  <c r="J81" s="1"/>
  <c r="J80" s="1"/>
  <c r="K51"/>
  <c r="K50" s="1"/>
  <c r="K49" s="1"/>
  <c r="L51"/>
  <c r="L50" s="1"/>
  <c r="L49" s="1"/>
  <c r="J50"/>
  <c r="J49" s="1"/>
  <c r="J51"/>
  <c r="K130" i="9" l="1"/>
  <c r="K129" s="1"/>
  <c r="K128" s="1"/>
  <c r="K127" s="1"/>
  <c r="K126" s="1"/>
  <c r="K125" s="1"/>
  <c r="L130"/>
  <c r="L129" s="1"/>
  <c r="L128" s="1"/>
  <c r="L127" s="1"/>
  <c r="L126" s="1"/>
  <c r="L125" s="1"/>
  <c r="J130"/>
  <c r="J129" s="1"/>
  <c r="J128" s="1"/>
  <c r="J127" s="1"/>
  <c r="J126" s="1"/>
  <c r="J125" s="1"/>
  <c r="K14" l="1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I81" i="18"/>
  <c r="I79" s="1"/>
  <c r="J89"/>
  <c r="J88" s="1"/>
  <c r="J87" s="1"/>
  <c r="J86" s="1"/>
  <c r="J85" s="1"/>
  <c r="J84" s="1"/>
  <c r="K89"/>
  <c r="K88" s="1"/>
  <c r="K87" s="1"/>
  <c r="K86" s="1"/>
  <c r="K85" s="1"/>
  <c r="K84" s="1"/>
  <c r="I89"/>
  <c r="I88" s="1"/>
  <c r="I87" s="1"/>
  <c r="I86" s="1"/>
  <c r="I85" s="1"/>
  <c r="I84" s="1"/>
  <c r="J47"/>
  <c r="J46" s="1"/>
  <c r="J45" s="1"/>
  <c r="J44" s="1"/>
  <c r="J43" s="1"/>
  <c r="K47"/>
  <c r="K46" s="1"/>
  <c r="K45" s="1"/>
  <c r="K44" s="1"/>
  <c r="K43" s="1"/>
  <c r="I47"/>
  <c r="I46" s="1"/>
  <c r="I45" s="1"/>
  <c r="I44" s="1"/>
  <c r="I43" s="1"/>
  <c r="K47" i="6"/>
  <c r="K46" s="1"/>
  <c r="K45" s="1"/>
  <c r="K44" s="1"/>
  <c r="L47"/>
  <c r="L46" s="1"/>
  <c r="L45" s="1"/>
  <c r="L44" s="1"/>
  <c r="J47"/>
  <c r="J46" s="1"/>
  <c r="J45" s="1"/>
  <c r="J44" s="1"/>
  <c r="K89" l="1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80" i="9" l="1"/>
  <c r="K79" s="1"/>
  <c r="K78" s="1"/>
  <c r="K77" s="1"/>
  <c r="K76" s="1"/>
  <c r="K75" s="1"/>
  <c r="L80"/>
  <c r="L79" s="1"/>
  <c r="L78" s="1"/>
  <c r="L77" s="1"/>
  <c r="L76" s="1"/>
  <c r="L75" s="1"/>
  <c r="J80"/>
  <c r="J79" s="1"/>
  <c r="J78" s="1"/>
  <c r="J77" s="1"/>
  <c r="J76" s="1"/>
  <c r="J75" s="1"/>
  <c r="K56"/>
  <c r="K55" s="1"/>
  <c r="K54" s="1"/>
  <c r="K53" s="1"/>
  <c r="K52" s="1"/>
  <c r="K51" s="1"/>
  <c r="L56"/>
  <c r="L55" s="1"/>
  <c r="L54" s="1"/>
  <c r="L53" s="1"/>
  <c r="L52" s="1"/>
  <c r="L51" s="1"/>
  <c r="J56"/>
  <c r="J55" s="1"/>
  <c r="J54" s="1"/>
  <c r="J53" s="1"/>
  <c r="J52" s="1"/>
  <c r="J51" s="1"/>
  <c r="J31" i="18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K31" i="6"/>
  <c r="K30" s="1"/>
  <c r="L31"/>
  <c r="L30" s="1"/>
  <c r="J31"/>
  <c r="J30" s="1"/>
  <c r="D13" i="13"/>
  <c r="E13"/>
  <c r="C13"/>
  <c r="L17" i="6"/>
  <c r="L16" s="1"/>
  <c r="K17"/>
  <c r="K16" s="1"/>
  <c r="J17"/>
  <c r="J16" s="1"/>
  <c r="C23" i="1" l="1"/>
  <c r="C19" s="1"/>
  <c r="D23"/>
  <c r="E23"/>
  <c r="K95" i="6" l="1"/>
  <c r="K106" i="9"/>
  <c r="K105" s="1"/>
  <c r="K104" s="1"/>
  <c r="K103" s="1"/>
  <c r="K102" s="1"/>
  <c r="K101" s="1"/>
  <c r="L106"/>
  <c r="L105" s="1"/>
  <c r="L104" s="1"/>
  <c r="L103" s="1"/>
  <c r="L102" s="1"/>
  <c r="L101" s="1"/>
  <c r="J106"/>
  <c r="J105" s="1"/>
  <c r="J104" s="1"/>
  <c r="J103" s="1"/>
  <c r="J102" s="1"/>
  <c r="J101" s="1"/>
  <c r="I119" i="18"/>
  <c r="B106" i="9"/>
  <c r="K119" i="6"/>
  <c r="K118" s="1"/>
  <c r="K117" s="1"/>
  <c r="K116" s="1"/>
  <c r="K115" s="1"/>
  <c r="K114" s="1"/>
  <c r="L119"/>
  <c r="L118" s="1"/>
  <c r="L117" s="1"/>
  <c r="L116" s="1"/>
  <c r="L115" s="1"/>
  <c r="L114" s="1"/>
  <c r="J119"/>
  <c r="J118" s="1"/>
  <c r="J117" s="1"/>
  <c r="J116" s="1"/>
  <c r="J115" s="1"/>
  <c r="J114" s="1"/>
  <c r="C16" i="12" l="1"/>
  <c r="J119" i="18" l="1"/>
  <c r="J118" s="1"/>
  <c r="J117" s="1"/>
  <c r="J116" s="1"/>
  <c r="J115" s="1"/>
  <c r="J114" s="1"/>
  <c r="J113" s="1"/>
  <c r="K119"/>
  <c r="K118" s="1"/>
  <c r="K117" s="1"/>
  <c r="K116" s="1"/>
  <c r="K115" s="1"/>
  <c r="K114" s="1"/>
  <c r="K113" s="1"/>
  <c r="I118"/>
  <c r="I117" s="1"/>
  <c r="I116" s="1"/>
  <c r="I115" s="1"/>
  <c r="I114" s="1"/>
  <c r="I113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I23" i="18"/>
  <c r="I22" s="1"/>
  <c r="I21" s="1"/>
  <c r="I26"/>
  <c r="I25" s="1"/>
  <c r="I28"/>
  <c r="I27" s="1"/>
  <c r="I36"/>
  <c r="I35" s="1"/>
  <c r="I34" s="1"/>
  <c r="I33" s="1"/>
  <c r="I32" s="1"/>
  <c r="I42"/>
  <c r="I41" s="1"/>
  <c r="I40" s="1"/>
  <c r="I39" s="1"/>
  <c r="I38" s="1"/>
  <c r="I37" s="1"/>
  <c r="I24" l="1"/>
  <c r="I20" s="1"/>
  <c r="J28" l="1"/>
  <c r="L95" i="6"/>
  <c r="L94" s="1"/>
  <c r="K94"/>
  <c r="J95"/>
  <c r="J94" s="1"/>
  <c r="J105" i="18"/>
  <c r="J104" s="1"/>
  <c r="J103" s="1"/>
  <c r="J102" s="1"/>
  <c r="J101" s="1"/>
  <c r="J100" s="1"/>
  <c r="J99" s="1"/>
  <c r="K105"/>
  <c r="I105"/>
  <c r="I104" s="1"/>
  <c r="I103" s="1"/>
  <c r="I102" s="1"/>
  <c r="I101" s="1"/>
  <c r="I100" s="1"/>
  <c r="J98"/>
  <c r="J97" s="1"/>
  <c r="J96" s="1"/>
  <c r="K98"/>
  <c r="K97" s="1"/>
  <c r="K96" s="1"/>
  <c r="I98"/>
  <c r="I97" s="1"/>
  <c r="I96" s="1"/>
  <c r="J95"/>
  <c r="J94" s="1"/>
  <c r="J93" s="1"/>
  <c r="K95"/>
  <c r="K94" s="1"/>
  <c r="K93" s="1"/>
  <c r="I95"/>
  <c r="I94" s="1"/>
  <c r="I93" s="1"/>
  <c r="I78"/>
  <c r="I77" s="1"/>
  <c r="I76" s="1"/>
  <c r="I75" s="1"/>
  <c r="I74" s="1"/>
  <c r="I73" s="1"/>
  <c r="J60"/>
  <c r="J59" s="1"/>
  <c r="K60"/>
  <c r="K59" s="1"/>
  <c r="I60"/>
  <c r="I59" s="1"/>
  <c r="J58"/>
  <c r="K58"/>
  <c r="I58"/>
  <c r="J58" i="6"/>
  <c r="J36" i="18"/>
  <c r="J35" s="1"/>
  <c r="J34" s="1"/>
  <c r="J33" s="1"/>
  <c r="J32" s="1"/>
  <c r="K36"/>
  <c r="K28"/>
  <c r="J26"/>
  <c r="J25" s="1"/>
  <c r="K26"/>
  <c r="K25" s="1"/>
  <c r="J23"/>
  <c r="K23"/>
  <c r="J14"/>
  <c r="K14"/>
  <c r="I14"/>
  <c r="K50" i="9"/>
  <c r="L50"/>
  <c r="K100"/>
  <c r="L100"/>
  <c r="J100"/>
  <c r="K94"/>
  <c r="L94"/>
  <c r="J94"/>
  <c r="J50"/>
  <c r="K112" i="18"/>
  <c r="K111" s="1"/>
  <c r="K110" s="1"/>
  <c r="K109" s="1"/>
  <c r="K108" s="1"/>
  <c r="K107" s="1"/>
  <c r="K106" s="1"/>
  <c r="J112"/>
  <c r="J111" s="1"/>
  <c r="J110" s="1"/>
  <c r="J109" s="1"/>
  <c r="J108" s="1"/>
  <c r="J107" s="1"/>
  <c r="J106" s="1"/>
  <c r="I112"/>
  <c r="I111" s="1"/>
  <c r="I110" s="1"/>
  <c r="I109" s="1"/>
  <c r="I108" s="1"/>
  <c r="I107" s="1"/>
  <c r="I106" s="1"/>
  <c r="K42"/>
  <c r="K41" s="1"/>
  <c r="K40" s="1"/>
  <c r="K39" s="1"/>
  <c r="K38" s="1"/>
  <c r="K37" s="1"/>
  <c r="J42"/>
  <c r="J41" s="1"/>
  <c r="J40" s="1"/>
  <c r="J39" s="1"/>
  <c r="J38" s="1"/>
  <c r="J37" s="1"/>
  <c r="J26" i="6"/>
  <c r="C25" i="1"/>
  <c r="D25"/>
  <c r="E25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9" i="9" s="1"/>
  <c r="L26" i="6"/>
  <c r="L69" i="9" s="1"/>
  <c r="L23" i="6"/>
  <c r="K23"/>
  <c r="L14"/>
  <c r="L13" s="1"/>
  <c r="L12" s="1"/>
  <c r="K14"/>
  <c r="K13" s="1"/>
  <c r="K12" s="1"/>
  <c r="J14"/>
  <c r="J13" s="1"/>
  <c r="K28"/>
  <c r="K74" i="9" s="1"/>
  <c r="K73" s="1"/>
  <c r="K72" s="1"/>
  <c r="K71" s="1"/>
  <c r="K70" s="1"/>
  <c r="L36" i="6"/>
  <c r="L35" s="1"/>
  <c r="K36"/>
  <c r="K35" s="1"/>
  <c r="J36"/>
  <c r="J35" s="1"/>
  <c r="J28"/>
  <c r="J74" i="9" s="1"/>
  <c r="J73" s="1"/>
  <c r="J72" s="1"/>
  <c r="L42" i="6"/>
  <c r="L41" s="1"/>
  <c r="K42"/>
  <c r="K41" s="1"/>
  <c r="J42"/>
  <c r="J41" s="1"/>
  <c r="L60"/>
  <c r="K60"/>
  <c r="J60"/>
  <c r="L58"/>
  <c r="K58"/>
  <c r="K78"/>
  <c r="K77" s="1"/>
  <c r="L78"/>
  <c r="L77" s="1"/>
  <c r="J78"/>
  <c r="J77" s="1"/>
  <c r="K98"/>
  <c r="K97" s="1"/>
  <c r="L98"/>
  <c r="L97" s="1"/>
  <c r="J98"/>
  <c r="J97" s="1"/>
  <c r="K105"/>
  <c r="K104" s="1"/>
  <c r="L105"/>
  <c r="L104" s="1"/>
  <c r="J105"/>
  <c r="J104" s="1"/>
  <c r="J103" s="1"/>
  <c r="J102" s="1"/>
  <c r="J101" s="1"/>
  <c r="J100" s="1"/>
  <c r="K112"/>
  <c r="K111" s="1"/>
  <c r="L112"/>
  <c r="L111" s="1"/>
  <c r="J112"/>
  <c r="J111" s="1"/>
  <c r="D10" i="1"/>
  <c r="D9" s="1"/>
  <c r="E10"/>
  <c r="E9" s="1"/>
  <c r="D12"/>
  <c r="E12"/>
  <c r="D14"/>
  <c r="E14"/>
  <c r="D17"/>
  <c r="E17"/>
  <c r="C17"/>
  <c r="C14"/>
  <c r="C12"/>
  <c r="C10"/>
  <c r="C9" s="1"/>
  <c r="C8" l="1"/>
  <c r="J93" i="6"/>
  <c r="J92" s="1"/>
  <c r="J91" s="1"/>
  <c r="E8" i="1"/>
  <c r="L93" i="6"/>
  <c r="L92" s="1"/>
  <c r="L91" s="1"/>
  <c r="D8" i="1"/>
  <c r="J92" i="18"/>
  <c r="J91" s="1"/>
  <c r="J90" s="1"/>
  <c r="J83" s="1"/>
  <c r="I92"/>
  <c r="I91" s="1"/>
  <c r="I90" s="1"/>
  <c r="K92"/>
  <c r="K91" s="1"/>
  <c r="K90" s="1"/>
  <c r="K83" s="1"/>
  <c r="K93" i="6"/>
  <c r="K92" s="1"/>
  <c r="K91" s="1"/>
  <c r="J22"/>
  <c r="J69" i="9"/>
  <c r="J25" i="6"/>
  <c r="J21" s="1"/>
  <c r="K104" i="18"/>
  <c r="K103" s="1"/>
  <c r="K102" s="1"/>
  <c r="K101" s="1"/>
  <c r="K100" s="1"/>
  <c r="K99" s="1"/>
  <c r="K35"/>
  <c r="K34" s="1"/>
  <c r="K33" s="1"/>
  <c r="K32" s="1"/>
  <c r="K99" i="9"/>
  <c r="K98" s="1"/>
  <c r="K95" s="1"/>
  <c r="K93"/>
  <c r="K92" s="1"/>
  <c r="K89" s="1"/>
  <c r="K63"/>
  <c r="K62" s="1"/>
  <c r="K61" s="1"/>
  <c r="K118"/>
  <c r="K117" s="1"/>
  <c r="K116" s="1"/>
  <c r="K113" s="1"/>
  <c r="L135"/>
  <c r="L134" s="1"/>
  <c r="L133" s="1"/>
  <c r="K140"/>
  <c r="K139" s="1"/>
  <c r="K138" s="1"/>
  <c r="K137" s="1"/>
  <c r="K136" s="1"/>
  <c r="L28" i="6"/>
  <c r="L74" i="9" s="1"/>
  <c r="L73" s="1"/>
  <c r="L72" s="1"/>
  <c r="L71" s="1"/>
  <c r="L70" s="1"/>
  <c r="L63"/>
  <c r="L62" s="1"/>
  <c r="L61" s="1"/>
  <c r="K88"/>
  <c r="L118"/>
  <c r="L117" s="1"/>
  <c r="L116" s="1"/>
  <c r="L113" s="1"/>
  <c r="K124"/>
  <c r="K123" s="1"/>
  <c r="K122" s="1"/>
  <c r="K119" s="1"/>
  <c r="J135"/>
  <c r="J134" s="1"/>
  <c r="J133" s="1"/>
  <c r="L140"/>
  <c r="L139" s="1"/>
  <c r="L138" s="1"/>
  <c r="L137" s="1"/>
  <c r="L136" s="1"/>
  <c r="J63"/>
  <c r="J62" s="1"/>
  <c r="J61" s="1"/>
  <c r="J60" s="1"/>
  <c r="J59" s="1"/>
  <c r="J58" s="1"/>
  <c r="L88"/>
  <c r="J118"/>
  <c r="L124"/>
  <c r="L123" s="1"/>
  <c r="L122" s="1"/>
  <c r="L119" s="1"/>
  <c r="J140"/>
  <c r="J88"/>
  <c r="J124"/>
  <c r="J123" s="1"/>
  <c r="J122" s="1"/>
  <c r="J119" s="1"/>
  <c r="K135"/>
  <c r="K134" s="1"/>
  <c r="K133" s="1"/>
  <c r="L49"/>
  <c r="L48" s="1"/>
  <c r="L45" s="1"/>
  <c r="L44" s="1"/>
  <c r="J99"/>
  <c r="J98" s="1"/>
  <c r="J95" s="1"/>
  <c r="J71"/>
  <c r="J70" s="1"/>
  <c r="I99" i="18"/>
  <c r="I57"/>
  <c r="I56" s="1"/>
  <c r="I13"/>
  <c r="I12" s="1"/>
  <c r="I11" s="1"/>
  <c r="K57"/>
  <c r="K56" s="1"/>
  <c r="K55" s="1"/>
  <c r="K54" s="1"/>
  <c r="K53" s="1"/>
  <c r="K52" s="1"/>
  <c r="K13"/>
  <c r="K12" s="1"/>
  <c r="K11" s="1"/>
  <c r="K27"/>
  <c r="K24" s="1"/>
  <c r="J22"/>
  <c r="J21" s="1"/>
  <c r="J13"/>
  <c r="J12" s="1"/>
  <c r="J11" s="1"/>
  <c r="J27"/>
  <c r="J24" s="1"/>
  <c r="J57"/>
  <c r="J56" s="1"/>
  <c r="J55" s="1"/>
  <c r="J54" s="1"/>
  <c r="J53" s="1"/>
  <c r="J52" s="1"/>
  <c r="K22"/>
  <c r="K21" s="1"/>
  <c r="L57" i="6"/>
  <c r="L56" s="1"/>
  <c r="L55" s="1"/>
  <c r="K22"/>
  <c r="K57"/>
  <c r="K56" s="1"/>
  <c r="K55" s="1"/>
  <c r="E10" i="13"/>
  <c r="D10"/>
  <c r="L22" i="6"/>
  <c r="J110"/>
  <c r="J109" s="1"/>
  <c r="J108" s="1"/>
  <c r="J107" s="1"/>
  <c r="J57"/>
  <c r="J56" s="1"/>
  <c r="J55" s="1"/>
  <c r="L76"/>
  <c r="L34"/>
  <c r="L33" s="1"/>
  <c r="L146" i="9"/>
  <c r="L145" s="1"/>
  <c r="L144" s="1"/>
  <c r="J49"/>
  <c r="J48" s="1"/>
  <c r="J11" i="6"/>
  <c r="L110"/>
  <c r="L109" s="1"/>
  <c r="L108" s="1"/>
  <c r="L107" s="1"/>
  <c r="K103"/>
  <c r="K102" s="1"/>
  <c r="K101" s="1"/>
  <c r="K100" s="1"/>
  <c r="J76"/>
  <c r="K76"/>
  <c r="L40"/>
  <c r="L39" s="1"/>
  <c r="L38" s="1"/>
  <c r="L93" i="9"/>
  <c r="L92" s="1"/>
  <c r="J34" i="6"/>
  <c r="J33" s="1"/>
  <c r="J146" i="9"/>
  <c r="J145" s="1"/>
  <c r="J144" s="1"/>
  <c r="K146"/>
  <c r="K145" s="1"/>
  <c r="K144" s="1"/>
  <c r="K34" i="6"/>
  <c r="K33" s="1"/>
  <c r="K49" i="9"/>
  <c r="K48" s="1"/>
  <c r="K11" i="6"/>
  <c r="K10" s="1"/>
  <c r="K25"/>
  <c r="K21" s="1"/>
  <c r="L103"/>
  <c r="L102" s="1"/>
  <c r="L101" s="1"/>
  <c r="L100" s="1"/>
  <c r="J93" i="9"/>
  <c r="J92" s="1"/>
  <c r="J40" i="6"/>
  <c r="J39" s="1"/>
  <c r="J38" s="1"/>
  <c r="K40"/>
  <c r="K39" s="1"/>
  <c r="K38" s="1"/>
  <c r="L11"/>
  <c r="L10" s="1"/>
  <c r="K110"/>
  <c r="K109" s="1"/>
  <c r="K108" s="1"/>
  <c r="K107" s="1"/>
  <c r="L82" i="9" l="1"/>
  <c r="L81" s="1"/>
  <c r="K82"/>
  <c r="K81" s="1"/>
  <c r="J75" i="6"/>
  <c r="J74" s="1"/>
  <c r="L74"/>
  <c r="L75"/>
  <c r="K75"/>
  <c r="K74" s="1"/>
  <c r="K84"/>
  <c r="J20" i="18"/>
  <c r="J19" s="1"/>
  <c r="J18" s="1"/>
  <c r="K20"/>
  <c r="K19" s="1"/>
  <c r="K18" s="1"/>
  <c r="J117" i="9"/>
  <c r="J116" s="1"/>
  <c r="J113" s="1"/>
  <c r="L25" i="6"/>
  <c r="L21" s="1"/>
  <c r="J139" i="9"/>
  <c r="J138" s="1"/>
  <c r="J137" s="1"/>
  <c r="J136" s="1"/>
  <c r="J10" i="18"/>
  <c r="J9" s="1"/>
  <c r="K10"/>
  <c r="K9" s="1"/>
  <c r="I10"/>
  <c r="I9" s="1"/>
  <c r="K121" i="9"/>
  <c r="K120" s="1"/>
  <c r="J87"/>
  <c r="J86" s="1"/>
  <c r="J85" s="1"/>
  <c r="J84" s="1"/>
  <c r="L87"/>
  <c r="L86" s="1"/>
  <c r="L83" s="1"/>
  <c r="L54" i="6"/>
  <c r="L53" s="1"/>
  <c r="L121" i="9"/>
  <c r="L120" s="1"/>
  <c r="K54" i="6"/>
  <c r="K53" s="1"/>
  <c r="K97" i="9"/>
  <c r="K96" s="1"/>
  <c r="K115"/>
  <c r="K114" s="1"/>
  <c r="I19" i="18"/>
  <c r="I18" s="1"/>
  <c r="K91" i="9"/>
  <c r="K90" s="1"/>
  <c r="I83" i="18"/>
  <c r="J97" i="9"/>
  <c r="J96" s="1"/>
  <c r="L115"/>
  <c r="L114" s="1"/>
  <c r="J121"/>
  <c r="J120" s="1"/>
  <c r="L47"/>
  <c r="L46" s="1"/>
  <c r="K45"/>
  <c r="K44" s="1"/>
  <c r="K47"/>
  <c r="K46" s="1"/>
  <c r="K141"/>
  <c r="K143"/>
  <c r="K142" s="1"/>
  <c r="J45"/>
  <c r="J44" s="1"/>
  <c r="J47"/>
  <c r="J46" s="1"/>
  <c r="J141"/>
  <c r="J143"/>
  <c r="J142" s="1"/>
  <c r="L141"/>
  <c r="L143"/>
  <c r="L142" s="1"/>
  <c r="K132"/>
  <c r="K131" s="1"/>
  <c r="L132"/>
  <c r="L131" s="1"/>
  <c r="J132"/>
  <c r="J131" s="1"/>
  <c r="J89"/>
  <c r="J91"/>
  <c r="J90" s="1"/>
  <c r="L89"/>
  <c r="L91"/>
  <c r="L90" s="1"/>
  <c r="L58"/>
  <c r="L60"/>
  <c r="L59" s="1"/>
  <c r="K58"/>
  <c r="K60"/>
  <c r="K59" s="1"/>
  <c r="K87"/>
  <c r="K86" s="1"/>
  <c r="I55" i="18"/>
  <c r="I54" s="1"/>
  <c r="I53" s="1"/>
  <c r="I52" s="1"/>
  <c r="L84" i="6"/>
  <c r="C28" i="1"/>
  <c r="D28"/>
  <c r="D19" s="1"/>
  <c r="E28"/>
  <c r="E19" s="1"/>
  <c r="L99" i="9"/>
  <c r="L98" s="1"/>
  <c r="J54" i="6"/>
  <c r="J53" s="1"/>
  <c r="J84"/>
  <c r="K68" i="9"/>
  <c r="K67" s="1"/>
  <c r="K64" s="1"/>
  <c r="K20" i="6"/>
  <c r="K19" s="1"/>
  <c r="J20"/>
  <c r="J19" s="1"/>
  <c r="J9" s="1"/>
  <c r="J68" i="9"/>
  <c r="J67" s="1"/>
  <c r="J64" s="1"/>
  <c r="J57" s="1"/>
  <c r="L68"/>
  <c r="L67" s="1"/>
  <c r="L64" s="1"/>
  <c r="I8" i="18" l="1"/>
  <c r="I7" s="1"/>
  <c r="J8"/>
  <c r="J7" s="1"/>
  <c r="K8"/>
  <c r="K7" s="1"/>
  <c r="J8" i="6"/>
  <c r="J7" s="1"/>
  <c r="C20" i="13" s="1"/>
  <c r="C19" s="1"/>
  <c r="C18" s="1"/>
  <c r="K8" i="6"/>
  <c r="K7" s="1"/>
  <c r="D20" i="13" s="1"/>
  <c r="D19" s="1"/>
  <c r="D18" s="1"/>
  <c r="L57" i="9"/>
  <c r="L43" s="1"/>
  <c r="L7" s="1"/>
  <c r="K57"/>
  <c r="K43" s="1"/>
  <c r="K7" s="1"/>
  <c r="J115"/>
  <c r="J114" s="1"/>
  <c r="L20" i="6"/>
  <c r="L19" s="1"/>
  <c r="L9" s="1"/>
  <c r="L8" s="1"/>
  <c r="L85" i="9"/>
  <c r="L84" s="1"/>
  <c r="J83"/>
  <c r="E7" i="1"/>
  <c r="E17" i="13" s="1"/>
  <c r="E16" s="1"/>
  <c r="E15" s="1"/>
  <c r="D7" i="1"/>
  <c r="D17" i="13" s="1"/>
  <c r="D16" s="1"/>
  <c r="D15" s="1"/>
  <c r="C7" i="1"/>
  <c r="L95" i="9"/>
  <c r="L97"/>
  <c r="L96" s="1"/>
  <c r="K83"/>
  <c r="K85"/>
  <c r="K84" s="1"/>
  <c r="L66"/>
  <c r="L65" s="1"/>
  <c r="J43"/>
  <c r="J66"/>
  <c r="J65" s="1"/>
  <c r="K66"/>
  <c r="K65" s="1"/>
  <c r="J81"/>
  <c r="J7" l="1"/>
  <c r="D14" i="13"/>
  <c r="L7" i="6"/>
  <c r="E20" i="13" s="1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<sst xmlns="http://schemas.openxmlformats.org/spreadsheetml/2006/main" count="2147" uniqueCount="233">
  <si>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</si>
  <si>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</si>
  <si>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</si>
  <si>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</si>
  <si>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</si>
  <si>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</si>
  <si>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</si>
  <si>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</si>
  <si>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</si>
  <si>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</si>
  <si>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</si>
  <si>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</si>
  <si>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</si>
  <si>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</si>
  <si>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</si>
  <si>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</si>
  <si>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</si>
  <si>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</si>
  <si>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</si>
  <si>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</si>
  <si>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</si>
  <si>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</si>
  <si>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</si>
  <si>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</si>
  <si>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</si>
  <si>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</si>
  <si>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</si>
  <si>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</si>
  <si>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</si>
  <si>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</si>
  <si>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</si>
  <si>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</si>
  <si>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</si>
  <si>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</si>
  <si>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</si>
  <si>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</si>
  <si>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</si>
  <si>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</si>
  <si>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</si>
  <si>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</si>
  <si>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</si>
  <si>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</si>
  <si>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</si>
  <si>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</si>
  <si>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</si>
  <si>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</si>
  <si>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</si>
  <si>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</si>
  <si>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</si>
  <si>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</si>
  <si>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</si>
  <si>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</si>
  <si>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</si>
  <si>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</si>
  <si>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</si>
  <si>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</si>
  <si>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</si>
  <si>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</si>
  <si>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</si>
  <si>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</si>
  <si>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</si>
  <si>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</si>
  <si>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</si>
  <si>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</si>
  <si>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</si>
  <si>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</si>
  <si>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</si>
  <si>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</si>
  <si>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</si>
  <si>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</si>
  <si>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</si>
  <si>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</si>
  <si>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</si>
  <si>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</si>
  <si>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</si>
  <si>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</si>
  <si>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</si>
  <si>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</si>
  <si>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</si>
  <si>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</si>
  <si>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</si>
  <si>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</si>
  <si>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</si>
  <si>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</si>
  <si>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</si>
  <si>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</si>
  <si>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</si>
  <si>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</si>
  <si>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</si>
  <si>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</si>
  <si>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</si>
  <si>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</si>
  <si>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</si>
  <si>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</si>
  <si>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</si>
  <si>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</si>
  <si>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</si>
  <si>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</si>
  <si>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</si>
  <si>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</si>
  <si>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</si>
  <si>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</si>
  <si>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</si>
  <si>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</si>
  <si>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</si>
  <si>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</si>
  <si>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</si>
  <si>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</si>
  <si>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</si>
  <si>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</si>
  <si>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</si>
  <si>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</si>
  <si>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</si>
  <si>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</si>
  <si>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</si>
  <si>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</si>
  <si>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</si>
  <si>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</si>
  <si>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</si>
  <si>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</si>
  <si>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</si>
  <si>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</si>
  <si>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</si>
  <si>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</si>
  <si>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</si>
  <si>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</si>
  <si>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</si>
  <si>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</si>
  <si>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</si>
  <si>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</si>
  <si>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</si>
  <si>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</si>
  <si>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</si>
  <si>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</si>
  <si>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</si>
  <si>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</si>
  <si>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</si>
  <si>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</si>
  <si>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</si>
  <si>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</si>
  <si>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</si>
  <si>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</si>
  <si>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</si>
  <si>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</si>
  <si>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</si>
  <si>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</si>
  <si>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</si>
  <si>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</si>
  <si>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</si>
  <si>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</si>
  <si>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</si>
  <si>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</si>
  <si>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</si>
  <si>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</si>
  <si>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</si>
  <si>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</si>
  <si>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</si>
  <si>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</si>
  <si>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</si>
  <si>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</si>
  <si>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</si>
  <si>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</si>
  <si>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</si>
  <si>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</si>
  <si>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</si>
  <si>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</si>
  <si>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</si>
  <si>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</si>
  <si>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</si>
  <si>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</si>
  <si>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</si>
  <si>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</si>
  <si>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</si>
  <si>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</si>
  <si>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</si>
  <si>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</si>
  <si>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</si>
  <si>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</si>
  <si>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</si>
  <si>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</si>
  <si>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</si>
  <si>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</si>
  <si>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</si>
  <si>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</si>
  <si>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</si>
  <si>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</si>
  <si>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</si>
  <si>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</si>
  <si>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</si>
  <si>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</si>
  <si>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</si>
  <si>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</si>
  <si>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</si>
  <si>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</si>
  <si>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</si>
  <si>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</si>
  <si>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</si>
  <si>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</si>
  <si>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</si>
  <si>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</si>
  <si>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</si>
  <si>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</si>
  <si>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</si>
  <si>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</si>
  <si>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</si>
  <si>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</si>
  <si>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</si>
  <si>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2026 год</t>
  </si>
  <si>
    <t>Дотации бюджетам сельских поселений на выравнивание бюджетной обеспеченности</t>
  </si>
  <si>
    <t>91920215001100000150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</si>
  <si>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</si>
  <si>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>91911105025100000120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</si>
  <si>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</si>
  <si>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</si>
  <si>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</si>
  <si>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2024 ГОД И НА ПЛАНОВЫЙ ПЕРИОД 2025 И 2026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</si>
  <si>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</si>
  <si>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2024 ГОД И НА ПЛАНОВЫЙ ПЕРИОД 2025 И 2026 ГОДОВ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</si>
  <si>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</si>
  <si>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</si>
  <si>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Другие вопросы в области национальной безопасности и правоохранительной деятельности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</si>
  <si>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</si>
  <si>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</si>
  <si>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</si>
  <si>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</si>
  <si>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Условно утвержденные расходы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</si>
  <si>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</si>
  <si>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2024год и на плановый период 2025 и 2026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</si>
  <si>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2024 ГОД И НА ПЛАНОВЫЙ ПЕРИОД 2025 И 2026 ГОДОВ 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</si>
  <si>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</si>
  <si>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</si>
  <si>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</si>
  <si>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2024 ГОД НА ПЛАНОВЫЙ ПЕРИОД 2025 И 2026 ГОДОВ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</si>
</sst>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7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justify" vertical="top" wrapText="1"/>
    </xf>
    <xf numFmtId="165" fontId="3" fillId="0" borderId="1" xfId="5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left" vertical="top" wrapText="1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9"/>
  <sheetViews>
    <sheetView tabSelected="1" view="pageBreakPreview" topLeftCell="A4" zoomScaleNormal="75" zoomScaleSheetLayoutView="100" workbookViewId="0">
      <selection activeCell="C17" sqref="C17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2" customWidth="1"/>
    <col min="5" max="5" width="14.85546875" style="42" customWidth="1"/>
    <col min="6" max="6" width="43.28515625" style="41" customWidth="1"/>
    <col min="7" max="16384" width="8.5703125" style="42"/>
  </cols>
  <sheetData>
    <row r="1" spans="1:6" ht="114" customHeight="1">
      <c r="A1" s="39"/>
      <c r="B1" s="39"/>
      <c r="C1" s="255" t="s">
        <v>206</v>
      </c>
      <c r="D1" s="255"/>
      <c r="E1" s="255"/>
    </row>
    <row r="2" spans="1:6" ht="41.25" customHeight="1">
      <c r="A2" s="261" t="s">
        <v>153</v>
      </c>
      <c r="B2" s="261"/>
      <c r="C2" s="261"/>
      <c r="D2" s="261"/>
      <c r="E2" s="261"/>
    </row>
    <row r="3" spans="1:6">
      <c r="A3" s="125"/>
      <c r="B3" s="125"/>
      <c r="C3" s="262" t="s">
        <v>0</v>
      </c>
      <c r="D3" s="262"/>
      <c r="E3" s="262"/>
    </row>
    <row r="4" spans="1:6" ht="32.25" customHeight="1">
      <c r="A4" s="257" t="s">
        <v>1</v>
      </c>
      <c r="B4" s="259" t="s">
        <v>2</v>
      </c>
      <c r="C4" s="256" t="s">
        <v>3</v>
      </c>
      <c r="D4" s="256"/>
      <c r="E4" s="256"/>
    </row>
    <row r="5" spans="1:6">
      <c r="A5" s="258"/>
      <c r="B5" s="260"/>
      <c r="C5" s="242" t="s">
        <v>176</v>
      </c>
      <c r="D5" s="242" t="s">
        <v>187</v>
      </c>
      <c r="E5" s="242" t="s">
        <v>207</v>
      </c>
    </row>
    <row r="6" spans="1:6">
      <c r="A6" s="43">
        <v>1</v>
      </c>
      <c r="B6" s="43">
        <v>2</v>
      </c>
      <c r="C6" s="44">
        <v>3</v>
      </c>
      <c r="D6" s="44">
        <v>4</v>
      </c>
      <c r="E6" s="44">
        <v>5</v>
      </c>
    </row>
    <row r="7" spans="1:6">
      <c r="A7" s="45"/>
      <c r="B7" s="46" t="s">
        <v>4</v>
      </c>
      <c r="C7" s="47">
        <f>SUM(C8+C19)</f>
        <v>2513.9</v>
      </c>
      <c r="D7" s="47">
        <f>SUM(D8+D19)</f>
        <v>1854.8</v>
      </c>
      <c r="E7" s="47">
        <f>SUM(E8+E19)</f>
        <v>1978.8000000000002</v>
      </c>
    </row>
    <row r="8" spans="1:6">
      <c r="A8" s="48" t="s">
        <v>66</v>
      </c>
      <c r="B8" s="46" t="s">
        <v>70</v>
      </c>
      <c r="C8" s="49">
        <f>C9+C12+C14+C17</f>
        <v>652</v>
      </c>
      <c r="D8" s="49">
        <f t="shared" ref="D8:E8" si="0">D9+D12+D14+D17</f>
        <v>660</v>
      </c>
      <c r="E8" s="49">
        <f t="shared" si="0"/>
        <v>669.1</v>
      </c>
    </row>
    <row r="9" spans="1:6">
      <c r="A9" s="48" t="s">
        <v>67</v>
      </c>
      <c r="B9" s="46" t="s">
        <v>5</v>
      </c>
      <c r="C9" s="49">
        <f t="shared" ref="C9:E10" si="1">SUM(C10)</f>
        <v>24</v>
      </c>
      <c r="D9" s="49">
        <f t="shared" si="1"/>
        <v>26</v>
      </c>
      <c r="E9" s="49">
        <f t="shared" si="1"/>
        <v>29</v>
      </c>
    </row>
    <row r="10" spans="1:6">
      <c r="A10" s="48" t="s">
        <v>6</v>
      </c>
      <c r="B10" s="46" t="s">
        <v>7</v>
      </c>
      <c r="C10" s="218">
        <f t="shared" si="1"/>
        <v>24</v>
      </c>
      <c r="D10" s="218">
        <f t="shared" si="1"/>
        <v>26</v>
      </c>
      <c r="E10" s="218">
        <f t="shared" si="1"/>
        <v>29</v>
      </c>
    </row>
    <row r="11" spans="1:6" ht="63">
      <c r="A11" s="50" t="s">
        <v>71</v>
      </c>
      <c r="B11" s="31" t="s">
        <v>72</v>
      </c>
      <c r="C11" s="227">
        <v>24</v>
      </c>
      <c r="D11" s="246">
        <v>26</v>
      </c>
      <c r="E11" s="214">
        <v>29</v>
      </c>
    </row>
    <row r="12" spans="1:6">
      <c r="A12" s="48" t="s">
        <v>68</v>
      </c>
      <c r="B12" s="46" t="s">
        <v>73</v>
      </c>
      <c r="C12" s="226">
        <f>SUM(C13)</f>
        <v>55</v>
      </c>
      <c r="D12" s="226">
        <f>SUM(D13)</f>
        <v>55</v>
      </c>
      <c r="E12" s="226">
        <f>SUM(E13)</f>
        <v>55</v>
      </c>
    </row>
    <row r="13" spans="1:6" ht="33" customHeight="1">
      <c r="A13" s="50" t="s">
        <v>74</v>
      </c>
      <c r="B13" s="51" t="s">
        <v>75</v>
      </c>
      <c r="C13" s="227">
        <v>55</v>
      </c>
      <c r="D13" s="214">
        <v>55</v>
      </c>
      <c r="E13" s="215">
        <v>55</v>
      </c>
    </row>
    <row r="14" spans="1:6">
      <c r="A14" s="48" t="s">
        <v>69</v>
      </c>
      <c r="B14" s="6" t="s">
        <v>8</v>
      </c>
      <c r="C14" s="226">
        <f>SUM(C15+C16)</f>
        <v>474</v>
      </c>
      <c r="D14" s="226">
        <f>SUM(D15+D16)</f>
        <v>476</v>
      </c>
      <c r="E14" s="226">
        <f>SUM(E15+E16)</f>
        <v>478</v>
      </c>
    </row>
    <row r="15" spans="1:6" ht="31.5">
      <c r="A15" s="50" t="s">
        <v>76</v>
      </c>
      <c r="B15" s="51" t="s">
        <v>77</v>
      </c>
      <c r="C15" s="236">
        <v>350</v>
      </c>
      <c r="D15" s="214">
        <v>355</v>
      </c>
      <c r="E15" s="215">
        <v>355</v>
      </c>
    </row>
    <row r="16" spans="1:6" s="2" customFormat="1" ht="31.5">
      <c r="A16" s="50" t="s">
        <v>78</v>
      </c>
      <c r="B16" s="51" t="s">
        <v>79</v>
      </c>
      <c r="C16" s="236">
        <v>124</v>
      </c>
      <c r="D16" s="214">
        <v>121</v>
      </c>
      <c r="E16" s="215">
        <v>123</v>
      </c>
      <c r="F16" s="52"/>
    </row>
    <row r="17" spans="1:6" s="2" customFormat="1" ht="37.9" customHeight="1">
      <c r="A17" s="48" t="s">
        <v>212</v>
      </c>
      <c r="B17" s="6" t="s">
        <v>213</v>
      </c>
      <c r="C17" s="226">
        <f>SUM(C18)</f>
        <v>99</v>
      </c>
      <c r="D17" s="226">
        <f>SUM(D18)</f>
        <v>103</v>
      </c>
      <c r="E17" s="226">
        <f>SUM(E18)</f>
        <v>107.1</v>
      </c>
      <c r="F17" s="52"/>
    </row>
    <row r="18" spans="1:6" ht="63">
      <c r="A18" s="50" t="s">
        <v>211</v>
      </c>
      <c r="B18" s="51" t="s">
        <v>210</v>
      </c>
      <c r="C18" s="227">
        <v>99</v>
      </c>
      <c r="D18" s="214">
        <v>103</v>
      </c>
      <c r="E18" s="215">
        <v>107.1</v>
      </c>
    </row>
    <row r="19" spans="1:6" ht="38.450000000000003" customHeight="1">
      <c r="A19" s="54" t="s">
        <v>80</v>
      </c>
      <c r="B19" s="55" t="s">
        <v>81</v>
      </c>
      <c r="C19" s="226">
        <f>C20+C23+C25+C28</f>
        <v>1861.9</v>
      </c>
      <c r="D19" s="226">
        <f t="shared" ref="D19:E19" si="2">D20+D23+D25+D28</f>
        <v>1194.8</v>
      </c>
      <c r="E19" s="226">
        <f t="shared" si="2"/>
        <v>1309.7</v>
      </c>
    </row>
    <row r="20" spans="1:6" ht="17.25" customHeight="1">
      <c r="A20" s="48" t="s">
        <v>150</v>
      </c>
      <c r="B20" s="55" t="s">
        <v>151</v>
      </c>
      <c r="C20" s="226">
        <f>C22+C21</f>
        <v>859.6</v>
      </c>
      <c r="D20" s="226">
        <f t="shared" ref="D20:E20" si="3">D22+D21</f>
        <v>457</v>
      </c>
      <c r="E20" s="226">
        <f t="shared" si="3"/>
        <v>550.6</v>
      </c>
    </row>
    <row r="21" spans="1:6" ht="34.5" customHeight="1">
      <c r="A21" s="244" t="s">
        <v>209</v>
      </c>
      <c r="B21" s="245" t="s">
        <v>208</v>
      </c>
      <c r="C21" s="228">
        <v>579.6</v>
      </c>
      <c r="D21" s="228">
        <v>457</v>
      </c>
      <c r="E21" s="228">
        <v>550.6</v>
      </c>
    </row>
    <row r="22" spans="1:6" ht="31.5" customHeight="1">
      <c r="A22" s="50" t="s">
        <v>166</v>
      </c>
      <c r="B22" s="40" t="s">
        <v>165</v>
      </c>
      <c r="C22" s="228">
        <v>280</v>
      </c>
      <c r="D22" s="228">
        <v>0</v>
      </c>
      <c r="E22" s="228">
        <v>0</v>
      </c>
    </row>
    <row r="23" spans="1:6" ht="19.5" customHeight="1">
      <c r="A23" s="48" t="s">
        <v>188</v>
      </c>
      <c r="B23" s="56" t="s">
        <v>189</v>
      </c>
      <c r="C23" s="228">
        <f>C24</f>
        <v>300</v>
      </c>
      <c r="D23" s="228">
        <f t="shared" ref="D23:E23" si="4">D24</f>
        <v>0</v>
      </c>
      <c r="E23" s="228">
        <f t="shared" si="4"/>
        <v>0</v>
      </c>
    </row>
    <row r="24" spans="1:6" ht="20.25" customHeight="1">
      <c r="A24" s="50" t="s">
        <v>191</v>
      </c>
      <c r="B24" s="53" t="s">
        <v>190</v>
      </c>
      <c r="C24" s="228">
        <v>300</v>
      </c>
      <c r="D24" s="228">
        <v>0</v>
      </c>
      <c r="E24" s="228">
        <v>0</v>
      </c>
    </row>
    <row r="25" spans="1:6">
      <c r="A25" s="48" t="s">
        <v>82</v>
      </c>
      <c r="B25" s="56" t="s">
        <v>83</v>
      </c>
      <c r="C25" s="226">
        <f>SUM(C26+C27)</f>
        <v>0.4</v>
      </c>
      <c r="D25" s="226">
        <f>SUM(D26+D27)</f>
        <v>0.4</v>
      </c>
      <c r="E25" s="226">
        <f>SUM(E26+E27)</f>
        <v>0.4</v>
      </c>
    </row>
    <row r="26" spans="1:6" ht="93.75" customHeight="1">
      <c r="A26" s="50" t="s">
        <v>158</v>
      </c>
      <c r="B26" s="85" t="s">
        <v>148</v>
      </c>
      <c r="C26" s="228">
        <v>0.4</v>
      </c>
      <c r="D26" s="228">
        <v>0.4</v>
      </c>
      <c r="E26" s="228">
        <v>0.4</v>
      </c>
    </row>
    <row r="27" spans="1:6" ht="3" hidden="1" customHeight="1">
      <c r="A27" s="50" t="s">
        <v>159</v>
      </c>
      <c r="B27" s="31" t="s">
        <v>84</v>
      </c>
      <c r="C27" s="229"/>
      <c r="D27" s="229"/>
      <c r="E27" s="229"/>
    </row>
    <row r="28" spans="1:6" ht="21" customHeight="1">
      <c r="A28" s="48" t="s">
        <v>85</v>
      </c>
      <c r="B28" s="46" t="s">
        <v>86</v>
      </c>
      <c r="C28" s="230">
        <f>SUM(C29)</f>
        <v>701.9</v>
      </c>
      <c r="D28" s="230">
        <f>SUM(D29)</f>
        <v>737.4</v>
      </c>
      <c r="E28" s="230">
        <f>SUM(E29)</f>
        <v>758.7</v>
      </c>
    </row>
    <row r="29" spans="1:6" ht="66" customHeight="1">
      <c r="A29" s="50" t="s">
        <v>154</v>
      </c>
      <c r="B29" s="53" t="s">
        <v>87</v>
      </c>
      <c r="C29" s="231">
        <f>671.9+30</f>
        <v>701.9</v>
      </c>
      <c r="D29" s="231">
        <f>707.4+30</f>
        <v>737.4</v>
      </c>
      <c r="E29" s="231">
        <f>728.7+30</f>
        <v>758.7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0"/>
  <sheetViews>
    <sheetView view="pageBreakPreview" topLeftCell="A43" zoomScale="90" zoomScaleNormal="75" zoomScaleSheetLayoutView="90" workbookViewId="0">
      <selection activeCell="H77" sqref="H77"/>
    </sheetView>
  </sheetViews>
  <sheetFormatPr defaultColWidth="8.5703125" defaultRowHeight="15.75"/>
  <cols>
    <col min="1" max="1" width="86.7109375" style="57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60" customWidth="1"/>
    <col min="11" max="11" width="13.85546875" style="39" customWidth="1"/>
    <col min="12" max="12" width="15.85546875" style="39" customWidth="1"/>
    <col min="13" max="16384" width="8.5703125" style="39"/>
  </cols>
  <sheetData>
    <row r="1" spans="1:12" ht="93" customHeight="1">
      <c r="A1" s="122"/>
      <c r="B1" s="123"/>
      <c r="C1" s="123"/>
      <c r="D1" s="123"/>
      <c r="E1" s="123"/>
      <c r="F1" s="123"/>
      <c r="G1" s="124"/>
      <c r="H1" s="212"/>
      <c r="I1" s="212"/>
      <c r="J1" s="255" t="s">
        <v>227</v>
      </c>
      <c r="K1" s="255"/>
      <c r="L1" s="255"/>
    </row>
    <row r="2" spans="1:12" ht="57.75" customHeight="1">
      <c r="A2" s="264" t="s">
        <v>228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</row>
    <row r="3" spans="1:12">
      <c r="A3" s="122"/>
      <c r="B3" s="123"/>
      <c r="C3" s="123"/>
      <c r="D3" s="123"/>
      <c r="E3" s="123"/>
      <c r="F3" s="123"/>
      <c r="G3" s="123"/>
      <c r="H3" s="125"/>
      <c r="I3" s="125"/>
      <c r="J3" s="126"/>
      <c r="K3" s="125"/>
      <c r="L3" s="125" t="s">
        <v>177</v>
      </c>
    </row>
    <row r="4" spans="1:12" ht="15.75" customHeight="1">
      <c r="A4" s="263" t="s">
        <v>9</v>
      </c>
      <c r="B4" s="263" t="s">
        <v>18</v>
      </c>
      <c r="C4" s="263" t="s">
        <v>10</v>
      </c>
      <c r="D4" s="263" t="s">
        <v>178</v>
      </c>
      <c r="E4" s="263" t="s">
        <v>179</v>
      </c>
      <c r="F4" s="263"/>
      <c r="G4" s="263"/>
      <c r="H4" s="263"/>
      <c r="I4" s="263" t="s">
        <v>180</v>
      </c>
      <c r="J4" s="263" t="s">
        <v>62</v>
      </c>
      <c r="K4" s="263"/>
      <c r="L4" s="263"/>
    </row>
    <row r="5" spans="1:12">
      <c r="A5" s="263" t="s">
        <v>181</v>
      </c>
      <c r="B5" s="263" t="s">
        <v>181</v>
      </c>
      <c r="C5" s="263" t="s">
        <v>181</v>
      </c>
      <c r="D5" s="263" t="s">
        <v>181</v>
      </c>
      <c r="E5" s="263" t="s">
        <v>181</v>
      </c>
      <c r="F5" s="263"/>
      <c r="G5" s="263"/>
      <c r="H5" s="263"/>
      <c r="I5" s="263" t="s">
        <v>181</v>
      </c>
      <c r="J5" s="243" t="s">
        <v>176</v>
      </c>
      <c r="K5" s="243" t="s">
        <v>187</v>
      </c>
      <c r="L5" s="243" t="s">
        <v>207</v>
      </c>
    </row>
    <row r="6" spans="1:12">
      <c r="A6" s="127">
        <v>1</v>
      </c>
      <c r="B6" s="8">
        <v>2</v>
      </c>
      <c r="C6" s="8">
        <v>3</v>
      </c>
      <c r="D6" s="8">
        <v>4</v>
      </c>
      <c r="E6" s="8">
        <v>5</v>
      </c>
      <c r="F6" s="128">
        <v>6</v>
      </c>
      <c r="G6" s="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</row>
    <row r="7" spans="1:12" s="59" customFormat="1">
      <c r="A7" s="129" t="s">
        <v>19</v>
      </c>
      <c r="B7" s="130"/>
      <c r="C7" s="130"/>
      <c r="D7" s="130"/>
      <c r="E7" s="130"/>
      <c r="F7" s="131"/>
      <c r="G7" s="132"/>
      <c r="H7" s="133"/>
      <c r="I7" s="133"/>
      <c r="J7" s="134">
        <f>J8</f>
        <v>2513.9</v>
      </c>
      <c r="K7" s="134">
        <f t="shared" ref="K7:L7" si="0">K8</f>
        <v>1854.8</v>
      </c>
      <c r="L7" s="134">
        <f t="shared" si="0"/>
        <v>1978.7999999999997</v>
      </c>
    </row>
    <row r="8" spans="1:12" ht="31.5">
      <c r="A8" s="129" t="s">
        <v>152</v>
      </c>
      <c r="B8" s="130">
        <v>919</v>
      </c>
      <c r="C8" s="135"/>
      <c r="D8" s="135"/>
      <c r="E8" s="8"/>
      <c r="F8" s="8"/>
      <c r="G8" s="8"/>
      <c r="H8" s="8"/>
      <c r="I8" s="136"/>
      <c r="J8" s="134">
        <f>J9+J53+J74+J84+J100+J107+J120+J62</f>
        <v>2513.9</v>
      </c>
      <c r="K8" s="134">
        <f>K9+K53+K74+K84+K100+K107+K120+K62</f>
        <v>1854.8</v>
      </c>
      <c r="L8" s="134">
        <f>L9+L53+L74+L84+L100+L107+L120+L62</f>
        <v>1978.7999999999997</v>
      </c>
    </row>
    <row r="9" spans="1:12">
      <c r="A9" s="129" t="s">
        <v>12</v>
      </c>
      <c r="B9" s="130">
        <v>919</v>
      </c>
      <c r="C9" s="130" t="s">
        <v>13</v>
      </c>
      <c r="D9" s="130"/>
      <c r="E9" s="137"/>
      <c r="F9" s="137"/>
      <c r="G9" s="137"/>
      <c r="H9" s="137"/>
      <c r="I9" s="131"/>
      <c r="J9" s="134">
        <f>J10+J19+J38+J44</f>
        <v>1369.6999999999998</v>
      </c>
      <c r="K9" s="134">
        <f>K10+K19+K38+K44</f>
        <v>798.09999999999991</v>
      </c>
      <c r="L9" s="134">
        <f t="shared" ref="L9" si="1">L10+L19+L38+L44</f>
        <v>881.3</v>
      </c>
    </row>
    <row r="10" spans="1:12" ht="31.5">
      <c r="A10" s="138" t="s">
        <v>29</v>
      </c>
      <c r="B10" s="130">
        <v>919</v>
      </c>
      <c r="C10" s="137" t="s">
        <v>13</v>
      </c>
      <c r="D10" s="137" t="s">
        <v>24</v>
      </c>
      <c r="E10" s="137"/>
      <c r="F10" s="137"/>
      <c r="G10" s="137"/>
      <c r="H10" s="137"/>
      <c r="I10" s="139"/>
      <c r="J10" s="140">
        <f>J11</f>
        <v>369.7</v>
      </c>
      <c r="K10" s="140">
        <f t="shared" ref="K10:L14" si="2">K11</f>
        <v>300</v>
      </c>
      <c r="L10" s="140">
        <f t="shared" si="2"/>
        <v>332</v>
      </c>
    </row>
    <row r="11" spans="1:12">
      <c r="A11" s="112" t="s">
        <v>130</v>
      </c>
      <c r="B11" s="130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9"/>
      <c r="J11" s="141">
        <f>J12</f>
        <v>369.7</v>
      </c>
      <c r="K11" s="141">
        <f t="shared" si="2"/>
        <v>300</v>
      </c>
      <c r="L11" s="141">
        <f t="shared" si="2"/>
        <v>332</v>
      </c>
    </row>
    <row r="12" spans="1:12">
      <c r="A12" s="94" t="s">
        <v>128</v>
      </c>
      <c r="B12" s="130">
        <v>919</v>
      </c>
      <c r="C12" s="8" t="s">
        <v>13</v>
      </c>
      <c r="D12" s="8" t="s">
        <v>24</v>
      </c>
      <c r="E12" s="8">
        <v>65</v>
      </c>
      <c r="F12" s="8">
        <v>1</v>
      </c>
      <c r="G12" s="137"/>
      <c r="H12" s="137"/>
      <c r="I12" s="139"/>
      <c r="J12" s="141">
        <f>J13+J16</f>
        <v>369.7</v>
      </c>
      <c r="K12" s="141">
        <f t="shared" ref="K12:L12" si="3">K13+K16</f>
        <v>300</v>
      </c>
      <c r="L12" s="141">
        <f t="shared" si="3"/>
        <v>332</v>
      </c>
    </row>
    <row r="13" spans="1:12">
      <c r="A13" s="113" t="s">
        <v>107</v>
      </c>
      <c r="B13" s="130">
        <v>919</v>
      </c>
      <c r="C13" s="88" t="s">
        <v>13</v>
      </c>
      <c r="D13" s="88" t="s">
        <v>24</v>
      </c>
      <c r="E13" s="88" t="s">
        <v>30</v>
      </c>
      <c r="F13" s="88" t="s">
        <v>20</v>
      </c>
      <c r="G13" s="88" t="s">
        <v>33</v>
      </c>
      <c r="H13" s="88" t="s">
        <v>34</v>
      </c>
      <c r="I13" s="139"/>
      <c r="J13" s="141">
        <f>J14</f>
        <v>269.7</v>
      </c>
      <c r="K13" s="141">
        <f t="shared" si="2"/>
        <v>300</v>
      </c>
      <c r="L13" s="141">
        <f t="shared" si="2"/>
        <v>332</v>
      </c>
    </row>
    <row r="14" spans="1:12" ht="47.25">
      <c r="A14" s="113" t="s">
        <v>99</v>
      </c>
      <c r="B14" s="130">
        <v>919</v>
      </c>
      <c r="C14" s="88" t="s">
        <v>13</v>
      </c>
      <c r="D14" s="88" t="s">
        <v>24</v>
      </c>
      <c r="E14" s="88" t="s">
        <v>30</v>
      </c>
      <c r="F14" s="88" t="s">
        <v>20</v>
      </c>
      <c r="G14" s="88" t="s">
        <v>33</v>
      </c>
      <c r="H14" s="88" t="s">
        <v>34</v>
      </c>
      <c r="I14" s="89" t="s">
        <v>101</v>
      </c>
      <c r="J14" s="141">
        <f>J15</f>
        <v>269.7</v>
      </c>
      <c r="K14" s="141">
        <f t="shared" si="2"/>
        <v>300</v>
      </c>
      <c r="L14" s="141">
        <f t="shared" si="2"/>
        <v>332</v>
      </c>
    </row>
    <row r="15" spans="1:12" ht="21" customHeight="1">
      <c r="A15" s="113" t="s">
        <v>100</v>
      </c>
      <c r="B15" s="130">
        <v>919</v>
      </c>
      <c r="C15" s="88" t="s">
        <v>13</v>
      </c>
      <c r="D15" s="88" t="s">
        <v>24</v>
      </c>
      <c r="E15" s="88" t="s">
        <v>30</v>
      </c>
      <c r="F15" s="88" t="s">
        <v>20</v>
      </c>
      <c r="G15" s="88" t="s">
        <v>33</v>
      </c>
      <c r="H15" s="88" t="s">
        <v>34</v>
      </c>
      <c r="I15" s="89" t="s">
        <v>102</v>
      </c>
      <c r="J15" s="141">
        <f>244.7+25</f>
        <v>269.7</v>
      </c>
      <c r="K15" s="141">
        <v>300</v>
      </c>
      <c r="L15" s="141">
        <v>332</v>
      </c>
    </row>
    <row r="16" spans="1:12" ht="36" customHeight="1">
      <c r="A16" s="31" t="s">
        <v>192</v>
      </c>
      <c r="B16" s="130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193</v>
      </c>
      <c r="I16" s="29"/>
      <c r="J16" s="141">
        <f t="shared" ref="J16:L17" si="4">J17</f>
        <v>100</v>
      </c>
      <c r="K16" s="141">
        <f t="shared" si="4"/>
        <v>0</v>
      </c>
      <c r="L16" s="141">
        <f t="shared" si="4"/>
        <v>0</v>
      </c>
    </row>
    <row r="17" spans="1:12" ht="58.5" customHeight="1">
      <c r="A17" s="30" t="s">
        <v>99</v>
      </c>
      <c r="B17" s="130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193</v>
      </c>
      <c r="I17" s="29" t="s">
        <v>101</v>
      </c>
      <c r="J17" s="141">
        <f t="shared" si="4"/>
        <v>100</v>
      </c>
      <c r="K17" s="141">
        <f t="shared" si="4"/>
        <v>0</v>
      </c>
      <c r="L17" s="141">
        <f t="shared" si="4"/>
        <v>0</v>
      </c>
    </row>
    <row r="18" spans="1:12" ht="18" customHeight="1">
      <c r="A18" s="30" t="s">
        <v>100</v>
      </c>
      <c r="B18" s="130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193</v>
      </c>
      <c r="I18" s="29" t="s">
        <v>102</v>
      </c>
      <c r="J18" s="141">
        <v>100</v>
      </c>
      <c r="K18" s="141">
        <v>0</v>
      </c>
      <c r="L18" s="141">
        <v>0</v>
      </c>
    </row>
    <row r="19" spans="1:12" ht="47.25">
      <c r="A19" s="142" t="s">
        <v>63</v>
      </c>
      <c r="B19" s="130">
        <v>919</v>
      </c>
      <c r="C19" s="137" t="s">
        <v>13</v>
      </c>
      <c r="D19" s="137" t="s">
        <v>14</v>
      </c>
      <c r="E19" s="137"/>
      <c r="F19" s="137"/>
      <c r="G19" s="137"/>
      <c r="H19" s="137"/>
      <c r="I19" s="139"/>
      <c r="J19" s="140">
        <f>J20+J33</f>
        <v>992.49999999999989</v>
      </c>
      <c r="K19" s="140">
        <f>K20+K33</f>
        <v>490.59999999999997</v>
      </c>
      <c r="L19" s="140">
        <f>L20+L33</f>
        <v>544.29999999999995</v>
      </c>
    </row>
    <row r="20" spans="1:12">
      <c r="A20" s="112" t="s">
        <v>130</v>
      </c>
      <c r="B20" s="130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9"/>
      <c r="J20" s="141">
        <f>J21</f>
        <v>992.09999999999991</v>
      </c>
      <c r="K20" s="141">
        <f>K21</f>
        <v>490.2</v>
      </c>
      <c r="L20" s="141">
        <f>L21</f>
        <v>543.9</v>
      </c>
    </row>
    <row r="21" spans="1:12" ht="18.600000000000001" customHeight="1">
      <c r="A21" s="112" t="s">
        <v>131</v>
      </c>
      <c r="B21" s="130">
        <v>919</v>
      </c>
      <c r="C21" s="88" t="s">
        <v>13</v>
      </c>
      <c r="D21" s="88" t="s">
        <v>14</v>
      </c>
      <c r="E21" s="88" t="s">
        <v>30</v>
      </c>
      <c r="F21" s="88" t="s">
        <v>21</v>
      </c>
      <c r="G21" s="137"/>
      <c r="H21" s="137"/>
      <c r="I21" s="139"/>
      <c r="J21" s="141">
        <f>J23+J25+J30</f>
        <v>992.09999999999991</v>
      </c>
      <c r="K21" s="141">
        <f t="shared" ref="K21:L21" si="5">K23+K25</f>
        <v>490.2</v>
      </c>
      <c r="L21" s="141">
        <f t="shared" si="5"/>
        <v>543.9</v>
      </c>
    </row>
    <row r="22" spans="1:12">
      <c r="A22" s="113" t="s">
        <v>35</v>
      </c>
      <c r="B22" s="130">
        <v>919</v>
      </c>
      <c r="C22" s="88" t="s">
        <v>13</v>
      </c>
      <c r="D22" s="88" t="s">
        <v>14</v>
      </c>
      <c r="E22" s="88" t="s">
        <v>30</v>
      </c>
      <c r="F22" s="88" t="s">
        <v>21</v>
      </c>
      <c r="G22" s="88" t="s">
        <v>33</v>
      </c>
      <c r="H22" s="88" t="s">
        <v>36</v>
      </c>
      <c r="I22" s="139"/>
      <c r="J22" s="141">
        <f t="shared" ref="J22:L23" si="6">J23</f>
        <v>443.96999999999997</v>
      </c>
      <c r="K22" s="141">
        <f t="shared" si="6"/>
        <v>400</v>
      </c>
      <c r="L22" s="141">
        <f t="shared" si="6"/>
        <v>440.3</v>
      </c>
    </row>
    <row r="23" spans="1:12" ht="49.5" customHeight="1">
      <c r="A23" s="113" t="s">
        <v>99</v>
      </c>
      <c r="B23" s="130">
        <v>919</v>
      </c>
      <c r="C23" s="88" t="s">
        <v>13</v>
      </c>
      <c r="D23" s="88" t="s">
        <v>14</v>
      </c>
      <c r="E23" s="88" t="s">
        <v>30</v>
      </c>
      <c r="F23" s="88" t="s">
        <v>21</v>
      </c>
      <c r="G23" s="88" t="s">
        <v>33</v>
      </c>
      <c r="H23" s="88" t="s">
        <v>36</v>
      </c>
      <c r="I23" s="89" t="s">
        <v>101</v>
      </c>
      <c r="J23" s="141">
        <f>J24</f>
        <v>443.96999999999997</v>
      </c>
      <c r="K23" s="141">
        <f t="shared" si="6"/>
        <v>400</v>
      </c>
      <c r="L23" s="141">
        <f t="shared" si="6"/>
        <v>440.3</v>
      </c>
    </row>
    <row r="24" spans="1:12">
      <c r="A24" s="113" t="s">
        <v>100</v>
      </c>
      <c r="B24" s="130">
        <v>919</v>
      </c>
      <c r="C24" s="88" t="s">
        <v>13</v>
      </c>
      <c r="D24" s="88" t="s">
        <v>14</v>
      </c>
      <c r="E24" s="88" t="s">
        <v>30</v>
      </c>
      <c r="F24" s="88" t="s">
        <v>21</v>
      </c>
      <c r="G24" s="88" t="s">
        <v>33</v>
      </c>
      <c r="H24" s="88" t="s">
        <v>36</v>
      </c>
      <c r="I24" s="89" t="s">
        <v>102</v>
      </c>
      <c r="J24" s="141">
        <f>406.57+37.4</f>
        <v>443.96999999999997</v>
      </c>
      <c r="K24" s="141">
        <v>400</v>
      </c>
      <c r="L24" s="141">
        <v>440.3</v>
      </c>
    </row>
    <row r="25" spans="1:12">
      <c r="A25" s="94" t="s">
        <v>161</v>
      </c>
      <c r="B25" s="130">
        <v>919</v>
      </c>
      <c r="C25" s="88" t="s">
        <v>13</v>
      </c>
      <c r="D25" s="88" t="s">
        <v>14</v>
      </c>
      <c r="E25" s="88" t="s">
        <v>30</v>
      </c>
      <c r="F25" s="88" t="s">
        <v>21</v>
      </c>
      <c r="G25" s="88" t="s">
        <v>33</v>
      </c>
      <c r="H25" s="88" t="s">
        <v>38</v>
      </c>
      <c r="I25" s="89"/>
      <c r="J25" s="141">
        <f>J26+J28</f>
        <v>345.1</v>
      </c>
      <c r="K25" s="141">
        <f>K26+K28</f>
        <v>90.2</v>
      </c>
      <c r="L25" s="141">
        <f>L26+L28</f>
        <v>103.6</v>
      </c>
    </row>
    <row r="26" spans="1:12" ht="21.75" customHeight="1">
      <c r="A26" s="94" t="s">
        <v>95</v>
      </c>
      <c r="B26" s="130">
        <v>919</v>
      </c>
      <c r="C26" s="88" t="s">
        <v>13</v>
      </c>
      <c r="D26" s="88" t="s">
        <v>14</v>
      </c>
      <c r="E26" s="88" t="s">
        <v>30</v>
      </c>
      <c r="F26" s="88" t="s">
        <v>21</v>
      </c>
      <c r="G26" s="88" t="s">
        <v>33</v>
      </c>
      <c r="H26" s="88" t="s">
        <v>38</v>
      </c>
      <c r="I26" s="89" t="s">
        <v>97</v>
      </c>
      <c r="J26" s="141">
        <f t="shared" ref="J26:L26" si="7">J27</f>
        <v>291.5</v>
      </c>
      <c r="K26" s="141">
        <f t="shared" si="7"/>
        <v>36.6</v>
      </c>
      <c r="L26" s="141">
        <f t="shared" si="7"/>
        <v>50</v>
      </c>
    </row>
    <row r="27" spans="1:12" ht="31.5">
      <c r="A27" s="94" t="s">
        <v>96</v>
      </c>
      <c r="B27" s="130">
        <v>919</v>
      </c>
      <c r="C27" s="88" t="s">
        <v>13</v>
      </c>
      <c r="D27" s="88" t="s">
        <v>14</v>
      </c>
      <c r="E27" s="88" t="s">
        <v>30</v>
      </c>
      <c r="F27" s="88" t="s">
        <v>21</v>
      </c>
      <c r="G27" s="88" t="s">
        <v>33</v>
      </c>
      <c r="H27" s="88" t="s">
        <v>38</v>
      </c>
      <c r="I27" s="8" t="s">
        <v>98</v>
      </c>
      <c r="J27" s="141">
        <v>291.5</v>
      </c>
      <c r="K27" s="141">
        <v>36.6</v>
      </c>
      <c r="L27" s="141">
        <v>50</v>
      </c>
    </row>
    <row r="28" spans="1:12" s="59" customFormat="1">
      <c r="A28" s="118" t="s">
        <v>103</v>
      </c>
      <c r="B28" s="130">
        <v>919</v>
      </c>
      <c r="C28" s="8" t="s">
        <v>13</v>
      </c>
      <c r="D28" s="8" t="s">
        <v>14</v>
      </c>
      <c r="E28" s="88" t="s">
        <v>30</v>
      </c>
      <c r="F28" s="88" t="s">
        <v>21</v>
      </c>
      <c r="G28" s="88" t="s">
        <v>33</v>
      </c>
      <c r="H28" s="88" t="s">
        <v>38</v>
      </c>
      <c r="I28" s="128" t="s">
        <v>104</v>
      </c>
      <c r="J28" s="63">
        <f>J29</f>
        <v>53.6</v>
      </c>
      <c r="K28" s="63">
        <f>K29</f>
        <v>53.6</v>
      </c>
      <c r="L28" s="63">
        <f>L29</f>
        <v>53.6</v>
      </c>
    </row>
    <row r="29" spans="1:12" s="59" customFormat="1" ht="15" customHeight="1">
      <c r="A29" s="118" t="s">
        <v>105</v>
      </c>
      <c r="B29" s="130">
        <v>919</v>
      </c>
      <c r="C29" s="8" t="s">
        <v>13</v>
      </c>
      <c r="D29" s="8" t="s">
        <v>14</v>
      </c>
      <c r="E29" s="8" t="s">
        <v>30</v>
      </c>
      <c r="F29" s="88" t="s">
        <v>21</v>
      </c>
      <c r="G29" s="88" t="s">
        <v>33</v>
      </c>
      <c r="H29" s="88" t="s">
        <v>38</v>
      </c>
      <c r="I29" s="128" t="s">
        <v>106</v>
      </c>
      <c r="J29" s="63">
        <v>53.6</v>
      </c>
      <c r="K29" s="63">
        <v>53.6</v>
      </c>
      <c r="L29" s="63">
        <v>53.6</v>
      </c>
    </row>
    <row r="30" spans="1:12" s="59" customFormat="1" ht="21" customHeight="1">
      <c r="A30" s="31" t="s">
        <v>192</v>
      </c>
      <c r="B30" s="130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193</v>
      </c>
      <c r="I30" s="235"/>
      <c r="J30" s="63">
        <f>J31</f>
        <v>203.03</v>
      </c>
      <c r="K30" s="63">
        <f t="shared" ref="K30:L31" si="8">K31</f>
        <v>0</v>
      </c>
      <c r="L30" s="63">
        <f t="shared" si="8"/>
        <v>0</v>
      </c>
    </row>
    <row r="31" spans="1:12" s="59" customFormat="1" ht="19.5" customHeight="1">
      <c r="A31" s="30" t="s">
        <v>99</v>
      </c>
      <c r="B31" s="130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193</v>
      </c>
      <c r="I31" s="235" t="s">
        <v>101</v>
      </c>
      <c r="J31" s="63">
        <f>J32</f>
        <v>203.03</v>
      </c>
      <c r="K31" s="63">
        <f t="shared" si="8"/>
        <v>0</v>
      </c>
      <c r="L31" s="63">
        <f t="shared" si="8"/>
        <v>0</v>
      </c>
    </row>
    <row r="32" spans="1:12" s="59" customFormat="1" ht="21.75" customHeight="1">
      <c r="A32" s="30" t="s">
        <v>100</v>
      </c>
      <c r="B32" s="130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193</v>
      </c>
      <c r="I32" s="235" t="s">
        <v>102</v>
      </c>
      <c r="J32" s="63">
        <v>203.03</v>
      </c>
      <c r="K32" s="63">
        <v>0</v>
      </c>
      <c r="L32" s="63">
        <v>0</v>
      </c>
    </row>
    <row r="33" spans="1:12" s="52" customFormat="1" ht="31.5">
      <c r="A33" s="112" t="s">
        <v>155</v>
      </c>
      <c r="B33" s="130">
        <v>919</v>
      </c>
      <c r="C33" s="8" t="s">
        <v>13</v>
      </c>
      <c r="D33" s="8" t="s">
        <v>14</v>
      </c>
      <c r="E33" s="89">
        <v>89</v>
      </c>
      <c r="F33" s="88"/>
      <c r="G33" s="88"/>
      <c r="H33" s="88"/>
      <c r="I33" s="143"/>
      <c r="J33" s="141">
        <f>J34</f>
        <v>0.4</v>
      </c>
      <c r="K33" s="141">
        <f t="shared" ref="K33:L36" si="9">K34</f>
        <v>0.4</v>
      </c>
      <c r="L33" s="141">
        <f t="shared" si="9"/>
        <v>0.4</v>
      </c>
    </row>
    <row r="34" spans="1:12" s="52" customFormat="1" ht="47.25">
      <c r="A34" s="112" t="s">
        <v>156</v>
      </c>
      <c r="B34" s="130">
        <v>919</v>
      </c>
      <c r="C34" s="8" t="s">
        <v>13</v>
      </c>
      <c r="D34" s="8" t="s">
        <v>14</v>
      </c>
      <c r="E34" s="89">
        <v>89</v>
      </c>
      <c r="F34" s="88" t="s">
        <v>20</v>
      </c>
      <c r="G34" s="88"/>
      <c r="H34" s="88"/>
      <c r="I34" s="143"/>
      <c r="J34" s="141">
        <f>J35</f>
        <v>0.4</v>
      </c>
      <c r="K34" s="141">
        <f t="shared" si="9"/>
        <v>0.4</v>
      </c>
      <c r="L34" s="141">
        <f t="shared" si="9"/>
        <v>0.4</v>
      </c>
    </row>
    <row r="35" spans="1:12" s="52" customFormat="1" ht="70.5" customHeight="1">
      <c r="A35" s="144" t="s">
        <v>129</v>
      </c>
      <c r="B35" s="130">
        <v>919</v>
      </c>
      <c r="C35" s="8" t="s">
        <v>13</v>
      </c>
      <c r="D35" s="8" t="s">
        <v>14</v>
      </c>
      <c r="E35" s="89">
        <v>89</v>
      </c>
      <c r="F35" s="88" t="s">
        <v>20</v>
      </c>
      <c r="G35" s="88" t="s">
        <v>33</v>
      </c>
      <c r="H35" s="88" t="s">
        <v>40</v>
      </c>
      <c r="I35" s="143"/>
      <c r="J35" s="141">
        <f>J36</f>
        <v>0.4</v>
      </c>
      <c r="K35" s="141">
        <f t="shared" si="9"/>
        <v>0.4</v>
      </c>
      <c r="L35" s="141">
        <f t="shared" si="9"/>
        <v>0.4</v>
      </c>
    </row>
    <row r="36" spans="1:12" s="52" customFormat="1" ht="18" customHeight="1">
      <c r="A36" s="94" t="s">
        <v>95</v>
      </c>
      <c r="B36" s="130">
        <v>919</v>
      </c>
      <c r="C36" s="8" t="s">
        <v>13</v>
      </c>
      <c r="D36" s="8" t="s">
        <v>14</v>
      </c>
      <c r="E36" s="89" t="s">
        <v>45</v>
      </c>
      <c r="F36" s="88" t="s">
        <v>20</v>
      </c>
      <c r="G36" s="88" t="s">
        <v>33</v>
      </c>
      <c r="H36" s="88" t="s">
        <v>40</v>
      </c>
      <c r="I36" s="143" t="s">
        <v>97</v>
      </c>
      <c r="J36" s="141">
        <f>J37</f>
        <v>0.4</v>
      </c>
      <c r="K36" s="141">
        <f t="shared" si="9"/>
        <v>0.4</v>
      </c>
      <c r="L36" s="141">
        <f t="shared" si="9"/>
        <v>0.4</v>
      </c>
    </row>
    <row r="37" spans="1:12" s="52" customFormat="1" ht="35.25" customHeight="1">
      <c r="A37" s="94" t="s">
        <v>96</v>
      </c>
      <c r="B37" s="130">
        <v>919</v>
      </c>
      <c r="C37" s="8" t="s">
        <v>13</v>
      </c>
      <c r="D37" s="8" t="s">
        <v>14</v>
      </c>
      <c r="E37" s="89" t="s">
        <v>45</v>
      </c>
      <c r="F37" s="88" t="s">
        <v>20</v>
      </c>
      <c r="G37" s="88" t="s">
        <v>33</v>
      </c>
      <c r="H37" s="88" t="s">
        <v>40</v>
      </c>
      <c r="I37" s="143" t="s">
        <v>98</v>
      </c>
      <c r="J37" s="141">
        <v>0.4</v>
      </c>
      <c r="K37" s="141">
        <v>0.4</v>
      </c>
      <c r="L37" s="141">
        <v>0.4</v>
      </c>
    </row>
    <row r="38" spans="1:12">
      <c r="A38" s="138" t="s">
        <v>41</v>
      </c>
      <c r="B38" s="130">
        <v>919</v>
      </c>
      <c r="C38" s="108" t="s">
        <v>13</v>
      </c>
      <c r="D38" s="108" t="s">
        <v>42</v>
      </c>
      <c r="E38" s="108"/>
      <c r="F38" s="145"/>
      <c r="G38" s="145"/>
      <c r="H38" s="146"/>
      <c r="I38" s="146"/>
      <c r="J38" s="140">
        <f>J39</f>
        <v>5</v>
      </c>
      <c r="K38" s="140">
        <f t="shared" ref="K38:L42" si="10">K39</f>
        <v>5</v>
      </c>
      <c r="L38" s="140">
        <f t="shared" si="10"/>
        <v>5</v>
      </c>
    </row>
    <row r="39" spans="1:12" ht="31.5">
      <c r="A39" s="93" t="s">
        <v>155</v>
      </c>
      <c r="B39" s="130">
        <v>919</v>
      </c>
      <c r="C39" s="88" t="s">
        <v>13</v>
      </c>
      <c r="D39" s="88" t="s">
        <v>42</v>
      </c>
      <c r="E39" s="89">
        <v>89</v>
      </c>
      <c r="F39" s="88"/>
      <c r="G39" s="88"/>
      <c r="H39" s="90"/>
      <c r="I39" s="90"/>
      <c r="J39" s="141">
        <f>J40</f>
        <v>5</v>
      </c>
      <c r="K39" s="141">
        <f t="shared" si="10"/>
        <v>5</v>
      </c>
      <c r="L39" s="141">
        <f t="shared" si="10"/>
        <v>5</v>
      </c>
    </row>
    <row r="40" spans="1:12" ht="47.25">
      <c r="A40" s="147" t="s">
        <v>156</v>
      </c>
      <c r="B40" s="130">
        <v>919</v>
      </c>
      <c r="C40" s="88" t="s">
        <v>13</v>
      </c>
      <c r="D40" s="88" t="s">
        <v>42</v>
      </c>
      <c r="E40" s="89">
        <v>89</v>
      </c>
      <c r="F40" s="88" t="s">
        <v>20</v>
      </c>
      <c r="G40" s="88"/>
      <c r="H40" s="90"/>
      <c r="I40" s="90"/>
      <c r="J40" s="141">
        <f>J41</f>
        <v>5</v>
      </c>
      <c r="K40" s="141">
        <f t="shared" si="10"/>
        <v>5</v>
      </c>
      <c r="L40" s="141">
        <f t="shared" si="10"/>
        <v>5</v>
      </c>
    </row>
    <row r="41" spans="1:12" ht="31.5">
      <c r="A41" s="94" t="s">
        <v>157</v>
      </c>
      <c r="B41" s="130">
        <v>919</v>
      </c>
      <c r="C41" s="88" t="s">
        <v>13</v>
      </c>
      <c r="D41" s="88" t="s">
        <v>42</v>
      </c>
      <c r="E41" s="89">
        <v>89</v>
      </c>
      <c r="F41" s="88" t="s">
        <v>20</v>
      </c>
      <c r="G41" s="88" t="s">
        <v>33</v>
      </c>
      <c r="H41" s="88" t="s">
        <v>43</v>
      </c>
      <c r="I41" s="90"/>
      <c r="J41" s="141">
        <f>J42</f>
        <v>5</v>
      </c>
      <c r="K41" s="141">
        <f t="shared" si="10"/>
        <v>5</v>
      </c>
      <c r="L41" s="141">
        <f t="shared" si="10"/>
        <v>5</v>
      </c>
    </row>
    <row r="42" spans="1:12">
      <c r="A42" s="118" t="s">
        <v>103</v>
      </c>
      <c r="B42" s="130">
        <v>919</v>
      </c>
      <c r="C42" s="88" t="s">
        <v>13</v>
      </c>
      <c r="D42" s="88" t="s">
        <v>42</v>
      </c>
      <c r="E42" s="89">
        <v>89</v>
      </c>
      <c r="F42" s="88" t="s">
        <v>20</v>
      </c>
      <c r="G42" s="88" t="s">
        <v>33</v>
      </c>
      <c r="H42" s="88" t="s">
        <v>43</v>
      </c>
      <c r="I42" s="90" t="s">
        <v>104</v>
      </c>
      <c r="J42" s="141">
        <f>J43</f>
        <v>5</v>
      </c>
      <c r="K42" s="141">
        <f t="shared" si="10"/>
        <v>5</v>
      </c>
      <c r="L42" s="141">
        <f t="shared" si="10"/>
        <v>5</v>
      </c>
    </row>
    <row r="43" spans="1:12" ht="17.25" customHeight="1">
      <c r="A43" s="94" t="s">
        <v>44</v>
      </c>
      <c r="B43" s="130">
        <v>919</v>
      </c>
      <c r="C43" s="88" t="s">
        <v>13</v>
      </c>
      <c r="D43" s="88" t="s">
        <v>42</v>
      </c>
      <c r="E43" s="88" t="s">
        <v>45</v>
      </c>
      <c r="F43" s="88" t="s">
        <v>20</v>
      </c>
      <c r="G43" s="88" t="s">
        <v>33</v>
      </c>
      <c r="H43" s="88" t="s">
        <v>43</v>
      </c>
      <c r="I43" s="90" t="s">
        <v>46</v>
      </c>
      <c r="J43" s="141">
        <v>5</v>
      </c>
      <c r="K43" s="141">
        <v>5</v>
      </c>
      <c r="L43" s="141">
        <v>5</v>
      </c>
    </row>
    <row r="44" spans="1:12" ht="17.25" customHeight="1">
      <c r="A44" s="94" t="s">
        <v>196</v>
      </c>
      <c r="B44" s="130">
        <v>919</v>
      </c>
      <c r="C44" s="237" t="s">
        <v>13</v>
      </c>
      <c r="D44" s="108" t="s">
        <v>28</v>
      </c>
      <c r="E44" s="90"/>
      <c r="F44" s="88"/>
      <c r="G44" s="88"/>
      <c r="H44" s="88"/>
      <c r="I44" s="116"/>
      <c r="J44" s="140">
        <f>J45+J49</f>
        <v>2.5</v>
      </c>
      <c r="K44" s="140">
        <f t="shared" ref="K44:L44" si="11">K45+K49</f>
        <v>2.5</v>
      </c>
      <c r="L44" s="140">
        <f t="shared" si="11"/>
        <v>0</v>
      </c>
    </row>
    <row r="45" spans="1:12" ht="46.5" customHeight="1">
      <c r="A45" s="94" t="s">
        <v>200</v>
      </c>
      <c r="B45" s="130">
        <v>919</v>
      </c>
      <c r="C45" s="8" t="s">
        <v>13</v>
      </c>
      <c r="D45" s="8" t="s">
        <v>28</v>
      </c>
      <c r="E45" s="8" t="s">
        <v>197</v>
      </c>
      <c r="F45" s="8"/>
      <c r="G45" s="8"/>
      <c r="H45" s="8"/>
      <c r="I45" s="8"/>
      <c r="J45" s="141">
        <f>J46</f>
        <v>0.5</v>
      </c>
      <c r="K45" s="141">
        <f t="shared" ref="K45:L47" si="12">K46</f>
        <v>0.5</v>
      </c>
      <c r="L45" s="141">
        <f t="shared" si="12"/>
        <v>0</v>
      </c>
    </row>
    <row r="46" spans="1:12" ht="17.25" customHeight="1">
      <c r="A46" s="94" t="s">
        <v>198</v>
      </c>
      <c r="B46" s="130">
        <v>919</v>
      </c>
      <c r="C46" s="8" t="s">
        <v>13</v>
      </c>
      <c r="D46" s="8" t="s">
        <v>28</v>
      </c>
      <c r="E46" s="8" t="s">
        <v>197</v>
      </c>
      <c r="F46" s="8" t="s">
        <v>31</v>
      </c>
      <c r="G46" s="8" t="s">
        <v>33</v>
      </c>
      <c r="H46" s="8" t="s">
        <v>199</v>
      </c>
      <c r="I46" s="8"/>
      <c r="J46" s="141">
        <f>J47</f>
        <v>0.5</v>
      </c>
      <c r="K46" s="141">
        <f t="shared" si="12"/>
        <v>0.5</v>
      </c>
      <c r="L46" s="141">
        <f t="shared" si="12"/>
        <v>0</v>
      </c>
    </row>
    <row r="47" spans="1:12" ht="18.75" customHeight="1">
      <c r="A47" s="94" t="s">
        <v>95</v>
      </c>
      <c r="B47" s="130">
        <v>919</v>
      </c>
      <c r="C47" s="8" t="s">
        <v>13</v>
      </c>
      <c r="D47" s="8" t="s">
        <v>28</v>
      </c>
      <c r="E47" s="8" t="s">
        <v>197</v>
      </c>
      <c r="F47" s="8" t="s">
        <v>31</v>
      </c>
      <c r="G47" s="8" t="s">
        <v>33</v>
      </c>
      <c r="H47" s="8" t="s">
        <v>199</v>
      </c>
      <c r="I47" s="8" t="s">
        <v>97</v>
      </c>
      <c r="J47" s="141">
        <f>J48</f>
        <v>0.5</v>
      </c>
      <c r="K47" s="141">
        <f t="shared" si="12"/>
        <v>0.5</v>
      </c>
      <c r="L47" s="141">
        <f t="shared" si="12"/>
        <v>0</v>
      </c>
    </row>
    <row r="48" spans="1:12" ht="34.5" customHeight="1">
      <c r="A48" s="94" t="s">
        <v>96</v>
      </c>
      <c r="B48" s="130">
        <v>919</v>
      </c>
      <c r="C48" s="8" t="s">
        <v>13</v>
      </c>
      <c r="D48" s="8" t="s">
        <v>28</v>
      </c>
      <c r="E48" s="8" t="s">
        <v>197</v>
      </c>
      <c r="F48" s="8" t="s">
        <v>31</v>
      </c>
      <c r="G48" s="8" t="s">
        <v>33</v>
      </c>
      <c r="H48" s="8" t="s">
        <v>199</v>
      </c>
      <c r="I48" s="8" t="s">
        <v>98</v>
      </c>
      <c r="J48" s="141">
        <v>0.5</v>
      </c>
      <c r="K48" s="141">
        <v>0.5</v>
      </c>
      <c r="L48" s="141">
        <v>0</v>
      </c>
    </row>
    <row r="49" spans="1:12" ht="51.75" customHeight="1">
      <c r="A49" s="94" t="s">
        <v>203</v>
      </c>
      <c r="B49" s="130">
        <v>919</v>
      </c>
      <c r="C49" s="88" t="s">
        <v>13</v>
      </c>
      <c r="D49" s="88" t="s">
        <v>28</v>
      </c>
      <c r="E49" s="90" t="s">
        <v>42</v>
      </c>
      <c r="F49" s="88"/>
      <c r="G49" s="88"/>
      <c r="H49" s="88"/>
      <c r="I49" s="116"/>
      <c r="J49" s="141">
        <f>J50</f>
        <v>2</v>
      </c>
      <c r="K49" s="141">
        <f t="shared" ref="K49:L51" si="13">K50</f>
        <v>2</v>
      </c>
      <c r="L49" s="141">
        <f t="shared" si="13"/>
        <v>0</v>
      </c>
    </row>
    <row r="50" spans="1:12" ht="21.75" customHeight="1">
      <c r="A50" s="94" t="s">
        <v>201</v>
      </c>
      <c r="B50" s="130">
        <v>919</v>
      </c>
      <c r="C50" s="88" t="s">
        <v>13</v>
      </c>
      <c r="D50" s="88" t="s">
        <v>28</v>
      </c>
      <c r="E50" s="90" t="s">
        <v>42</v>
      </c>
      <c r="F50" s="88" t="s">
        <v>31</v>
      </c>
      <c r="G50" s="88" t="s">
        <v>33</v>
      </c>
      <c r="H50" s="88" t="s">
        <v>202</v>
      </c>
      <c r="I50" s="116"/>
      <c r="J50" s="141">
        <f>J51</f>
        <v>2</v>
      </c>
      <c r="K50" s="141">
        <f t="shared" si="13"/>
        <v>2</v>
      </c>
      <c r="L50" s="141">
        <f t="shared" si="13"/>
        <v>0</v>
      </c>
    </row>
    <row r="51" spans="1:12" ht="25.5" customHeight="1">
      <c r="A51" s="94" t="s">
        <v>95</v>
      </c>
      <c r="B51" s="130">
        <v>919</v>
      </c>
      <c r="C51" s="88" t="s">
        <v>13</v>
      </c>
      <c r="D51" s="88" t="s">
        <v>28</v>
      </c>
      <c r="E51" s="90" t="s">
        <v>42</v>
      </c>
      <c r="F51" s="88" t="s">
        <v>31</v>
      </c>
      <c r="G51" s="88" t="s">
        <v>33</v>
      </c>
      <c r="H51" s="88" t="s">
        <v>202</v>
      </c>
      <c r="I51" s="116" t="s">
        <v>97</v>
      </c>
      <c r="J51" s="141">
        <f>J52</f>
        <v>2</v>
      </c>
      <c r="K51" s="141">
        <f t="shared" si="13"/>
        <v>2</v>
      </c>
      <c r="L51" s="141">
        <f t="shared" si="13"/>
        <v>0</v>
      </c>
    </row>
    <row r="52" spans="1:12" ht="33.75" customHeight="1">
      <c r="A52" s="94" t="s">
        <v>96</v>
      </c>
      <c r="B52" s="130">
        <v>919</v>
      </c>
      <c r="C52" s="88" t="s">
        <v>13</v>
      </c>
      <c r="D52" s="88" t="s">
        <v>28</v>
      </c>
      <c r="E52" s="90" t="s">
        <v>42</v>
      </c>
      <c r="F52" s="88" t="s">
        <v>31</v>
      </c>
      <c r="G52" s="88" t="s">
        <v>33</v>
      </c>
      <c r="H52" s="88" t="s">
        <v>202</v>
      </c>
      <c r="I52" s="116" t="s">
        <v>98</v>
      </c>
      <c r="J52" s="141">
        <v>2</v>
      </c>
      <c r="K52" s="141">
        <v>2</v>
      </c>
      <c r="L52" s="141">
        <v>0</v>
      </c>
    </row>
    <row r="53" spans="1:12" hidden="1">
      <c r="A53" s="138" t="s">
        <v>47</v>
      </c>
      <c r="B53" s="130">
        <v>919</v>
      </c>
      <c r="C53" s="108" t="s">
        <v>24</v>
      </c>
      <c r="D53" s="108"/>
      <c r="E53" s="146"/>
      <c r="F53" s="108"/>
      <c r="G53" s="108"/>
      <c r="H53" s="108"/>
      <c r="I53" s="148"/>
      <c r="J53" s="140">
        <f>J54</f>
        <v>0</v>
      </c>
      <c r="K53" s="140">
        <f>K54</f>
        <v>0</v>
      </c>
      <c r="L53" s="140">
        <f>L54</f>
        <v>0</v>
      </c>
    </row>
    <row r="54" spans="1:12" hidden="1">
      <c r="A54" s="142" t="s">
        <v>48</v>
      </c>
      <c r="B54" s="130">
        <v>919</v>
      </c>
      <c r="C54" s="149" t="s">
        <v>24</v>
      </c>
      <c r="D54" s="149" t="s">
        <v>25</v>
      </c>
      <c r="E54" s="139"/>
      <c r="F54" s="137"/>
      <c r="G54" s="137"/>
      <c r="H54" s="137"/>
      <c r="I54" s="150"/>
      <c r="J54" s="140">
        <f>J57</f>
        <v>0</v>
      </c>
      <c r="K54" s="140">
        <f>K57</f>
        <v>0</v>
      </c>
      <c r="L54" s="140">
        <f>L57</f>
        <v>0</v>
      </c>
    </row>
    <row r="55" spans="1:12" ht="31.5" hidden="1">
      <c r="A55" s="93" t="s">
        <v>155</v>
      </c>
      <c r="B55" s="130">
        <v>919</v>
      </c>
      <c r="C55" s="128" t="s">
        <v>24</v>
      </c>
      <c r="D55" s="128" t="s">
        <v>25</v>
      </c>
      <c r="E55" s="8">
        <v>89</v>
      </c>
      <c r="F55" s="8"/>
      <c r="G55" s="8"/>
      <c r="H55" s="8"/>
      <c r="I55" s="87"/>
      <c r="J55" s="141">
        <f t="shared" ref="J55:L56" si="14">J56</f>
        <v>0</v>
      </c>
      <c r="K55" s="141">
        <f t="shared" si="14"/>
        <v>0</v>
      </c>
      <c r="L55" s="141">
        <f t="shared" si="14"/>
        <v>0</v>
      </c>
    </row>
    <row r="56" spans="1:12" ht="47.25" hidden="1">
      <c r="A56" s="147" t="s">
        <v>156</v>
      </c>
      <c r="B56" s="130">
        <v>919</v>
      </c>
      <c r="C56" s="128" t="s">
        <v>24</v>
      </c>
      <c r="D56" s="128" t="s">
        <v>25</v>
      </c>
      <c r="E56" s="8">
        <v>89</v>
      </c>
      <c r="F56" s="8">
        <v>1</v>
      </c>
      <c r="G56" s="8"/>
      <c r="H56" s="8"/>
      <c r="I56" s="87"/>
      <c r="J56" s="141">
        <f t="shared" si="14"/>
        <v>0</v>
      </c>
      <c r="K56" s="141">
        <f t="shared" si="14"/>
        <v>0</v>
      </c>
      <c r="L56" s="141">
        <f t="shared" si="14"/>
        <v>0</v>
      </c>
    </row>
    <row r="57" spans="1:12" ht="31.5" hidden="1">
      <c r="A57" s="151" t="s">
        <v>167</v>
      </c>
      <c r="B57" s="130">
        <v>919</v>
      </c>
      <c r="C57" s="128" t="s">
        <v>24</v>
      </c>
      <c r="D57" s="128" t="s">
        <v>25</v>
      </c>
      <c r="E57" s="152">
        <v>89</v>
      </c>
      <c r="F57" s="8">
        <v>1</v>
      </c>
      <c r="G57" s="8" t="s">
        <v>33</v>
      </c>
      <c r="H57" s="8">
        <v>51180</v>
      </c>
      <c r="I57" s="87"/>
      <c r="J57" s="61">
        <f>J58+J60</f>
        <v>0</v>
      </c>
      <c r="K57" s="61">
        <f>K58+K60</f>
        <v>0</v>
      </c>
      <c r="L57" s="61">
        <f>L58+L60</f>
        <v>0</v>
      </c>
    </row>
    <row r="58" spans="1:12" ht="47.25" hidden="1">
      <c r="A58" s="113" t="s">
        <v>99</v>
      </c>
      <c r="B58" s="130">
        <v>919</v>
      </c>
      <c r="C58" s="128" t="s">
        <v>24</v>
      </c>
      <c r="D58" s="128" t="s">
        <v>25</v>
      </c>
      <c r="E58" s="152">
        <v>89</v>
      </c>
      <c r="F58" s="8">
        <v>1</v>
      </c>
      <c r="G58" s="8" t="s">
        <v>33</v>
      </c>
      <c r="H58" s="8" t="s">
        <v>49</v>
      </c>
      <c r="I58" s="87" t="s">
        <v>101</v>
      </c>
      <c r="J58" s="61">
        <f>J59</f>
        <v>0</v>
      </c>
      <c r="K58" s="61">
        <f>K59</f>
        <v>0</v>
      </c>
      <c r="L58" s="61">
        <f>L59</f>
        <v>0</v>
      </c>
    </row>
    <row r="59" spans="1:12" hidden="1">
      <c r="A59" s="113" t="s">
        <v>100</v>
      </c>
      <c r="B59" s="130">
        <v>919</v>
      </c>
      <c r="C59" s="128" t="s">
        <v>24</v>
      </c>
      <c r="D59" s="128" t="s">
        <v>25</v>
      </c>
      <c r="E59" s="152">
        <v>89</v>
      </c>
      <c r="F59" s="8">
        <v>1</v>
      </c>
      <c r="G59" s="8" t="s">
        <v>33</v>
      </c>
      <c r="H59" s="8" t="s">
        <v>49</v>
      </c>
      <c r="I59" s="87" t="s">
        <v>102</v>
      </c>
      <c r="J59" s="61"/>
      <c r="K59" s="61"/>
      <c r="L59" s="61"/>
    </row>
    <row r="60" spans="1:12" ht="18.75" hidden="1" customHeight="1">
      <c r="A60" s="94" t="s">
        <v>95</v>
      </c>
      <c r="B60" s="130">
        <v>919</v>
      </c>
      <c r="C60" s="128" t="s">
        <v>24</v>
      </c>
      <c r="D60" s="128" t="s">
        <v>25</v>
      </c>
      <c r="E60" s="152">
        <v>89</v>
      </c>
      <c r="F60" s="8">
        <v>1</v>
      </c>
      <c r="G60" s="8" t="s">
        <v>33</v>
      </c>
      <c r="H60" s="8">
        <v>51180</v>
      </c>
      <c r="I60" s="87" t="s">
        <v>97</v>
      </c>
      <c r="J60" s="61">
        <f t="shared" ref="J60:L60" si="15">J61</f>
        <v>0</v>
      </c>
      <c r="K60" s="61">
        <f t="shared" si="15"/>
        <v>0</v>
      </c>
      <c r="L60" s="61">
        <f t="shared" si="15"/>
        <v>0</v>
      </c>
    </row>
    <row r="61" spans="1:12" ht="31.5" hidden="1">
      <c r="A61" s="94" t="s">
        <v>96</v>
      </c>
      <c r="B61" s="130">
        <v>919</v>
      </c>
      <c r="C61" s="128" t="s">
        <v>24</v>
      </c>
      <c r="D61" s="128" t="s">
        <v>25</v>
      </c>
      <c r="E61" s="152">
        <v>89</v>
      </c>
      <c r="F61" s="8">
        <v>1</v>
      </c>
      <c r="G61" s="8" t="s">
        <v>33</v>
      </c>
      <c r="H61" s="8">
        <v>51180</v>
      </c>
      <c r="I61" s="87" t="s">
        <v>98</v>
      </c>
      <c r="J61" s="61"/>
      <c r="K61" s="61"/>
      <c r="L61" s="61"/>
    </row>
    <row r="62" spans="1:12">
      <c r="A62" s="138" t="s">
        <v>218</v>
      </c>
      <c r="B62" s="130">
        <v>919</v>
      </c>
      <c r="C62" s="149" t="s">
        <v>25</v>
      </c>
      <c r="D62" s="149"/>
      <c r="E62" s="149"/>
      <c r="F62" s="137"/>
      <c r="G62" s="137"/>
      <c r="H62" s="8"/>
      <c r="I62" s="87"/>
      <c r="J62" s="153">
        <f>J63+J69</f>
        <v>50.5</v>
      </c>
      <c r="K62" s="153">
        <f t="shared" ref="K62:L62" si="16">K63+K69</f>
        <v>0.5</v>
      </c>
      <c r="L62" s="153">
        <f t="shared" si="16"/>
        <v>0</v>
      </c>
    </row>
    <row r="63" spans="1:12" ht="31.5">
      <c r="A63" s="138" t="s">
        <v>219</v>
      </c>
      <c r="B63" s="130">
        <v>919</v>
      </c>
      <c r="C63" s="149" t="s">
        <v>25</v>
      </c>
      <c r="D63" s="149" t="s">
        <v>27</v>
      </c>
      <c r="E63" s="149"/>
      <c r="F63" s="137"/>
      <c r="G63" s="137"/>
      <c r="H63" s="8"/>
      <c r="I63" s="87"/>
      <c r="J63" s="153">
        <f>J64</f>
        <v>50</v>
      </c>
      <c r="K63" s="153">
        <f t="shared" ref="K63:L67" si="17">K64</f>
        <v>0</v>
      </c>
      <c r="L63" s="153">
        <f t="shared" si="17"/>
        <v>0</v>
      </c>
    </row>
    <row r="64" spans="1:12" ht="31.5">
      <c r="A64" s="93" t="s">
        <v>155</v>
      </c>
      <c r="B64" s="130">
        <v>919</v>
      </c>
      <c r="C64" s="128" t="s">
        <v>25</v>
      </c>
      <c r="D64" s="128" t="s">
        <v>27</v>
      </c>
      <c r="E64" s="128" t="s">
        <v>45</v>
      </c>
      <c r="F64" s="8"/>
      <c r="G64" s="8"/>
      <c r="H64" s="8"/>
      <c r="I64" s="87"/>
      <c r="J64" s="61">
        <f>J65</f>
        <v>50</v>
      </c>
      <c r="K64" s="61">
        <f t="shared" si="17"/>
        <v>0</v>
      </c>
      <c r="L64" s="61">
        <f t="shared" si="17"/>
        <v>0</v>
      </c>
    </row>
    <row r="65" spans="1:12" ht="47.25">
      <c r="A65" s="147" t="s">
        <v>156</v>
      </c>
      <c r="B65" s="130">
        <v>919</v>
      </c>
      <c r="C65" s="128" t="s">
        <v>25</v>
      </c>
      <c r="D65" s="128" t="s">
        <v>27</v>
      </c>
      <c r="E65" s="128" t="s">
        <v>45</v>
      </c>
      <c r="F65" s="8" t="s">
        <v>20</v>
      </c>
      <c r="G65" s="8"/>
      <c r="H65" s="8"/>
      <c r="I65" s="87"/>
      <c r="J65" s="61">
        <f>J66</f>
        <v>50</v>
      </c>
      <c r="K65" s="61">
        <f t="shared" si="17"/>
        <v>0</v>
      </c>
      <c r="L65" s="61">
        <f t="shared" si="17"/>
        <v>0</v>
      </c>
    </row>
    <row r="66" spans="1:12">
      <c r="A66" s="94" t="s">
        <v>198</v>
      </c>
      <c r="B66" s="130">
        <v>919</v>
      </c>
      <c r="C66" s="128" t="s">
        <v>25</v>
      </c>
      <c r="D66" s="128" t="s">
        <v>27</v>
      </c>
      <c r="E66" s="128" t="s">
        <v>45</v>
      </c>
      <c r="F66" s="8" t="s">
        <v>20</v>
      </c>
      <c r="G66" s="8" t="s">
        <v>33</v>
      </c>
      <c r="H66" s="8" t="s">
        <v>199</v>
      </c>
      <c r="I66" s="87"/>
      <c r="J66" s="61">
        <f>J67</f>
        <v>50</v>
      </c>
      <c r="K66" s="61">
        <f t="shared" si="17"/>
        <v>0</v>
      </c>
      <c r="L66" s="61">
        <f t="shared" si="17"/>
        <v>0</v>
      </c>
    </row>
    <row r="67" spans="1:12" ht="31.5">
      <c r="A67" s="94" t="s">
        <v>95</v>
      </c>
      <c r="B67" s="130">
        <v>919</v>
      </c>
      <c r="C67" s="128" t="s">
        <v>25</v>
      </c>
      <c r="D67" s="128" t="s">
        <v>27</v>
      </c>
      <c r="E67" s="128" t="s">
        <v>45</v>
      </c>
      <c r="F67" s="8" t="s">
        <v>20</v>
      </c>
      <c r="G67" s="8" t="s">
        <v>33</v>
      </c>
      <c r="H67" s="8" t="s">
        <v>199</v>
      </c>
      <c r="I67" s="87" t="s">
        <v>97</v>
      </c>
      <c r="J67" s="61">
        <f>J68</f>
        <v>50</v>
      </c>
      <c r="K67" s="61">
        <f t="shared" si="17"/>
        <v>0</v>
      </c>
      <c r="L67" s="61">
        <f t="shared" si="17"/>
        <v>0</v>
      </c>
    </row>
    <row r="68" spans="1:12" ht="31.5">
      <c r="A68" s="94" t="s">
        <v>96</v>
      </c>
      <c r="B68" s="130">
        <v>919</v>
      </c>
      <c r="C68" s="128" t="s">
        <v>25</v>
      </c>
      <c r="D68" s="128" t="s">
        <v>27</v>
      </c>
      <c r="E68" s="128" t="s">
        <v>45</v>
      </c>
      <c r="F68" s="8" t="s">
        <v>20</v>
      </c>
      <c r="G68" s="8" t="s">
        <v>33</v>
      </c>
      <c r="H68" s="8" t="s">
        <v>199</v>
      </c>
      <c r="I68" s="87" t="s">
        <v>98</v>
      </c>
      <c r="J68" s="61">
        <v>50</v>
      </c>
      <c r="K68" s="61">
        <v>0</v>
      </c>
      <c r="L68" s="61">
        <v>0</v>
      </c>
    </row>
    <row r="69" spans="1:12" ht="31.5">
      <c r="A69" s="138" t="s">
        <v>220</v>
      </c>
      <c r="B69" s="130">
        <v>919</v>
      </c>
      <c r="C69" s="149" t="s">
        <v>25</v>
      </c>
      <c r="D69" s="149" t="s">
        <v>204</v>
      </c>
      <c r="E69" s="128"/>
      <c r="F69" s="8"/>
      <c r="G69" s="8"/>
      <c r="H69" s="8"/>
      <c r="I69" s="87"/>
      <c r="J69" s="153">
        <f>J70</f>
        <v>0.5</v>
      </c>
      <c r="K69" s="153">
        <f t="shared" ref="K69:L72" si="18">K70</f>
        <v>0.5</v>
      </c>
      <c r="L69" s="153">
        <f t="shared" si="18"/>
        <v>0</v>
      </c>
    </row>
    <row r="70" spans="1:12" ht="31.5">
      <c r="A70" s="94" t="s">
        <v>221</v>
      </c>
      <c r="B70" s="130">
        <v>919</v>
      </c>
      <c r="C70" s="128" t="s">
        <v>25</v>
      </c>
      <c r="D70" s="128" t="s">
        <v>204</v>
      </c>
      <c r="E70" s="8" t="s">
        <v>222</v>
      </c>
      <c r="F70" s="8"/>
      <c r="G70" s="8"/>
      <c r="H70" s="8"/>
      <c r="I70" s="87"/>
      <c r="J70" s="61">
        <f>J71</f>
        <v>0.5</v>
      </c>
      <c r="K70" s="61">
        <f t="shared" si="18"/>
        <v>0.5</v>
      </c>
      <c r="L70" s="61">
        <f t="shared" si="18"/>
        <v>0</v>
      </c>
    </row>
    <row r="71" spans="1:12" ht="31.5">
      <c r="A71" s="94" t="s">
        <v>223</v>
      </c>
      <c r="B71" s="130">
        <v>919</v>
      </c>
      <c r="C71" s="128" t="s">
        <v>25</v>
      </c>
      <c r="D71" s="128" t="s">
        <v>204</v>
      </c>
      <c r="E71" s="8" t="s">
        <v>222</v>
      </c>
      <c r="F71" s="8" t="s">
        <v>31</v>
      </c>
      <c r="G71" s="8" t="s">
        <v>33</v>
      </c>
      <c r="H71" s="8" t="s">
        <v>224</v>
      </c>
      <c r="I71" s="87"/>
      <c r="J71" s="61">
        <f>J72</f>
        <v>0.5</v>
      </c>
      <c r="K71" s="61">
        <f t="shared" si="18"/>
        <v>0.5</v>
      </c>
      <c r="L71" s="61">
        <f t="shared" si="18"/>
        <v>0</v>
      </c>
    </row>
    <row r="72" spans="1:12" ht="22.5" customHeight="1">
      <c r="A72" s="94" t="s">
        <v>95</v>
      </c>
      <c r="B72" s="130">
        <v>919</v>
      </c>
      <c r="C72" s="128" t="s">
        <v>25</v>
      </c>
      <c r="D72" s="128" t="s">
        <v>204</v>
      </c>
      <c r="E72" s="8" t="s">
        <v>222</v>
      </c>
      <c r="F72" s="8" t="s">
        <v>31</v>
      </c>
      <c r="G72" s="8" t="s">
        <v>33</v>
      </c>
      <c r="H72" s="8" t="s">
        <v>224</v>
      </c>
      <c r="I72" s="87" t="s">
        <v>97</v>
      </c>
      <c r="J72" s="61">
        <f>J73</f>
        <v>0.5</v>
      </c>
      <c r="K72" s="61">
        <f t="shared" si="18"/>
        <v>0.5</v>
      </c>
      <c r="L72" s="61">
        <f t="shared" si="18"/>
        <v>0</v>
      </c>
    </row>
    <row r="73" spans="1:12" ht="31.5">
      <c r="A73" s="94" t="s">
        <v>96</v>
      </c>
      <c r="B73" s="130">
        <v>919</v>
      </c>
      <c r="C73" s="128" t="s">
        <v>25</v>
      </c>
      <c r="D73" s="128" t="s">
        <v>204</v>
      </c>
      <c r="E73" s="8" t="s">
        <v>222</v>
      </c>
      <c r="F73" s="8" t="s">
        <v>31</v>
      </c>
      <c r="G73" s="8" t="s">
        <v>33</v>
      </c>
      <c r="H73" s="8" t="s">
        <v>224</v>
      </c>
      <c r="I73" s="87" t="s">
        <v>98</v>
      </c>
      <c r="J73" s="61">
        <v>0.5</v>
      </c>
      <c r="K73" s="61">
        <v>0.5</v>
      </c>
      <c r="L73" s="61">
        <v>0</v>
      </c>
    </row>
    <row r="74" spans="1:12">
      <c r="A74" s="142" t="s">
        <v>50</v>
      </c>
      <c r="B74" s="130">
        <v>919</v>
      </c>
      <c r="C74" s="149" t="s">
        <v>14</v>
      </c>
      <c r="D74" s="149"/>
      <c r="E74" s="137"/>
      <c r="F74" s="137"/>
      <c r="G74" s="137"/>
      <c r="H74" s="137"/>
      <c r="I74" s="137"/>
      <c r="J74" s="153">
        <f>J75</f>
        <v>671.90000000000009</v>
      </c>
      <c r="K74" s="153">
        <f t="shared" ref="J74:L78" si="19">K75</f>
        <v>707.40000000000009</v>
      </c>
      <c r="L74" s="153">
        <f t="shared" si="19"/>
        <v>728.7</v>
      </c>
    </row>
    <row r="75" spans="1:12">
      <c r="A75" s="142" t="s">
        <v>51</v>
      </c>
      <c r="B75" s="130">
        <v>919</v>
      </c>
      <c r="C75" s="137" t="s">
        <v>14</v>
      </c>
      <c r="D75" s="137" t="s">
        <v>26</v>
      </c>
      <c r="E75" s="154"/>
      <c r="F75" s="154"/>
      <c r="G75" s="154"/>
      <c r="H75" s="154"/>
      <c r="I75" s="137"/>
      <c r="J75" s="61">
        <f>J76+J80</f>
        <v>671.90000000000009</v>
      </c>
      <c r="K75" s="61">
        <f t="shared" ref="K75:L75" si="20">K76+K80</f>
        <v>707.40000000000009</v>
      </c>
      <c r="L75" s="61">
        <f t="shared" si="20"/>
        <v>728.7</v>
      </c>
    </row>
    <row r="76" spans="1:12" ht="47.25">
      <c r="A76" s="93" t="s">
        <v>162</v>
      </c>
      <c r="B76" s="130">
        <v>919</v>
      </c>
      <c r="C76" s="88" t="s">
        <v>14</v>
      </c>
      <c r="D76" s="88" t="s">
        <v>26</v>
      </c>
      <c r="E76" s="88" t="s">
        <v>28</v>
      </c>
      <c r="F76" s="88"/>
      <c r="G76" s="88"/>
      <c r="H76" s="88"/>
      <c r="I76" s="8"/>
      <c r="J76" s="61">
        <f>J77</f>
        <v>601.22</v>
      </c>
      <c r="K76" s="61">
        <f>K77</f>
        <v>682.44</v>
      </c>
      <c r="L76" s="61">
        <f>L77</f>
        <v>728.7</v>
      </c>
    </row>
    <row r="77" spans="1:12" ht="147" customHeight="1">
      <c r="A77" s="247" t="s">
        <v>226</v>
      </c>
      <c r="B77" s="130">
        <v>919</v>
      </c>
      <c r="C77" s="88" t="s">
        <v>14</v>
      </c>
      <c r="D77" s="88" t="s">
        <v>26</v>
      </c>
      <c r="E77" s="88" t="s">
        <v>28</v>
      </c>
      <c r="F77" s="88" t="s">
        <v>31</v>
      </c>
      <c r="G77" s="88" t="s">
        <v>33</v>
      </c>
      <c r="H77" s="88" t="s">
        <v>52</v>
      </c>
      <c r="I77" s="8"/>
      <c r="J77" s="61">
        <f t="shared" si="19"/>
        <v>601.22</v>
      </c>
      <c r="K77" s="61">
        <f t="shared" si="19"/>
        <v>682.44</v>
      </c>
      <c r="L77" s="61">
        <f t="shared" si="19"/>
        <v>728.7</v>
      </c>
    </row>
    <row r="78" spans="1:12" ht="18.75" customHeight="1">
      <c r="A78" s="94" t="s">
        <v>95</v>
      </c>
      <c r="B78" s="130">
        <v>919</v>
      </c>
      <c r="C78" s="88" t="s">
        <v>14</v>
      </c>
      <c r="D78" s="88" t="s">
        <v>26</v>
      </c>
      <c r="E78" s="88" t="s">
        <v>28</v>
      </c>
      <c r="F78" s="88" t="s">
        <v>31</v>
      </c>
      <c r="G78" s="88" t="s">
        <v>33</v>
      </c>
      <c r="H78" s="88" t="s">
        <v>52</v>
      </c>
      <c r="I78" s="8" t="s">
        <v>97</v>
      </c>
      <c r="J78" s="61">
        <f t="shared" si="19"/>
        <v>601.22</v>
      </c>
      <c r="K78" s="61">
        <f t="shared" si="19"/>
        <v>682.44</v>
      </c>
      <c r="L78" s="61">
        <f t="shared" si="19"/>
        <v>728.7</v>
      </c>
    </row>
    <row r="79" spans="1:12" ht="33.75" customHeight="1">
      <c r="A79" s="94" t="s">
        <v>96</v>
      </c>
      <c r="B79" s="130">
        <v>919</v>
      </c>
      <c r="C79" s="88" t="s">
        <v>14</v>
      </c>
      <c r="D79" s="88" t="s">
        <v>26</v>
      </c>
      <c r="E79" s="88" t="s">
        <v>28</v>
      </c>
      <c r="F79" s="88" t="s">
        <v>31</v>
      </c>
      <c r="G79" s="88" t="s">
        <v>33</v>
      </c>
      <c r="H79" s="88" t="s">
        <v>52</v>
      </c>
      <c r="I79" s="8" t="s">
        <v>98</v>
      </c>
      <c r="J79" s="231">
        <v>601.22</v>
      </c>
      <c r="K79" s="231">
        <v>682.44</v>
      </c>
      <c r="L79" s="231">
        <v>728.7</v>
      </c>
    </row>
    <row r="80" spans="1:12" ht="64.5" customHeight="1">
      <c r="A80" s="110" t="s">
        <v>205</v>
      </c>
      <c r="B80" s="130">
        <v>919</v>
      </c>
      <c r="C80" s="8" t="s">
        <v>14</v>
      </c>
      <c r="D80" s="8" t="s">
        <v>26</v>
      </c>
      <c r="E80" s="8" t="s">
        <v>204</v>
      </c>
      <c r="F80" s="8"/>
      <c r="G80" s="8"/>
      <c r="H80" s="8"/>
      <c r="I80" s="8"/>
      <c r="J80" s="231">
        <f t="shared" ref="J80:L82" si="21">J81</f>
        <v>70.680000000000007</v>
      </c>
      <c r="K80" s="231">
        <f t="shared" si="21"/>
        <v>24.96</v>
      </c>
      <c r="L80" s="231">
        <f t="shared" si="21"/>
        <v>0</v>
      </c>
    </row>
    <row r="81" spans="1:12" ht="148.5" customHeight="1">
      <c r="A81" s="247" t="s">
        <v>226</v>
      </c>
      <c r="B81" s="130">
        <v>919</v>
      </c>
      <c r="C81" s="88" t="s">
        <v>14</v>
      </c>
      <c r="D81" s="88" t="s">
        <v>26</v>
      </c>
      <c r="E81" s="88" t="s">
        <v>204</v>
      </c>
      <c r="F81" s="88" t="s">
        <v>31</v>
      </c>
      <c r="G81" s="88" t="s">
        <v>13</v>
      </c>
      <c r="H81" s="88" t="s">
        <v>52</v>
      </c>
      <c r="I81" s="8"/>
      <c r="J81" s="231">
        <f t="shared" si="21"/>
        <v>70.680000000000007</v>
      </c>
      <c r="K81" s="231">
        <f t="shared" si="21"/>
        <v>24.96</v>
      </c>
      <c r="L81" s="231">
        <f t="shared" si="21"/>
        <v>0</v>
      </c>
    </row>
    <row r="82" spans="1:12" ht="21" customHeight="1">
      <c r="A82" s="94" t="s">
        <v>95</v>
      </c>
      <c r="B82" s="130">
        <v>919</v>
      </c>
      <c r="C82" s="88" t="s">
        <v>14</v>
      </c>
      <c r="D82" s="88" t="s">
        <v>26</v>
      </c>
      <c r="E82" s="88" t="s">
        <v>204</v>
      </c>
      <c r="F82" s="88" t="s">
        <v>31</v>
      </c>
      <c r="G82" s="88" t="s">
        <v>13</v>
      </c>
      <c r="H82" s="88" t="s">
        <v>52</v>
      </c>
      <c r="I82" s="8" t="s">
        <v>97</v>
      </c>
      <c r="J82" s="231">
        <f t="shared" si="21"/>
        <v>70.680000000000007</v>
      </c>
      <c r="K82" s="231">
        <f t="shared" si="21"/>
        <v>24.96</v>
      </c>
      <c r="L82" s="231">
        <f t="shared" si="21"/>
        <v>0</v>
      </c>
    </row>
    <row r="83" spans="1:12" ht="34.5" customHeight="1">
      <c r="A83" s="94" t="s">
        <v>96</v>
      </c>
      <c r="B83" s="130">
        <v>919</v>
      </c>
      <c r="C83" s="88" t="s">
        <v>14</v>
      </c>
      <c r="D83" s="88" t="s">
        <v>26</v>
      </c>
      <c r="E83" s="88" t="s">
        <v>204</v>
      </c>
      <c r="F83" s="88" t="s">
        <v>31</v>
      </c>
      <c r="G83" s="88" t="s">
        <v>13</v>
      </c>
      <c r="H83" s="88" t="s">
        <v>52</v>
      </c>
      <c r="I83" s="8" t="s">
        <v>98</v>
      </c>
      <c r="J83" s="231">
        <v>70.680000000000007</v>
      </c>
      <c r="K83" s="231">
        <v>24.96</v>
      </c>
      <c r="L83" s="231">
        <v>0</v>
      </c>
    </row>
    <row r="84" spans="1:12">
      <c r="A84" s="142" t="s">
        <v>17</v>
      </c>
      <c r="B84" s="130">
        <v>919</v>
      </c>
      <c r="C84" s="137" t="s">
        <v>16</v>
      </c>
      <c r="D84" s="137"/>
      <c r="E84" s="137"/>
      <c r="F84" s="137"/>
      <c r="G84" s="137"/>
      <c r="H84" s="62"/>
      <c r="I84" s="62"/>
      <c r="J84" s="134">
        <f>J85+J91</f>
        <v>118</v>
      </c>
      <c r="K84" s="134">
        <f>K85+K91</f>
        <v>45</v>
      </c>
      <c r="L84" s="134">
        <f>L85+L91</f>
        <v>65</v>
      </c>
    </row>
    <row r="85" spans="1:12">
      <c r="A85" s="142" t="s">
        <v>53</v>
      </c>
      <c r="B85" s="130">
        <v>919</v>
      </c>
      <c r="C85" s="137" t="s">
        <v>16</v>
      </c>
      <c r="D85" s="137" t="s">
        <v>24</v>
      </c>
      <c r="E85" s="137"/>
      <c r="F85" s="137"/>
      <c r="G85" s="137"/>
      <c r="H85" s="133"/>
      <c r="I85" s="133"/>
      <c r="J85" s="134">
        <f>J86</f>
        <v>30</v>
      </c>
      <c r="K85" s="134">
        <f t="shared" ref="K85:L85" si="22">K86</f>
        <v>30</v>
      </c>
      <c r="L85" s="134">
        <f t="shared" si="22"/>
        <v>30</v>
      </c>
    </row>
    <row r="86" spans="1:12" ht="31.5">
      <c r="A86" s="93" t="s">
        <v>155</v>
      </c>
      <c r="B86" s="130">
        <v>919</v>
      </c>
      <c r="C86" s="8" t="s">
        <v>16</v>
      </c>
      <c r="D86" s="8" t="s">
        <v>24</v>
      </c>
      <c r="E86" s="8" t="s">
        <v>45</v>
      </c>
      <c r="F86" s="8"/>
      <c r="G86" s="8"/>
      <c r="H86" s="8"/>
      <c r="I86" s="87"/>
      <c r="J86" s="63">
        <f>J87</f>
        <v>30</v>
      </c>
      <c r="K86" s="63">
        <f t="shared" ref="K86:L89" si="23">K87</f>
        <v>30</v>
      </c>
      <c r="L86" s="63">
        <f t="shared" si="23"/>
        <v>30</v>
      </c>
    </row>
    <row r="87" spans="1:12" ht="47.25">
      <c r="A87" s="147" t="s">
        <v>156</v>
      </c>
      <c r="B87" s="130">
        <v>919</v>
      </c>
      <c r="C87" s="8" t="s">
        <v>16</v>
      </c>
      <c r="D87" s="8" t="s">
        <v>24</v>
      </c>
      <c r="E87" s="8" t="s">
        <v>45</v>
      </c>
      <c r="F87" s="8" t="s">
        <v>20</v>
      </c>
      <c r="G87" s="8"/>
      <c r="H87" s="8"/>
      <c r="I87" s="87"/>
      <c r="J87" s="63">
        <f>J88</f>
        <v>30</v>
      </c>
      <c r="K87" s="63">
        <f t="shared" si="23"/>
        <v>30</v>
      </c>
      <c r="L87" s="63">
        <f t="shared" si="23"/>
        <v>30</v>
      </c>
    </row>
    <row r="88" spans="1:12" ht="63">
      <c r="A88" s="110" t="s">
        <v>194</v>
      </c>
      <c r="B88" s="130">
        <v>919</v>
      </c>
      <c r="C88" s="8" t="s">
        <v>16</v>
      </c>
      <c r="D88" s="8" t="s">
        <v>24</v>
      </c>
      <c r="E88" s="8">
        <v>89</v>
      </c>
      <c r="F88" s="8">
        <v>1</v>
      </c>
      <c r="G88" s="8" t="s">
        <v>33</v>
      </c>
      <c r="H88" s="8" t="s">
        <v>195</v>
      </c>
      <c r="I88" s="87"/>
      <c r="J88" s="63">
        <f>J89</f>
        <v>30</v>
      </c>
      <c r="K88" s="63">
        <f t="shared" si="23"/>
        <v>30</v>
      </c>
      <c r="L88" s="63">
        <f t="shared" si="23"/>
        <v>30</v>
      </c>
    </row>
    <row r="89" spans="1:12" ht="21" customHeight="1">
      <c r="A89" s="94" t="s">
        <v>95</v>
      </c>
      <c r="B89" s="130">
        <v>919</v>
      </c>
      <c r="C89" s="8" t="s">
        <v>16</v>
      </c>
      <c r="D89" s="8" t="s">
        <v>24</v>
      </c>
      <c r="E89" s="8">
        <v>89</v>
      </c>
      <c r="F89" s="8">
        <v>1</v>
      </c>
      <c r="G89" s="8" t="s">
        <v>33</v>
      </c>
      <c r="H89" s="8" t="s">
        <v>195</v>
      </c>
      <c r="I89" s="87" t="s">
        <v>97</v>
      </c>
      <c r="J89" s="63">
        <f>J90</f>
        <v>30</v>
      </c>
      <c r="K89" s="63">
        <f t="shared" si="23"/>
        <v>30</v>
      </c>
      <c r="L89" s="63">
        <f t="shared" si="23"/>
        <v>30</v>
      </c>
    </row>
    <row r="90" spans="1:12" ht="31.5">
      <c r="A90" s="94" t="s">
        <v>96</v>
      </c>
      <c r="B90" s="130">
        <v>919</v>
      </c>
      <c r="C90" s="8" t="s">
        <v>16</v>
      </c>
      <c r="D90" s="8" t="s">
        <v>24</v>
      </c>
      <c r="E90" s="8">
        <v>89</v>
      </c>
      <c r="F90" s="8">
        <v>1</v>
      </c>
      <c r="G90" s="8" t="s">
        <v>33</v>
      </c>
      <c r="H90" s="8" t="s">
        <v>195</v>
      </c>
      <c r="I90" s="87" t="s">
        <v>98</v>
      </c>
      <c r="J90" s="63">
        <v>30</v>
      </c>
      <c r="K90" s="63">
        <v>30</v>
      </c>
      <c r="L90" s="63">
        <v>30</v>
      </c>
    </row>
    <row r="91" spans="1:12">
      <c r="A91" s="142" t="s">
        <v>54</v>
      </c>
      <c r="B91" s="130">
        <v>919</v>
      </c>
      <c r="C91" s="137" t="s">
        <v>16</v>
      </c>
      <c r="D91" s="137" t="s">
        <v>25</v>
      </c>
      <c r="E91" s="137"/>
      <c r="F91" s="137"/>
      <c r="G91" s="145"/>
      <c r="H91" s="133"/>
      <c r="I91" s="133"/>
      <c r="J91" s="134">
        <f>J92</f>
        <v>88</v>
      </c>
      <c r="K91" s="134">
        <f>K92</f>
        <v>15</v>
      </c>
      <c r="L91" s="134">
        <f>L92</f>
        <v>35</v>
      </c>
    </row>
    <row r="92" spans="1:12" ht="31.5">
      <c r="A92" s="93" t="s">
        <v>155</v>
      </c>
      <c r="B92" s="130">
        <v>919</v>
      </c>
      <c r="C92" s="8" t="s">
        <v>16</v>
      </c>
      <c r="D92" s="8" t="s">
        <v>25</v>
      </c>
      <c r="E92" s="8" t="s">
        <v>45</v>
      </c>
      <c r="F92" s="8"/>
      <c r="G92" s="145"/>
      <c r="H92" s="62"/>
      <c r="I92" s="62"/>
      <c r="J92" s="63">
        <f>J93</f>
        <v>88</v>
      </c>
      <c r="K92" s="63">
        <f t="shared" ref="K92:L92" si="24">K93</f>
        <v>15</v>
      </c>
      <c r="L92" s="63">
        <f t="shared" si="24"/>
        <v>35</v>
      </c>
    </row>
    <row r="93" spans="1:12" ht="47.25">
      <c r="A93" s="147" t="s">
        <v>156</v>
      </c>
      <c r="B93" s="130">
        <v>919</v>
      </c>
      <c r="C93" s="8" t="s">
        <v>16</v>
      </c>
      <c r="D93" s="8" t="s">
        <v>25</v>
      </c>
      <c r="E93" s="8" t="s">
        <v>45</v>
      </c>
      <c r="F93" s="119">
        <v>1</v>
      </c>
      <c r="G93" s="145"/>
      <c r="H93" s="62"/>
      <c r="I93" s="62"/>
      <c r="J93" s="63">
        <f>J94+J97</f>
        <v>88</v>
      </c>
      <c r="K93" s="63">
        <f t="shared" ref="K93:L93" si="25">K94+K97</f>
        <v>15</v>
      </c>
      <c r="L93" s="63">
        <f t="shared" si="25"/>
        <v>35</v>
      </c>
    </row>
    <row r="94" spans="1:12">
      <c r="A94" s="94" t="s">
        <v>55</v>
      </c>
      <c r="B94" s="130">
        <v>919</v>
      </c>
      <c r="C94" s="8" t="s">
        <v>16</v>
      </c>
      <c r="D94" s="8" t="s">
        <v>25</v>
      </c>
      <c r="E94" s="8" t="s">
        <v>45</v>
      </c>
      <c r="F94" s="119">
        <v>1</v>
      </c>
      <c r="G94" s="88" t="s">
        <v>33</v>
      </c>
      <c r="H94" s="119">
        <v>43010</v>
      </c>
      <c r="I94" s="62"/>
      <c r="J94" s="63">
        <f>J95</f>
        <v>78</v>
      </c>
      <c r="K94" s="63">
        <f t="shared" ref="K94:L94" si="26">K95</f>
        <v>5</v>
      </c>
      <c r="L94" s="63">
        <f t="shared" si="26"/>
        <v>25</v>
      </c>
    </row>
    <row r="95" spans="1:12" ht="17.25" customHeight="1">
      <c r="A95" s="94" t="s">
        <v>95</v>
      </c>
      <c r="B95" s="130">
        <v>919</v>
      </c>
      <c r="C95" s="8" t="s">
        <v>16</v>
      </c>
      <c r="D95" s="8" t="s">
        <v>25</v>
      </c>
      <c r="E95" s="8" t="s">
        <v>45</v>
      </c>
      <c r="F95" s="119">
        <v>1</v>
      </c>
      <c r="G95" s="88" t="s">
        <v>33</v>
      </c>
      <c r="H95" s="119">
        <v>43010</v>
      </c>
      <c r="I95" s="119">
        <v>200</v>
      </c>
      <c r="J95" s="63">
        <f>J96</f>
        <v>78</v>
      </c>
      <c r="K95" s="63">
        <f>K96</f>
        <v>5</v>
      </c>
      <c r="L95" s="63">
        <f>L96</f>
        <v>25</v>
      </c>
    </row>
    <row r="96" spans="1:12" ht="31.5">
      <c r="A96" s="94" t="s">
        <v>96</v>
      </c>
      <c r="B96" s="130">
        <v>919</v>
      </c>
      <c r="C96" s="8" t="s">
        <v>16</v>
      </c>
      <c r="D96" s="8" t="s">
        <v>25</v>
      </c>
      <c r="E96" s="8" t="s">
        <v>45</v>
      </c>
      <c r="F96" s="119">
        <v>1</v>
      </c>
      <c r="G96" s="88" t="s">
        <v>33</v>
      </c>
      <c r="H96" s="119">
        <v>43010</v>
      </c>
      <c r="I96" s="119">
        <v>240</v>
      </c>
      <c r="J96" s="155">
        <v>78</v>
      </c>
      <c r="K96" s="155">
        <v>5</v>
      </c>
      <c r="L96" s="155">
        <v>25</v>
      </c>
    </row>
    <row r="97" spans="1:12" ht="19.5" customHeight="1">
      <c r="A97" s="94" t="s">
        <v>135</v>
      </c>
      <c r="B97" s="130">
        <v>919</v>
      </c>
      <c r="C97" s="8" t="s">
        <v>16</v>
      </c>
      <c r="D97" s="8" t="s">
        <v>25</v>
      </c>
      <c r="E97" s="8" t="s">
        <v>45</v>
      </c>
      <c r="F97" s="119">
        <v>1</v>
      </c>
      <c r="G97" s="88" t="s">
        <v>33</v>
      </c>
      <c r="H97" s="119">
        <v>43040</v>
      </c>
      <c r="I97" s="62"/>
      <c r="J97" s="63">
        <f>J98</f>
        <v>10</v>
      </c>
      <c r="K97" s="63">
        <f t="shared" ref="K97:L98" si="27">K98</f>
        <v>10</v>
      </c>
      <c r="L97" s="63">
        <f t="shared" si="27"/>
        <v>10</v>
      </c>
    </row>
    <row r="98" spans="1:12" ht="16.5" customHeight="1">
      <c r="A98" s="94" t="s">
        <v>95</v>
      </c>
      <c r="B98" s="130">
        <v>919</v>
      </c>
      <c r="C98" s="8" t="s">
        <v>16</v>
      </c>
      <c r="D98" s="8" t="s">
        <v>25</v>
      </c>
      <c r="E98" s="8" t="s">
        <v>45</v>
      </c>
      <c r="F98" s="119">
        <v>1</v>
      </c>
      <c r="G98" s="88" t="s">
        <v>33</v>
      </c>
      <c r="H98" s="119">
        <v>43040</v>
      </c>
      <c r="I98" s="119">
        <v>200</v>
      </c>
      <c r="J98" s="63">
        <f>J99</f>
        <v>10</v>
      </c>
      <c r="K98" s="63">
        <f t="shared" si="27"/>
        <v>10</v>
      </c>
      <c r="L98" s="63">
        <f t="shared" si="27"/>
        <v>10</v>
      </c>
    </row>
    <row r="99" spans="1:12" ht="31.5" customHeight="1">
      <c r="A99" s="94" t="s">
        <v>96</v>
      </c>
      <c r="B99" s="130">
        <v>919</v>
      </c>
      <c r="C99" s="8" t="s">
        <v>16</v>
      </c>
      <c r="D99" s="8" t="s">
        <v>25</v>
      </c>
      <c r="E99" s="8" t="s">
        <v>45</v>
      </c>
      <c r="F99" s="119">
        <v>1</v>
      </c>
      <c r="G99" s="88" t="s">
        <v>33</v>
      </c>
      <c r="H99" s="119">
        <v>43040</v>
      </c>
      <c r="I99" s="119">
        <v>240</v>
      </c>
      <c r="J99" s="155">
        <v>10</v>
      </c>
      <c r="K99" s="155">
        <v>10</v>
      </c>
      <c r="L99" s="155">
        <v>10</v>
      </c>
    </row>
    <row r="100" spans="1:12">
      <c r="A100" s="142" t="s">
        <v>56</v>
      </c>
      <c r="B100" s="130">
        <v>919</v>
      </c>
      <c r="C100" s="137" t="s">
        <v>27</v>
      </c>
      <c r="D100" s="137"/>
      <c r="E100" s="139"/>
      <c r="F100" s="137"/>
      <c r="G100" s="137"/>
      <c r="H100" s="137"/>
      <c r="I100" s="150"/>
      <c r="J100" s="140">
        <f t="shared" ref="J100:L105" si="28">J101</f>
        <v>300.5</v>
      </c>
      <c r="K100" s="140">
        <f t="shared" si="28"/>
        <v>272.57499999999999</v>
      </c>
      <c r="L100" s="140">
        <f t="shared" si="28"/>
        <v>239.51499999999999</v>
      </c>
    </row>
    <row r="101" spans="1:12">
      <c r="A101" s="156" t="s">
        <v>23</v>
      </c>
      <c r="B101" s="130">
        <v>919</v>
      </c>
      <c r="C101" s="137" t="s">
        <v>27</v>
      </c>
      <c r="D101" s="137" t="s">
        <v>13</v>
      </c>
      <c r="E101" s="150"/>
      <c r="F101" s="137"/>
      <c r="G101" s="137"/>
      <c r="H101" s="137"/>
      <c r="I101" s="150"/>
      <c r="J101" s="140">
        <f t="shared" si="28"/>
        <v>300.5</v>
      </c>
      <c r="K101" s="140">
        <f t="shared" si="28"/>
        <v>272.57499999999999</v>
      </c>
      <c r="L101" s="140">
        <f t="shared" si="28"/>
        <v>239.51499999999999</v>
      </c>
    </row>
    <row r="102" spans="1:12" ht="31.5">
      <c r="A102" s="93" t="s">
        <v>155</v>
      </c>
      <c r="B102" s="130">
        <v>919</v>
      </c>
      <c r="C102" s="8" t="s">
        <v>27</v>
      </c>
      <c r="D102" s="8" t="s">
        <v>13</v>
      </c>
      <c r="E102" s="8">
        <v>89</v>
      </c>
      <c r="F102" s="8"/>
      <c r="G102" s="8"/>
      <c r="H102" s="8"/>
      <c r="I102" s="87"/>
      <c r="J102" s="141">
        <f t="shared" si="28"/>
        <v>300.5</v>
      </c>
      <c r="K102" s="141">
        <f t="shared" si="28"/>
        <v>272.57499999999999</v>
      </c>
      <c r="L102" s="141">
        <f t="shared" si="28"/>
        <v>239.51499999999999</v>
      </c>
    </row>
    <row r="103" spans="1:12" ht="47.25">
      <c r="A103" s="147" t="s">
        <v>156</v>
      </c>
      <c r="B103" s="130">
        <v>919</v>
      </c>
      <c r="C103" s="8" t="s">
        <v>27</v>
      </c>
      <c r="D103" s="8" t="s">
        <v>13</v>
      </c>
      <c r="E103" s="8">
        <v>89</v>
      </c>
      <c r="F103" s="8">
        <v>1</v>
      </c>
      <c r="G103" s="8"/>
      <c r="H103" s="8"/>
      <c r="I103" s="87"/>
      <c r="J103" s="141">
        <f t="shared" si="28"/>
        <v>300.5</v>
      </c>
      <c r="K103" s="141">
        <f t="shared" si="28"/>
        <v>272.57499999999999</v>
      </c>
      <c r="L103" s="141">
        <f t="shared" si="28"/>
        <v>239.51499999999999</v>
      </c>
    </row>
    <row r="104" spans="1:12">
      <c r="A104" s="112" t="s">
        <v>90</v>
      </c>
      <c r="B104" s="130">
        <v>919</v>
      </c>
      <c r="C104" s="157" t="s">
        <v>27</v>
      </c>
      <c r="D104" s="157" t="s">
        <v>13</v>
      </c>
      <c r="E104" s="116">
        <v>89</v>
      </c>
      <c r="F104" s="88">
        <v>1</v>
      </c>
      <c r="G104" s="88" t="s">
        <v>33</v>
      </c>
      <c r="H104" s="88" t="s">
        <v>58</v>
      </c>
      <c r="I104" s="116"/>
      <c r="J104" s="141">
        <f t="shared" si="28"/>
        <v>300.5</v>
      </c>
      <c r="K104" s="141">
        <f t="shared" si="28"/>
        <v>272.57499999999999</v>
      </c>
      <c r="L104" s="141">
        <f t="shared" si="28"/>
        <v>239.51499999999999</v>
      </c>
    </row>
    <row r="105" spans="1:12">
      <c r="A105" s="112" t="s">
        <v>91</v>
      </c>
      <c r="B105" s="130">
        <v>919</v>
      </c>
      <c r="C105" s="157" t="s">
        <v>27</v>
      </c>
      <c r="D105" s="157" t="s">
        <v>13</v>
      </c>
      <c r="E105" s="116">
        <v>89</v>
      </c>
      <c r="F105" s="88">
        <v>1</v>
      </c>
      <c r="G105" s="88" t="s">
        <v>33</v>
      </c>
      <c r="H105" s="88" t="s">
        <v>58</v>
      </c>
      <c r="I105" s="116" t="s">
        <v>93</v>
      </c>
      <c r="J105" s="141">
        <f t="shared" si="28"/>
        <v>300.5</v>
      </c>
      <c r="K105" s="141">
        <f t="shared" si="28"/>
        <v>272.57499999999999</v>
      </c>
      <c r="L105" s="141">
        <f t="shared" si="28"/>
        <v>239.51499999999999</v>
      </c>
    </row>
    <row r="106" spans="1:12">
      <c r="A106" s="112" t="s">
        <v>92</v>
      </c>
      <c r="B106" s="130">
        <v>919</v>
      </c>
      <c r="C106" s="157" t="s">
        <v>27</v>
      </c>
      <c r="D106" s="157" t="s">
        <v>13</v>
      </c>
      <c r="E106" s="116">
        <v>89</v>
      </c>
      <c r="F106" s="88">
        <v>1</v>
      </c>
      <c r="G106" s="88" t="s">
        <v>33</v>
      </c>
      <c r="H106" s="88" t="s">
        <v>58</v>
      </c>
      <c r="I106" s="116" t="s">
        <v>94</v>
      </c>
      <c r="J106" s="158">
        <v>300.5</v>
      </c>
      <c r="K106" s="158">
        <f>300.5-K120</f>
        <v>272.57499999999999</v>
      </c>
      <c r="L106" s="158">
        <f>300.5-L120</f>
        <v>239.51499999999999</v>
      </c>
    </row>
    <row r="107" spans="1:12">
      <c r="A107" s="138" t="s">
        <v>15</v>
      </c>
      <c r="B107" s="130">
        <v>919</v>
      </c>
      <c r="C107" s="159" t="s">
        <v>28</v>
      </c>
      <c r="D107" s="159"/>
      <c r="E107" s="148"/>
      <c r="F107" s="108"/>
      <c r="G107" s="108"/>
      <c r="H107" s="108"/>
      <c r="I107" s="148"/>
      <c r="J107" s="140">
        <f>J108</f>
        <v>3.3</v>
      </c>
      <c r="K107" s="140">
        <f t="shared" ref="J107:L112" si="29">K108</f>
        <v>3.3</v>
      </c>
      <c r="L107" s="140">
        <f t="shared" si="29"/>
        <v>3.3</v>
      </c>
    </row>
    <row r="108" spans="1:12">
      <c r="A108" s="138" t="s">
        <v>59</v>
      </c>
      <c r="B108" s="130">
        <v>919</v>
      </c>
      <c r="C108" s="108">
        <v>13</v>
      </c>
      <c r="D108" s="108" t="s">
        <v>13</v>
      </c>
      <c r="E108" s="146"/>
      <c r="F108" s="108"/>
      <c r="G108" s="108"/>
      <c r="H108" s="108"/>
      <c r="I108" s="148"/>
      <c r="J108" s="140">
        <f t="shared" si="29"/>
        <v>3.3</v>
      </c>
      <c r="K108" s="140">
        <f t="shared" si="29"/>
        <v>3.3</v>
      </c>
      <c r="L108" s="140">
        <f t="shared" si="29"/>
        <v>3.3</v>
      </c>
    </row>
    <row r="109" spans="1:12" ht="31.5">
      <c r="A109" s="93" t="s">
        <v>155</v>
      </c>
      <c r="B109" s="130">
        <v>919</v>
      </c>
      <c r="C109" s="88" t="s">
        <v>28</v>
      </c>
      <c r="D109" s="88" t="s">
        <v>13</v>
      </c>
      <c r="E109" s="8">
        <v>89</v>
      </c>
      <c r="F109" s="8"/>
      <c r="G109" s="88"/>
      <c r="H109" s="88"/>
      <c r="I109" s="116"/>
      <c r="J109" s="141">
        <f t="shared" si="29"/>
        <v>3.3</v>
      </c>
      <c r="K109" s="141">
        <f t="shared" si="29"/>
        <v>3.3</v>
      </c>
      <c r="L109" s="141">
        <f t="shared" si="29"/>
        <v>3.3</v>
      </c>
    </row>
    <row r="110" spans="1:12" ht="47.25">
      <c r="A110" s="147" t="s">
        <v>156</v>
      </c>
      <c r="B110" s="130">
        <v>919</v>
      </c>
      <c r="C110" s="88" t="s">
        <v>28</v>
      </c>
      <c r="D110" s="88" t="s">
        <v>13</v>
      </c>
      <c r="E110" s="8">
        <v>89</v>
      </c>
      <c r="F110" s="8">
        <v>1</v>
      </c>
      <c r="G110" s="88"/>
      <c r="H110" s="88"/>
      <c r="I110" s="116"/>
      <c r="J110" s="141">
        <f t="shared" si="29"/>
        <v>3.3</v>
      </c>
      <c r="K110" s="141">
        <f t="shared" si="29"/>
        <v>3.3</v>
      </c>
      <c r="L110" s="141">
        <f t="shared" si="29"/>
        <v>3.3</v>
      </c>
    </row>
    <row r="111" spans="1:12">
      <c r="A111" s="94" t="s">
        <v>60</v>
      </c>
      <c r="B111" s="130">
        <v>919</v>
      </c>
      <c r="C111" s="88">
        <v>13</v>
      </c>
      <c r="D111" s="88" t="s">
        <v>13</v>
      </c>
      <c r="E111" s="90">
        <v>89</v>
      </c>
      <c r="F111" s="88">
        <v>1</v>
      </c>
      <c r="G111" s="88" t="s">
        <v>33</v>
      </c>
      <c r="H111" s="88">
        <v>41240</v>
      </c>
      <c r="I111" s="116"/>
      <c r="J111" s="160">
        <f t="shared" si="29"/>
        <v>3.3</v>
      </c>
      <c r="K111" s="160">
        <f t="shared" si="29"/>
        <v>3.3</v>
      </c>
      <c r="L111" s="160">
        <f t="shared" si="29"/>
        <v>3.3</v>
      </c>
    </row>
    <row r="112" spans="1:12">
      <c r="A112" s="94" t="s">
        <v>88</v>
      </c>
      <c r="B112" s="130">
        <v>919</v>
      </c>
      <c r="C112" s="88">
        <v>13</v>
      </c>
      <c r="D112" s="88" t="s">
        <v>13</v>
      </c>
      <c r="E112" s="90">
        <v>89</v>
      </c>
      <c r="F112" s="88">
        <v>1</v>
      </c>
      <c r="G112" s="88" t="s">
        <v>33</v>
      </c>
      <c r="H112" s="88" t="s">
        <v>65</v>
      </c>
      <c r="I112" s="116" t="s">
        <v>89</v>
      </c>
      <c r="J112" s="160">
        <f t="shared" si="29"/>
        <v>3.3</v>
      </c>
      <c r="K112" s="160">
        <f t="shared" si="29"/>
        <v>3.3</v>
      </c>
      <c r="L112" s="160">
        <f t="shared" si="29"/>
        <v>3.3</v>
      </c>
    </row>
    <row r="113" spans="1:12">
      <c r="A113" s="32" t="s">
        <v>61</v>
      </c>
      <c r="B113" s="28">
        <v>919</v>
      </c>
      <c r="C113" s="3">
        <v>13</v>
      </c>
      <c r="D113" s="3" t="s">
        <v>13</v>
      </c>
      <c r="E113" s="34">
        <v>89</v>
      </c>
      <c r="F113" s="3">
        <v>1</v>
      </c>
      <c r="G113" s="3" t="s">
        <v>33</v>
      </c>
      <c r="H113" s="3">
        <v>41240</v>
      </c>
      <c r="I113" s="25">
        <v>730</v>
      </c>
      <c r="J113" s="36">
        <v>3.3</v>
      </c>
      <c r="K113" s="36">
        <v>3.3</v>
      </c>
      <c r="L113" s="36">
        <v>3.3</v>
      </c>
    </row>
    <row r="114" spans="1:12">
      <c r="A114" s="118" t="s">
        <v>225</v>
      </c>
      <c r="B114" s="130">
        <v>919</v>
      </c>
      <c r="C114" s="88" t="s">
        <v>163</v>
      </c>
      <c r="D114" s="88"/>
      <c r="E114" s="90"/>
      <c r="F114" s="88"/>
      <c r="G114" s="88"/>
      <c r="H114" s="88"/>
      <c r="I114" s="116"/>
      <c r="J114" s="36">
        <f t="shared" ref="J114:J119" si="30">J115</f>
        <v>0</v>
      </c>
      <c r="K114" s="36">
        <f t="shared" ref="K114:L119" si="31">K115</f>
        <v>27.925000000000001</v>
      </c>
      <c r="L114" s="36">
        <f t="shared" si="31"/>
        <v>60.984999999999999</v>
      </c>
    </row>
    <row r="115" spans="1:12">
      <c r="A115" s="118" t="s">
        <v>225</v>
      </c>
      <c r="B115" s="28">
        <v>919</v>
      </c>
      <c r="C115" s="88" t="s">
        <v>163</v>
      </c>
      <c r="D115" s="88">
        <v>99</v>
      </c>
      <c r="E115" s="90"/>
      <c r="F115" s="88"/>
      <c r="G115" s="88"/>
      <c r="H115" s="88"/>
      <c r="I115" s="116"/>
      <c r="J115" s="36">
        <f t="shared" si="30"/>
        <v>0</v>
      </c>
      <c r="K115" s="36">
        <f t="shared" si="31"/>
        <v>27.925000000000001</v>
      </c>
      <c r="L115" s="36">
        <f t="shared" si="31"/>
        <v>60.984999999999999</v>
      </c>
    </row>
    <row r="116" spans="1:12" ht="31.5">
      <c r="A116" s="112" t="s">
        <v>155</v>
      </c>
      <c r="B116" s="130">
        <v>919</v>
      </c>
      <c r="C116" s="88" t="s">
        <v>163</v>
      </c>
      <c r="D116" s="88">
        <v>99</v>
      </c>
      <c r="E116" s="88" t="s">
        <v>45</v>
      </c>
      <c r="F116" s="88" t="s">
        <v>31</v>
      </c>
      <c r="G116" s="88"/>
      <c r="H116" s="88"/>
      <c r="I116" s="116"/>
      <c r="J116" s="36">
        <f t="shared" si="30"/>
        <v>0</v>
      </c>
      <c r="K116" s="36">
        <f t="shared" si="31"/>
        <v>27.925000000000001</v>
      </c>
      <c r="L116" s="36">
        <f t="shared" si="31"/>
        <v>60.984999999999999</v>
      </c>
    </row>
    <row r="117" spans="1:12" ht="47.25">
      <c r="A117" s="112" t="s">
        <v>156</v>
      </c>
      <c r="B117" s="28">
        <v>919</v>
      </c>
      <c r="C117" s="88" t="s">
        <v>163</v>
      </c>
      <c r="D117" s="88">
        <v>99</v>
      </c>
      <c r="E117" s="88" t="s">
        <v>45</v>
      </c>
      <c r="F117" s="88" t="s">
        <v>20</v>
      </c>
      <c r="G117" s="88"/>
      <c r="H117" s="88"/>
      <c r="I117" s="116"/>
      <c r="J117" s="36">
        <f t="shared" si="30"/>
        <v>0</v>
      </c>
      <c r="K117" s="36">
        <f t="shared" si="31"/>
        <v>27.925000000000001</v>
      </c>
      <c r="L117" s="36">
        <f t="shared" si="31"/>
        <v>60.984999999999999</v>
      </c>
    </row>
    <row r="118" spans="1:12">
      <c r="A118" s="118" t="s">
        <v>225</v>
      </c>
      <c r="B118" s="130">
        <v>919</v>
      </c>
      <c r="C118" s="88" t="s">
        <v>163</v>
      </c>
      <c r="D118" s="88">
        <v>99</v>
      </c>
      <c r="E118" s="88" t="s">
        <v>45</v>
      </c>
      <c r="F118" s="88" t="s">
        <v>20</v>
      </c>
      <c r="G118" s="88" t="s">
        <v>33</v>
      </c>
      <c r="H118" s="88" t="s">
        <v>164</v>
      </c>
      <c r="I118" s="88"/>
      <c r="J118" s="36">
        <f t="shared" si="30"/>
        <v>0</v>
      </c>
      <c r="K118" s="36">
        <f t="shared" si="31"/>
        <v>27.925000000000001</v>
      </c>
      <c r="L118" s="36">
        <f t="shared" si="31"/>
        <v>60.984999999999999</v>
      </c>
    </row>
    <row r="119" spans="1:12">
      <c r="A119" s="118" t="s">
        <v>103</v>
      </c>
      <c r="B119" s="28">
        <v>919</v>
      </c>
      <c r="C119" s="88" t="s">
        <v>163</v>
      </c>
      <c r="D119" s="88">
        <v>99</v>
      </c>
      <c r="E119" s="88" t="s">
        <v>45</v>
      </c>
      <c r="F119" s="88" t="s">
        <v>20</v>
      </c>
      <c r="G119" s="88" t="s">
        <v>33</v>
      </c>
      <c r="H119" s="88" t="s">
        <v>164</v>
      </c>
      <c r="I119" s="88" t="s">
        <v>104</v>
      </c>
      <c r="J119" s="36">
        <f t="shared" si="30"/>
        <v>0</v>
      </c>
      <c r="K119" s="36">
        <f t="shared" si="31"/>
        <v>27.925000000000001</v>
      </c>
      <c r="L119" s="36">
        <f t="shared" si="31"/>
        <v>60.984999999999999</v>
      </c>
    </row>
    <row r="120" spans="1:12">
      <c r="A120" s="118" t="s">
        <v>44</v>
      </c>
      <c r="B120" s="130">
        <v>919</v>
      </c>
      <c r="C120" s="88" t="s">
        <v>163</v>
      </c>
      <c r="D120" s="88" t="s">
        <v>163</v>
      </c>
      <c r="E120" s="88" t="s">
        <v>45</v>
      </c>
      <c r="F120" s="88" t="s">
        <v>20</v>
      </c>
      <c r="G120" s="88" t="s">
        <v>33</v>
      </c>
      <c r="H120" s="88" t="s">
        <v>164</v>
      </c>
      <c r="I120" s="88" t="s">
        <v>46</v>
      </c>
      <c r="J120" s="36">
        <v>0</v>
      </c>
      <c r="K120" s="36">
        <v>27.925000000000001</v>
      </c>
      <c r="L120" s="36">
        <v>60.984999999999999</v>
      </c>
    </row>
  </sheetData>
  <autoFilter ref="A6:L12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">
    <cfRule type="expression" dxfId="73" priority="81" stopIfTrue="1">
      <formula>$C38=""</formula>
    </cfRule>
    <cfRule type="expression" dxfId="72" priority="82" stopIfTrue="1">
      <formula>$D38&lt;&gt;""</formula>
    </cfRule>
  </conditionalFormatting>
  <conditionalFormatting sqref="A38">
    <cfRule type="expression" dxfId="71" priority="78" stopIfTrue="1">
      <formula>$F38=""</formula>
    </cfRule>
    <cfRule type="expression" dxfId="70" priority="79" stopIfTrue="1">
      <formula>#REF!&lt;&gt;""</formula>
    </cfRule>
    <cfRule type="expression" dxfId="69" priority="80" stopIfTrue="1">
      <formula>AND($G38="",$F38&lt;&gt;"")</formula>
    </cfRule>
  </conditionalFormatting>
  <conditionalFormatting sqref="F38">
    <cfRule type="expression" dxfId="68" priority="76" stopIfTrue="1">
      <formula>$C38=""</formula>
    </cfRule>
    <cfRule type="expression" dxfId="67" priority="77" stopIfTrue="1">
      <formula>$D38&lt;&gt;""</formula>
    </cfRule>
  </conditionalFormatting>
  <conditionalFormatting sqref="F91:F92">
    <cfRule type="expression" dxfId="66" priority="63" stopIfTrue="1">
      <formula>$C91=""</formula>
    </cfRule>
    <cfRule type="expression" dxfId="65" priority="64" stopIfTrue="1">
      <formula>$D91&lt;&gt;""</formula>
    </cfRule>
  </conditionalFormatting>
  <conditionalFormatting sqref="G91:G93">
    <cfRule type="expression" dxfId="64" priority="61" stopIfTrue="1">
      <formula>$C91=""</formula>
    </cfRule>
    <cfRule type="expression" dxfId="63" priority="62" stopIfTrue="1">
      <formula>$D91&lt;&gt;""</formula>
    </cfRule>
  </conditionalFormatting>
  <conditionalFormatting sqref="A94 A97">
    <cfRule type="expression" dxfId="62" priority="58" stopIfTrue="1">
      <formula>$F94=""</formula>
    </cfRule>
    <cfRule type="expression" dxfId="61" priority="60" stopIfTrue="1">
      <formula>AND($G94="",$F94&lt;&gt;"")</formula>
    </cfRule>
  </conditionalFormatting>
  <conditionalFormatting sqref="A97">
    <cfRule type="expression" dxfId="60" priority="42" stopIfTrue="1">
      <formula>$F97=""</formula>
    </cfRule>
    <cfRule type="expression" dxfId="59" priority="44" stopIfTrue="1">
      <formula>AND($G97="",$F97&lt;&gt;"")</formula>
    </cfRule>
  </conditionalFormatting>
  <conditionalFormatting sqref="F91:F92">
    <cfRule type="expression" dxfId="58" priority="40" stopIfTrue="1">
      <formula>$C91=""</formula>
    </cfRule>
    <cfRule type="expression" dxfId="57" priority="41" stopIfTrue="1">
      <formula>$D91&lt;&gt;""</formula>
    </cfRule>
  </conditionalFormatting>
  <conditionalFormatting sqref="G91:G93">
    <cfRule type="expression" dxfId="56" priority="38" stopIfTrue="1">
      <formula>$C91=""</formula>
    </cfRule>
    <cfRule type="expression" dxfId="55" priority="39" stopIfTrue="1">
      <formula>$D91&lt;&gt;""</formula>
    </cfRule>
  </conditionalFormatting>
  <conditionalFormatting sqref="A38">
    <cfRule type="expression" dxfId="54" priority="35" stopIfTrue="1">
      <formula>$F38=""</formula>
    </cfRule>
    <cfRule type="expression" dxfId="53" priority="36" stopIfTrue="1">
      <formula>#REF!&lt;&gt;""</formula>
    </cfRule>
    <cfRule type="expression" dxfId="52" priority="37" stopIfTrue="1">
      <formula>AND($G38="",$F38&lt;&gt;"")</formula>
    </cfRule>
  </conditionalFormatting>
  <conditionalFormatting sqref="G38">
    <cfRule type="expression" dxfId="51" priority="33" stopIfTrue="1">
      <formula>$C38=""</formula>
    </cfRule>
    <cfRule type="expression" dxfId="50" priority="34" stopIfTrue="1">
      <formula>$D38&lt;&gt;""</formula>
    </cfRule>
  </conditionalFormatting>
  <conditionalFormatting sqref="F38">
    <cfRule type="expression" dxfId="49" priority="31" stopIfTrue="1">
      <formula>$C38=""</formula>
    </cfRule>
    <cfRule type="expression" dxfId="48" priority="32" stopIfTrue="1">
      <formula>$D38&lt;&gt;""</formula>
    </cfRule>
  </conditionalFormatting>
  <conditionalFormatting sqref="A35">
    <cfRule type="expression" dxfId="47" priority="7" stopIfTrue="1">
      <formula>$F35=""</formula>
    </cfRule>
    <cfRule type="expression" dxfId="46" priority="8" stopIfTrue="1">
      <formula>#REF!&lt;&gt;""</formula>
    </cfRule>
    <cfRule type="expression" dxfId="45" priority="9" stopIfTrue="1">
      <formula>AND($G35="",$F35&lt;&gt;"")</formula>
    </cfRule>
  </conditionalFormatting>
  <conditionalFormatting sqref="A44">
    <cfRule type="expression" dxfId="44" priority="4" stopIfTrue="1">
      <formula>$F44=""</formula>
    </cfRule>
    <cfRule type="expression" dxfId="43" priority="5" stopIfTrue="1">
      <formula>$H44&lt;&gt;""</formula>
    </cfRule>
    <cfRule type="expression" dxfId="42" priority="6" stopIfTrue="1">
      <formula>AND($G44="",$F44&lt;&gt;"")</formula>
    </cfRule>
  </conditionalFormatting>
  <conditionalFormatting sqref="C44">
    <cfRule type="expression" dxfId="41" priority="1" stopIfTrue="1">
      <formula>$F44=""</formula>
    </cfRule>
    <cfRule type="expression" dxfId="40" priority="2" stopIfTrue="1">
      <formula>#REF!&lt;&gt;""</formula>
    </cfRule>
    <cfRule type="expression" dxfId="39" priority="3" stopIfTrue="1">
      <formula>AND($G44="",$F44&lt;&gt;"")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9"/>
  <sheetViews>
    <sheetView view="pageBreakPreview" zoomScaleNormal="75" zoomScaleSheetLayoutView="100" workbookViewId="0">
      <selection activeCell="A49" sqref="A49"/>
    </sheetView>
  </sheetViews>
  <sheetFormatPr defaultColWidth="8.5703125" defaultRowHeight="15.75"/>
  <cols>
    <col min="1" max="1" width="73.5703125" style="122" customWidth="1"/>
    <col min="2" max="2" width="6.7109375" style="166" customWidth="1"/>
    <col min="3" max="3" width="6.28515625" style="166" customWidth="1"/>
    <col min="4" max="4" width="6.5703125" style="166" customWidth="1"/>
    <col min="5" max="5" width="5.140625" style="166" customWidth="1"/>
    <col min="6" max="6" width="6" style="166" customWidth="1"/>
    <col min="7" max="7" width="10" style="166" customWidth="1"/>
    <col min="8" max="8" width="6" style="166" customWidth="1"/>
    <col min="9" max="9" width="16.28515625" style="166" customWidth="1"/>
    <col min="10" max="10" width="12" style="98" customWidth="1"/>
    <col min="11" max="11" width="13.5703125" style="98" customWidth="1"/>
    <col min="12" max="12" width="61.85546875" style="167" customWidth="1"/>
    <col min="13" max="13" width="11" style="98" customWidth="1"/>
    <col min="14" max="16384" width="8.5703125" style="98"/>
  </cols>
  <sheetData>
    <row r="1" spans="1:11" ht="129.75" customHeight="1">
      <c r="I1" s="255" t="s">
        <v>229</v>
      </c>
      <c r="J1" s="255"/>
      <c r="K1" s="255"/>
    </row>
    <row r="2" spans="1:11" ht="80.25" customHeight="1">
      <c r="A2" s="265" t="s">
        <v>230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1" ht="16.5" customHeight="1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232" t="s">
        <v>182</v>
      </c>
    </row>
    <row r="4" spans="1:11" ht="17.25" customHeight="1">
      <c r="A4" s="266" t="s">
        <v>9</v>
      </c>
      <c r="B4" s="266" t="s">
        <v>10</v>
      </c>
      <c r="C4" s="266" t="s">
        <v>178</v>
      </c>
      <c r="D4" s="266" t="s">
        <v>179</v>
      </c>
      <c r="E4" s="266"/>
      <c r="F4" s="266"/>
      <c r="G4" s="266"/>
      <c r="H4" s="266" t="s">
        <v>180</v>
      </c>
      <c r="I4" s="266" t="s">
        <v>62</v>
      </c>
      <c r="J4" s="266"/>
      <c r="K4" s="266"/>
    </row>
    <row r="5" spans="1:11" ht="16.5" customHeight="1">
      <c r="A5" s="263" t="s">
        <v>181</v>
      </c>
      <c r="B5" s="263" t="s">
        <v>181</v>
      </c>
      <c r="C5" s="263" t="s">
        <v>181</v>
      </c>
      <c r="D5" s="263" t="s">
        <v>181</v>
      </c>
      <c r="E5" s="263"/>
      <c r="F5" s="263"/>
      <c r="G5" s="263"/>
      <c r="H5" s="263" t="s">
        <v>181</v>
      </c>
      <c r="I5" s="243" t="s">
        <v>176</v>
      </c>
      <c r="J5" s="243" t="s">
        <v>187</v>
      </c>
      <c r="K5" s="243" t="s">
        <v>207</v>
      </c>
    </row>
    <row r="6" spans="1:11" ht="14.25" customHeight="1">
      <c r="A6" s="100">
        <v>1</v>
      </c>
      <c r="B6" s="100">
        <v>2</v>
      </c>
      <c r="C6" s="100">
        <v>3</v>
      </c>
      <c r="D6" s="100">
        <v>4</v>
      </c>
      <c r="E6" s="100">
        <v>5</v>
      </c>
      <c r="F6" s="100">
        <v>6</v>
      </c>
      <c r="G6" s="100">
        <v>7</v>
      </c>
      <c r="H6" s="100">
        <v>8</v>
      </c>
      <c r="I6" s="165">
        <v>9</v>
      </c>
      <c r="J6" s="165">
        <v>10</v>
      </c>
      <c r="K6" s="165">
        <v>11</v>
      </c>
    </row>
    <row r="7" spans="1:11" ht="18" customHeight="1">
      <c r="A7" s="169" t="s">
        <v>19</v>
      </c>
      <c r="B7" s="170"/>
      <c r="C7" s="170"/>
      <c r="D7" s="170"/>
      <c r="E7" s="170"/>
      <c r="F7" s="170"/>
      <c r="G7" s="170"/>
      <c r="H7" s="170"/>
      <c r="I7" s="171">
        <f>I8+I52+I73+I83+I99+I106+I61+I113</f>
        <v>2513.9</v>
      </c>
      <c r="J7" s="171">
        <f>J8+J52+J73+J83+J99+J106+J61+J113</f>
        <v>1854.8</v>
      </c>
      <c r="K7" s="171">
        <f>K8+K52+K73+K83+K99+K106+K61+K113</f>
        <v>1978.7999999999997</v>
      </c>
    </row>
    <row r="8" spans="1:11" ht="18" customHeight="1">
      <c r="A8" s="129" t="s">
        <v>12</v>
      </c>
      <c r="B8" s="130" t="s">
        <v>13</v>
      </c>
      <c r="C8" s="130"/>
      <c r="D8" s="137"/>
      <c r="E8" s="137"/>
      <c r="F8" s="137"/>
      <c r="G8" s="137"/>
      <c r="H8" s="131"/>
      <c r="I8" s="140">
        <f>I9+I18+I37+I43</f>
        <v>1369.6999999999998</v>
      </c>
      <c r="J8" s="140">
        <f>J9+J18+J37+J43</f>
        <v>798.09999999999991</v>
      </c>
      <c r="K8" s="140">
        <f>K9+K18+K37+K43</f>
        <v>881.3</v>
      </c>
    </row>
    <row r="9" spans="1:11" ht="31.5">
      <c r="A9" s="138" t="s">
        <v>29</v>
      </c>
      <c r="B9" s="137" t="s">
        <v>13</v>
      </c>
      <c r="C9" s="137" t="s">
        <v>24</v>
      </c>
      <c r="D9" s="137"/>
      <c r="E9" s="137"/>
      <c r="F9" s="137"/>
      <c r="G9" s="137"/>
      <c r="H9" s="139"/>
      <c r="I9" s="140">
        <f t="shared" ref="I9:K13" si="0">I10</f>
        <v>369.7</v>
      </c>
      <c r="J9" s="140">
        <f t="shared" si="0"/>
        <v>300</v>
      </c>
      <c r="K9" s="140">
        <f t="shared" si="0"/>
        <v>332</v>
      </c>
    </row>
    <row r="10" spans="1:11">
      <c r="A10" s="112" t="s">
        <v>130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9"/>
      <c r="I10" s="141">
        <f t="shared" si="0"/>
        <v>369.7</v>
      </c>
      <c r="J10" s="141">
        <f t="shared" si="0"/>
        <v>300</v>
      </c>
      <c r="K10" s="141">
        <f t="shared" si="0"/>
        <v>332</v>
      </c>
    </row>
    <row r="11" spans="1:11">
      <c r="A11" s="94" t="s">
        <v>128</v>
      </c>
      <c r="B11" s="8" t="s">
        <v>13</v>
      </c>
      <c r="C11" s="8" t="s">
        <v>24</v>
      </c>
      <c r="D11" s="8">
        <v>65</v>
      </c>
      <c r="E11" s="8">
        <v>1</v>
      </c>
      <c r="F11" s="137"/>
      <c r="G11" s="137"/>
      <c r="H11" s="139"/>
      <c r="I11" s="141">
        <f>I12+I15</f>
        <v>369.7</v>
      </c>
      <c r="J11" s="141">
        <f t="shared" si="0"/>
        <v>300</v>
      </c>
      <c r="K11" s="141">
        <f t="shared" si="0"/>
        <v>332</v>
      </c>
    </row>
    <row r="12" spans="1:11">
      <c r="A12" s="113" t="s">
        <v>107</v>
      </c>
      <c r="B12" s="88" t="s">
        <v>13</v>
      </c>
      <c r="C12" s="88" t="s">
        <v>24</v>
      </c>
      <c r="D12" s="88" t="s">
        <v>30</v>
      </c>
      <c r="E12" s="88" t="s">
        <v>20</v>
      </c>
      <c r="F12" s="88" t="s">
        <v>33</v>
      </c>
      <c r="G12" s="88" t="s">
        <v>34</v>
      </c>
      <c r="H12" s="139"/>
      <c r="I12" s="141">
        <f t="shared" si="0"/>
        <v>269.7</v>
      </c>
      <c r="J12" s="141">
        <f t="shared" si="0"/>
        <v>300</v>
      </c>
      <c r="K12" s="141">
        <f t="shared" si="0"/>
        <v>332</v>
      </c>
    </row>
    <row r="13" spans="1:11" ht="63">
      <c r="A13" s="113" t="s">
        <v>99</v>
      </c>
      <c r="B13" s="88" t="s">
        <v>13</v>
      </c>
      <c r="C13" s="88" t="s">
        <v>24</v>
      </c>
      <c r="D13" s="88" t="s">
        <v>30</v>
      </c>
      <c r="E13" s="88" t="s">
        <v>20</v>
      </c>
      <c r="F13" s="88" t="s">
        <v>33</v>
      </c>
      <c r="G13" s="88" t="s">
        <v>34</v>
      </c>
      <c r="H13" s="89" t="s">
        <v>101</v>
      </c>
      <c r="I13" s="141">
        <f t="shared" si="0"/>
        <v>269.7</v>
      </c>
      <c r="J13" s="141">
        <f t="shared" si="0"/>
        <v>300</v>
      </c>
      <c r="K13" s="141">
        <f t="shared" si="0"/>
        <v>332</v>
      </c>
    </row>
    <row r="14" spans="1:11" ht="36" customHeight="1">
      <c r="A14" s="113" t="s">
        <v>100</v>
      </c>
      <c r="B14" s="88" t="s">
        <v>13</v>
      </c>
      <c r="C14" s="88" t="s">
        <v>24</v>
      </c>
      <c r="D14" s="88" t="s">
        <v>30</v>
      </c>
      <c r="E14" s="88" t="s">
        <v>20</v>
      </c>
      <c r="F14" s="88" t="s">
        <v>33</v>
      </c>
      <c r="G14" s="88" t="s">
        <v>34</v>
      </c>
      <c r="H14" s="89" t="s">
        <v>102</v>
      </c>
      <c r="I14" s="141">
        <f>'Прил 2'!J15</f>
        <v>269.7</v>
      </c>
      <c r="J14" s="141">
        <f>'Прил 2'!K15</f>
        <v>300</v>
      </c>
      <c r="K14" s="141">
        <f>'Прил 2'!L15</f>
        <v>332</v>
      </c>
    </row>
    <row r="15" spans="1:11" ht="47.25" customHeight="1">
      <c r="A15" s="31" t="s">
        <v>192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193</v>
      </c>
      <c r="H15" s="29"/>
      <c r="I15" s="141">
        <f>I16</f>
        <v>100</v>
      </c>
      <c r="J15" s="141">
        <f t="shared" ref="J15:K16" si="1">J16</f>
        <v>0</v>
      </c>
      <c r="K15" s="141">
        <f t="shared" si="1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193</v>
      </c>
      <c r="H16" s="29" t="s">
        <v>101</v>
      </c>
      <c r="I16" s="141">
        <f>I17</f>
        <v>100</v>
      </c>
      <c r="J16" s="141">
        <f t="shared" si="1"/>
        <v>0</v>
      </c>
      <c r="K16" s="141">
        <f t="shared" si="1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193</v>
      </c>
      <c r="H17" s="29" t="s">
        <v>102</v>
      </c>
      <c r="I17" s="141">
        <f>'Прил 2'!J18</f>
        <v>100</v>
      </c>
      <c r="J17" s="141">
        <f>'Прил 2'!K18</f>
        <v>0</v>
      </c>
      <c r="K17" s="141">
        <f>'Прил 2'!L18</f>
        <v>0</v>
      </c>
    </row>
    <row r="18" spans="1:12" ht="47.25">
      <c r="A18" s="142" t="s">
        <v>63</v>
      </c>
      <c r="B18" s="137" t="s">
        <v>13</v>
      </c>
      <c r="C18" s="137" t="s">
        <v>14</v>
      </c>
      <c r="D18" s="137"/>
      <c r="E18" s="137"/>
      <c r="F18" s="137"/>
      <c r="G18" s="137"/>
      <c r="H18" s="139"/>
      <c r="I18" s="140">
        <f>I19+I32</f>
        <v>992.49999999999989</v>
      </c>
      <c r="J18" s="140">
        <f>J19+J32</f>
        <v>490.59999999999997</v>
      </c>
      <c r="K18" s="140">
        <f>K19+K32</f>
        <v>544.29999999999995</v>
      </c>
    </row>
    <row r="19" spans="1:12">
      <c r="A19" s="112" t="s">
        <v>130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9"/>
      <c r="I19" s="141">
        <f>I20</f>
        <v>992.09999999999991</v>
      </c>
      <c r="J19" s="141">
        <f t="shared" ref="J19:K19" si="2">J20</f>
        <v>490.2</v>
      </c>
      <c r="K19" s="141">
        <f t="shared" si="2"/>
        <v>543.9</v>
      </c>
    </row>
    <row r="20" spans="1:12" ht="31.5">
      <c r="A20" s="112" t="s">
        <v>131</v>
      </c>
      <c r="B20" s="88" t="s">
        <v>13</v>
      </c>
      <c r="C20" s="88" t="s">
        <v>14</v>
      </c>
      <c r="D20" s="88" t="s">
        <v>30</v>
      </c>
      <c r="E20" s="88" t="s">
        <v>21</v>
      </c>
      <c r="F20" s="137"/>
      <c r="G20" s="137"/>
      <c r="H20" s="139"/>
      <c r="I20" s="141">
        <f>I21+I24+I29</f>
        <v>992.09999999999991</v>
      </c>
      <c r="J20" s="141">
        <f t="shared" ref="J20:K20" si="3">J21+J24</f>
        <v>490.2</v>
      </c>
      <c r="K20" s="141">
        <f t="shared" si="3"/>
        <v>543.9</v>
      </c>
    </row>
    <row r="21" spans="1:12" ht="33" customHeight="1">
      <c r="A21" s="113" t="s">
        <v>35</v>
      </c>
      <c r="B21" s="88" t="s">
        <v>13</v>
      </c>
      <c r="C21" s="88" t="s">
        <v>14</v>
      </c>
      <c r="D21" s="88" t="s">
        <v>30</v>
      </c>
      <c r="E21" s="88" t="s">
        <v>21</v>
      </c>
      <c r="F21" s="88" t="s">
        <v>33</v>
      </c>
      <c r="G21" s="88" t="s">
        <v>36</v>
      </c>
      <c r="H21" s="139"/>
      <c r="I21" s="141">
        <f t="shared" ref="I21:K22" si="4">I22</f>
        <v>443.96999999999997</v>
      </c>
      <c r="J21" s="141">
        <f t="shared" si="4"/>
        <v>400</v>
      </c>
      <c r="K21" s="141">
        <f t="shared" si="4"/>
        <v>440.3</v>
      </c>
    </row>
    <row r="22" spans="1:12" ht="63">
      <c r="A22" s="113" t="s">
        <v>99</v>
      </c>
      <c r="B22" s="88" t="s">
        <v>13</v>
      </c>
      <c r="C22" s="88" t="s">
        <v>14</v>
      </c>
      <c r="D22" s="88" t="s">
        <v>30</v>
      </c>
      <c r="E22" s="88" t="s">
        <v>21</v>
      </c>
      <c r="F22" s="88" t="s">
        <v>33</v>
      </c>
      <c r="G22" s="88" t="s">
        <v>36</v>
      </c>
      <c r="H22" s="89" t="s">
        <v>101</v>
      </c>
      <c r="I22" s="141">
        <f t="shared" si="4"/>
        <v>443.96999999999997</v>
      </c>
      <c r="J22" s="141">
        <f t="shared" si="4"/>
        <v>400</v>
      </c>
      <c r="K22" s="141">
        <f t="shared" si="4"/>
        <v>440.3</v>
      </c>
    </row>
    <row r="23" spans="1:12" ht="31.5">
      <c r="A23" s="113" t="s">
        <v>100</v>
      </c>
      <c r="B23" s="88" t="s">
        <v>13</v>
      </c>
      <c r="C23" s="88" t="s">
        <v>14</v>
      </c>
      <c r="D23" s="88" t="s">
        <v>30</v>
      </c>
      <c r="E23" s="88" t="s">
        <v>21</v>
      </c>
      <c r="F23" s="88" t="s">
        <v>33</v>
      </c>
      <c r="G23" s="88" t="s">
        <v>36</v>
      </c>
      <c r="H23" s="89" t="s">
        <v>102</v>
      </c>
      <c r="I23" s="141">
        <f>'Прил 2'!J24</f>
        <v>443.96999999999997</v>
      </c>
      <c r="J23" s="141">
        <f>'Прил 2'!K24</f>
        <v>400</v>
      </c>
      <c r="K23" s="141">
        <f>'Прил 2'!L24</f>
        <v>440.3</v>
      </c>
    </row>
    <row r="24" spans="1:12" ht="27" customHeight="1">
      <c r="A24" s="94" t="s">
        <v>161</v>
      </c>
      <c r="B24" s="88" t="s">
        <v>13</v>
      </c>
      <c r="C24" s="88" t="s">
        <v>14</v>
      </c>
      <c r="D24" s="88" t="s">
        <v>30</v>
      </c>
      <c r="E24" s="88" t="s">
        <v>21</v>
      </c>
      <c r="F24" s="88" t="s">
        <v>33</v>
      </c>
      <c r="G24" s="88" t="s">
        <v>38</v>
      </c>
      <c r="H24" s="89"/>
      <c r="I24" s="141">
        <f>I25+I27</f>
        <v>345.1</v>
      </c>
      <c r="J24" s="141">
        <f t="shared" ref="J24:K24" si="5">J25+J27</f>
        <v>90.2</v>
      </c>
      <c r="K24" s="141">
        <f t="shared" si="5"/>
        <v>103.6</v>
      </c>
    </row>
    <row r="25" spans="1:12" s="125" customFormat="1" ht="31.5">
      <c r="A25" s="94" t="s">
        <v>95</v>
      </c>
      <c r="B25" s="88" t="s">
        <v>13</v>
      </c>
      <c r="C25" s="88" t="s">
        <v>14</v>
      </c>
      <c r="D25" s="88" t="s">
        <v>30</v>
      </c>
      <c r="E25" s="88" t="s">
        <v>21</v>
      </c>
      <c r="F25" s="88" t="s">
        <v>33</v>
      </c>
      <c r="G25" s="88" t="s">
        <v>38</v>
      </c>
      <c r="H25" s="89" t="s">
        <v>97</v>
      </c>
      <c r="I25" s="61">
        <f t="shared" ref="I25:K25" si="6">I26</f>
        <v>291.5</v>
      </c>
      <c r="J25" s="61">
        <f t="shared" si="6"/>
        <v>36.6</v>
      </c>
      <c r="K25" s="61">
        <f t="shared" si="6"/>
        <v>50</v>
      </c>
      <c r="L25" s="167"/>
    </row>
    <row r="26" spans="1:12" s="125" customFormat="1" ht="31.5">
      <c r="A26" s="94" t="s">
        <v>96</v>
      </c>
      <c r="B26" s="88" t="s">
        <v>13</v>
      </c>
      <c r="C26" s="88" t="s">
        <v>14</v>
      </c>
      <c r="D26" s="88" t="s">
        <v>30</v>
      </c>
      <c r="E26" s="88" t="s">
        <v>21</v>
      </c>
      <c r="F26" s="88" t="s">
        <v>33</v>
      </c>
      <c r="G26" s="88" t="s">
        <v>38</v>
      </c>
      <c r="H26" s="8" t="s">
        <v>98</v>
      </c>
      <c r="I26" s="160">
        <f>'Прил 2'!J27</f>
        <v>291.5</v>
      </c>
      <c r="J26" s="160">
        <f>'Прил 2'!K27</f>
        <v>36.6</v>
      </c>
      <c r="K26" s="160">
        <f>'Прил 2'!L27</f>
        <v>50</v>
      </c>
      <c r="L26" s="167"/>
    </row>
    <row r="27" spans="1:12" s="125" customFormat="1">
      <c r="A27" s="118" t="s">
        <v>103</v>
      </c>
      <c r="B27" s="8" t="s">
        <v>13</v>
      </c>
      <c r="C27" s="8" t="s">
        <v>14</v>
      </c>
      <c r="D27" s="88" t="s">
        <v>30</v>
      </c>
      <c r="E27" s="88" t="s">
        <v>21</v>
      </c>
      <c r="F27" s="88" t="s">
        <v>33</v>
      </c>
      <c r="G27" s="88" t="s">
        <v>38</v>
      </c>
      <c r="H27" s="128" t="s">
        <v>104</v>
      </c>
      <c r="I27" s="160">
        <f>I28</f>
        <v>53.6</v>
      </c>
      <c r="J27" s="160">
        <f>J28</f>
        <v>53.6</v>
      </c>
      <c r="K27" s="160">
        <f>K28</f>
        <v>53.6</v>
      </c>
      <c r="L27" s="167" t="s">
        <v>22</v>
      </c>
    </row>
    <row r="28" spans="1:12" s="125" customFormat="1">
      <c r="A28" s="118" t="s">
        <v>105</v>
      </c>
      <c r="B28" s="8" t="s">
        <v>13</v>
      </c>
      <c r="C28" s="8" t="s">
        <v>14</v>
      </c>
      <c r="D28" s="88" t="s">
        <v>30</v>
      </c>
      <c r="E28" s="88" t="s">
        <v>21</v>
      </c>
      <c r="F28" s="88" t="s">
        <v>33</v>
      </c>
      <c r="G28" s="88" t="s">
        <v>38</v>
      </c>
      <c r="H28" s="128" t="s">
        <v>106</v>
      </c>
      <c r="I28" s="160">
        <f>'Прил 2'!J29</f>
        <v>53.6</v>
      </c>
      <c r="J28" s="160">
        <f>'Прил 2'!K29</f>
        <v>53.6</v>
      </c>
      <c r="K28" s="160">
        <f>'Прил 2'!L29</f>
        <v>53.6</v>
      </c>
      <c r="L28" s="167"/>
    </row>
    <row r="29" spans="1:12" s="125" customFormat="1" ht="47.25">
      <c r="A29" s="31" t="s">
        <v>192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193</v>
      </c>
      <c r="H29" s="235"/>
      <c r="I29" s="160">
        <f>I30</f>
        <v>203.03</v>
      </c>
      <c r="J29" s="160">
        <f t="shared" ref="J29:K30" si="7">J30</f>
        <v>0</v>
      </c>
      <c r="K29" s="160">
        <f t="shared" si="7"/>
        <v>0</v>
      </c>
      <c r="L29" s="167"/>
    </row>
    <row r="30" spans="1:12" s="125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193</v>
      </c>
      <c r="H30" s="235" t="s">
        <v>101</v>
      </c>
      <c r="I30" s="160">
        <f>I31</f>
        <v>203.03</v>
      </c>
      <c r="J30" s="160">
        <f t="shared" si="7"/>
        <v>0</v>
      </c>
      <c r="K30" s="160">
        <f t="shared" si="7"/>
        <v>0</v>
      </c>
      <c r="L30" s="167"/>
    </row>
    <row r="31" spans="1:12" s="125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193</v>
      </c>
      <c r="H31" s="235" t="s">
        <v>102</v>
      </c>
      <c r="I31" s="160">
        <f>'Прил 2'!J32</f>
        <v>203.03</v>
      </c>
      <c r="J31" s="160">
        <f>'Прил 2'!K32</f>
        <v>0</v>
      </c>
      <c r="K31" s="160">
        <f>'Прил 2'!L32</f>
        <v>0</v>
      </c>
      <c r="L31" s="167"/>
    </row>
    <row r="32" spans="1:12" s="123" customFormat="1" ht="47.25">
      <c r="A32" s="112" t="s">
        <v>155</v>
      </c>
      <c r="B32" s="8" t="s">
        <v>13</v>
      </c>
      <c r="C32" s="8" t="s">
        <v>14</v>
      </c>
      <c r="D32" s="89">
        <v>89</v>
      </c>
      <c r="E32" s="88"/>
      <c r="F32" s="88"/>
      <c r="G32" s="88"/>
      <c r="H32" s="143"/>
      <c r="I32" s="160">
        <f>I33</f>
        <v>0.4</v>
      </c>
      <c r="J32" s="160">
        <f t="shared" ref="J32:K35" si="8">J33</f>
        <v>0.4</v>
      </c>
      <c r="K32" s="160">
        <f t="shared" si="8"/>
        <v>0.4</v>
      </c>
      <c r="L32" s="172"/>
    </row>
    <row r="33" spans="1:12" s="123" customFormat="1" ht="47.25">
      <c r="A33" s="112" t="s">
        <v>156</v>
      </c>
      <c r="B33" s="8" t="s">
        <v>13</v>
      </c>
      <c r="C33" s="8" t="s">
        <v>14</v>
      </c>
      <c r="D33" s="89">
        <v>89</v>
      </c>
      <c r="E33" s="88" t="s">
        <v>20</v>
      </c>
      <c r="F33" s="88"/>
      <c r="G33" s="88"/>
      <c r="H33" s="143"/>
      <c r="I33" s="61">
        <f>I34</f>
        <v>0.4</v>
      </c>
      <c r="J33" s="61">
        <f t="shared" si="8"/>
        <v>0.4</v>
      </c>
      <c r="K33" s="61">
        <f t="shared" si="8"/>
        <v>0.4</v>
      </c>
      <c r="L33" s="172"/>
    </row>
    <row r="34" spans="1:12" ht="94.5">
      <c r="A34" s="144" t="s">
        <v>129</v>
      </c>
      <c r="B34" s="8" t="s">
        <v>13</v>
      </c>
      <c r="C34" s="8" t="s">
        <v>14</v>
      </c>
      <c r="D34" s="89">
        <v>89</v>
      </c>
      <c r="E34" s="88" t="s">
        <v>20</v>
      </c>
      <c r="F34" s="88" t="s">
        <v>33</v>
      </c>
      <c r="G34" s="88" t="s">
        <v>40</v>
      </c>
      <c r="H34" s="143"/>
      <c r="I34" s="61">
        <f>I35</f>
        <v>0.4</v>
      </c>
      <c r="J34" s="61">
        <f t="shared" si="8"/>
        <v>0.4</v>
      </c>
      <c r="K34" s="61">
        <f t="shared" si="8"/>
        <v>0.4</v>
      </c>
    </row>
    <row r="35" spans="1:12" ht="31.5">
      <c r="A35" s="94" t="s">
        <v>95</v>
      </c>
      <c r="B35" s="8" t="s">
        <v>13</v>
      </c>
      <c r="C35" s="8" t="s">
        <v>14</v>
      </c>
      <c r="D35" s="89" t="s">
        <v>45</v>
      </c>
      <c r="E35" s="8" t="s">
        <v>20</v>
      </c>
      <c r="F35" s="88" t="s">
        <v>33</v>
      </c>
      <c r="G35" s="88" t="s">
        <v>40</v>
      </c>
      <c r="H35" s="143" t="s">
        <v>97</v>
      </c>
      <c r="I35" s="61">
        <f>I36</f>
        <v>0.4</v>
      </c>
      <c r="J35" s="61">
        <f t="shared" si="8"/>
        <v>0.4</v>
      </c>
      <c r="K35" s="61">
        <f t="shared" si="8"/>
        <v>0.4</v>
      </c>
    </row>
    <row r="36" spans="1:12" ht="31.5">
      <c r="A36" s="94" t="s">
        <v>96</v>
      </c>
      <c r="B36" s="8" t="s">
        <v>13</v>
      </c>
      <c r="C36" s="8" t="s">
        <v>14</v>
      </c>
      <c r="D36" s="89" t="s">
        <v>45</v>
      </c>
      <c r="E36" s="88" t="s">
        <v>20</v>
      </c>
      <c r="F36" s="88" t="s">
        <v>33</v>
      </c>
      <c r="G36" s="88" t="s">
        <v>40</v>
      </c>
      <c r="H36" s="143" t="s">
        <v>98</v>
      </c>
      <c r="I36" s="61">
        <f>'Прил 2'!J37</f>
        <v>0.4</v>
      </c>
      <c r="J36" s="61">
        <f>'Прил 2'!K37</f>
        <v>0.4</v>
      </c>
      <c r="K36" s="61">
        <f>'Прил 2'!L37</f>
        <v>0.4</v>
      </c>
    </row>
    <row r="37" spans="1:12">
      <c r="A37" s="138" t="s">
        <v>41</v>
      </c>
      <c r="B37" s="108" t="s">
        <v>13</v>
      </c>
      <c r="C37" s="108" t="s">
        <v>42</v>
      </c>
      <c r="D37" s="108"/>
      <c r="E37" s="145"/>
      <c r="F37" s="145"/>
      <c r="G37" s="146"/>
      <c r="H37" s="146"/>
      <c r="I37" s="153">
        <f>I38</f>
        <v>5</v>
      </c>
      <c r="J37" s="153">
        <f t="shared" ref="J37:K41" si="9">J38</f>
        <v>5</v>
      </c>
      <c r="K37" s="153">
        <f t="shared" si="9"/>
        <v>5</v>
      </c>
    </row>
    <row r="38" spans="1:12" ht="47.25">
      <c r="A38" s="112" t="s">
        <v>155</v>
      </c>
      <c r="B38" s="88" t="s">
        <v>13</v>
      </c>
      <c r="C38" s="88" t="s">
        <v>42</v>
      </c>
      <c r="D38" s="89">
        <v>89</v>
      </c>
      <c r="E38" s="88"/>
      <c r="F38" s="88"/>
      <c r="G38" s="90"/>
      <c r="H38" s="90"/>
      <c r="I38" s="61">
        <f>I39</f>
        <v>5</v>
      </c>
      <c r="J38" s="61">
        <f t="shared" si="9"/>
        <v>5</v>
      </c>
      <c r="K38" s="61">
        <f t="shared" si="9"/>
        <v>5</v>
      </c>
      <c r="L38" s="172"/>
    </row>
    <row r="39" spans="1:12" s="125" customFormat="1" ht="47.25">
      <c r="A39" s="112" t="s">
        <v>156</v>
      </c>
      <c r="B39" s="88" t="s">
        <v>13</v>
      </c>
      <c r="C39" s="88" t="s">
        <v>42</v>
      </c>
      <c r="D39" s="89">
        <v>89</v>
      </c>
      <c r="E39" s="88" t="s">
        <v>20</v>
      </c>
      <c r="F39" s="88"/>
      <c r="G39" s="90"/>
      <c r="H39" s="90"/>
      <c r="I39" s="61">
        <f>I40</f>
        <v>5</v>
      </c>
      <c r="J39" s="61">
        <f t="shared" si="9"/>
        <v>5</v>
      </c>
      <c r="K39" s="61">
        <f t="shared" si="9"/>
        <v>5</v>
      </c>
      <c r="L39" s="172"/>
    </row>
    <row r="40" spans="1:12" s="125" customFormat="1" ht="31.5">
      <c r="A40" s="94" t="s">
        <v>157</v>
      </c>
      <c r="B40" s="88" t="s">
        <v>13</v>
      </c>
      <c r="C40" s="88" t="s">
        <v>42</v>
      </c>
      <c r="D40" s="89">
        <v>89</v>
      </c>
      <c r="E40" s="88" t="s">
        <v>20</v>
      </c>
      <c r="F40" s="88" t="s">
        <v>33</v>
      </c>
      <c r="G40" s="88" t="s">
        <v>43</v>
      </c>
      <c r="H40" s="90"/>
      <c r="I40" s="61">
        <f>I41</f>
        <v>5</v>
      </c>
      <c r="J40" s="61">
        <f t="shared" si="9"/>
        <v>5</v>
      </c>
      <c r="K40" s="61">
        <f t="shared" si="9"/>
        <v>5</v>
      </c>
      <c r="L40" s="167"/>
    </row>
    <row r="41" spans="1:12" s="173" customFormat="1">
      <c r="A41" s="118" t="s">
        <v>103</v>
      </c>
      <c r="B41" s="88" t="s">
        <v>13</v>
      </c>
      <c r="C41" s="88" t="s">
        <v>42</v>
      </c>
      <c r="D41" s="89">
        <v>89</v>
      </c>
      <c r="E41" s="88" t="s">
        <v>20</v>
      </c>
      <c r="F41" s="88" t="s">
        <v>33</v>
      </c>
      <c r="G41" s="88" t="s">
        <v>43</v>
      </c>
      <c r="H41" s="90" t="s">
        <v>104</v>
      </c>
      <c r="I41" s="61">
        <f>I42</f>
        <v>5</v>
      </c>
      <c r="J41" s="61">
        <f t="shared" si="9"/>
        <v>5</v>
      </c>
      <c r="K41" s="61">
        <f t="shared" si="9"/>
        <v>5</v>
      </c>
      <c r="L41" s="167"/>
    </row>
    <row r="42" spans="1:12" s="125" customFormat="1">
      <c r="A42" s="94" t="s">
        <v>44</v>
      </c>
      <c r="B42" s="88" t="s">
        <v>13</v>
      </c>
      <c r="C42" s="88" t="s">
        <v>42</v>
      </c>
      <c r="D42" s="88" t="s">
        <v>45</v>
      </c>
      <c r="E42" s="88" t="s">
        <v>20</v>
      </c>
      <c r="F42" s="88" t="s">
        <v>33</v>
      </c>
      <c r="G42" s="88" t="s">
        <v>43</v>
      </c>
      <c r="H42" s="90" t="s">
        <v>46</v>
      </c>
      <c r="I42" s="61">
        <f>'Прил 2'!J43</f>
        <v>5</v>
      </c>
      <c r="J42" s="61">
        <f>'Прил 2'!K43</f>
        <v>5</v>
      </c>
      <c r="K42" s="61">
        <f>'Прил 2'!L43</f>
        <v>5</v>
      </c>
      <c r="L42" s="167"/>
    </row>
    <row r="43" spans="1:12" s="125" customFormat="1">
      <c r="A43" s="94" t="s">
        <v>196</v>
      </c>
      <c r="B43" s="237" t="s">
        <v>13</v>
      </c>
      <c r="C43" s="108" t="s">
        <v>28</v>
      </c>
      <c r="D43" s="90"/>
      <c r="E43" s="88"/>
      <c r="F43" s="88"/>
      <c r="G43" s="88"/>
      <c r="H43" s="116"/>
      <c r="I43" s="153">
        <f>I44+I48</f>
        <v>2.5</v>
      </c>
      <c r="J43" s="153">
        <f t="shared" ref="J43:K43" si="10">J44+J48</f>
        <v>2.5</v>
      </c>
      <c r="K43" s="153">
        <f t="shared" si="10"/>
        <v>0</v>
      </c>
      <c r="L43" s="167"/>
    </row>
    <row r="44" spans="1:12" s="125" customFormat="1" ht="47.25">
      <c r="A44" s="94" t="s">
        <v>200</v>
      </c>
      <c r="B44" s="8" t="s">
        <v>13</v>
      </c>
      <c r="C44" s="8" t="s">
        <v>28</v>
      </c>
      <c r="D44" s="8" t="s">
        <v>197</v>
      </c>
      <c r="E44" s="8"/>
      <c r="F44" s="8"/>
      <c r="G44" s="8"/>
      <c r="H44" s="8"/>
      <c r="I44" s="61">
        <f>I45</f>
        <v>0.5</v>
      </c>
      <c r="J44" s="61">
        <f t="shared" ref="J44:K46" si="11">J45</f>
        <v>0.5</v>
      </c>
      <c r="K44" s="61">
        <f t="shared" si="11"/>
        <v>0</v>
      </c>
      <c r="L44" s="167"/>
    </row>
    <row r="45" spans="1:12" s="125" customFormat="1">
      <c r="A45" s="94" t="s">
        <v>198</v>
      </c>
      <c r="B45" s="8" t="s">
        <v>13</v>
      </c>
      <c r="C45" s="8" t="s">
        <v>28</v>
      </c>
      <c r="D45" s="8" t="s">
        <v>197</v>
      </c>
      <c r="E45" s="8" t="s">
        <v>31</v>
      </c>
      <c r="F45" s="8" t="s">
        <v>33</v>
      </c>
      <c r="G45" s="8" t="s">
        <v>199</v>
      </c>
      <c r="H45" s="8"/>
      <c r="I45" s="61">
        <f>I46</f>
        <v>0.5</v>
      </c>
      <c r="J45" s="61">
        <f t="shared" si="11"/>
        <v>0.5</v>
      </c>
      <c r="K45" s="61">
        <f t="shared" si="11"/>
        <v>0</v>
      </c>
      <c r="L45" s="167"/>
    </row>
    <row r="46" spans="1:12" s="125" customFormat="1" ht="31.5">
      <c r="A46" s="94" t="s">
        <v>95</v>
      </c>
      <c r="B46" s="8" t="s">
        <v>13</v>
      </c>
      <c r="C46" s="8" t="s">
        <v>28</v>
      </c>
      <c r="D46" s="8" t="s">
        <v>197</v>
      </c>
      <c r="E46" s="8" t="s">
        <v>31</v>
      </c>
      <c r="F46" s="8" t="s">
        <v>33</v>
      </c>
      <c r="G46" s="8" t="s">
        <v>199</v>
      </c>
      <c r="H46" s="8" t="s">
        <v>97</v>
      </c>
      <c r="I46" s="61">
        <f>I47</f>
        <v>0.5</v>
      </c>
      <c r="J46" s="61">
        <f t="shared" si="11"/>
        <v>0.5</v>
      </c>
      <c r="K46" s="61">
        <f t="shared" si="11"/>
        <v>0</v>
      </c>
      <c r="L46" s="167"/>
    </row>
    <row r="47" spans="1:12" s="125" customFormat="1" ht="31.5">
      <c r="A47" s="94" t="s">
        <v>96</v>
      </c>
      <c r="B47" s="8" t="s">
        <v>13</v>
      </c>
      <c r="C47" s="8" t="s">
        <v>28</v>
      </c>
      <c r="D47" s="8" t="s">
        <v>197</v>
      </c>
      <c r="E47" s="8" t="s">
        <v>31</v>
      </c>
      <c r="F47" s="8" t="s">
        <v>33</v>
      </c>
      <c r="G47" s="8" t="s">
        <v>199</v>
      </c>
      <c r="H47" s="8" t="s">
        <v>98</v>
      </c>
      <c r="I47" s="61">
        <f>'Прил 2'!J48</f>
        <v>0.5</v>
      </c>
      <c r="J47" s="61">
        <f>'Прил 2'!K48</f>
        <v>0.5</v>
      </c>
      <c r="K47" s="61">
        <f>'Прил 2'!L48</f>
        <v>0</v>
      </c>
      <c r="L47" s="167"/>
    </row>
    <row r="48" spans="1:12" s="125" customFormat="1" ht="47.25">
      <c r="A48" s="94" t="s">
        <v>203</v>
      </c>
      <c r="B48" s="88" t="s">
        <v>13</v>
      </c>
      <c r="C48" s="88" t="s">
        <v>28</v>
      </c>
      <c r="D48" s="90" t="s">
        <v>42</v>
      </c>
      <c r="E48" s="88"/>
      <c r="F48" s="88"/>
      <c r="G48" s="88"/>
      <c r="H48" s="116"/>
      <c r="I48" s="61">
        <f>I49</f>
        <v>2</v>
      </c>
      <c r="J48" s="61">
        <f t="shared" ref="J48:K50" si="12">J49</f>
        <v>2</v>
      </c>
      <c r="K48" s="61">
        <f t="shared" si="12"/>
        <v>0</v>
      </c>
      <c r="L48" s="167"/>
    </row>
    <row r="49" spans="1:12" s="125" customFormat="1">
      <c r="A49" s="94" t="s">
        <v>201</v>
      </c>
      <c r="B49" s="88" t="s">
        <v>13</v>
      </c>
      <c r="C49" s="88" t="s">
        <v>28</v>
      </c>
      <c r="D49" s="90" t="s">
        <v>42</v>
      </c>
      <c r="E49" s="88" t="s">
        <v>31</v>
      </c>
      <c r="F49" s="88" t="s">
        <v>33</v>
      </c>
      <c r="G49" s="88" t="s">
        <v>202</v>
      </c>
      <c r="H49" s="116"/>
      <c r="I49" s="61">
        <f>I50</f>
        <v>2</v>
      </c>
      <c r="J49" s="61">
        <f t="shared" si="12"/>
        <v>2</v>
      </c>
      <c r="K49" s="61">
        <f t="shared" si="12"/>
        <v>0</v>
      </c>
      <c r="L49" s="167"/>
    </row>
    <row r="50" spans="1:12" s="125" customFormat="1" ht="31.5">
      <c r="A50" s="94" t="s">
        <v>95</v>
      </c>
      <c r="B50" s="88" t="s">
        <v>13</v>
      </c>
      <c r="C50" s="88" t="s">
        <v>28</v>
      </c>
      <c r="D50" s="90" t="s">
        <v>42</v>
      </c>
      <c r="E50" s="88" t="s">
        <v>31</v>
      </c>
      <c r="F50" s="88" t="s">
        <v>33</v>
      </c>
      <c r="G50" s="88" t="s">
        <v>202</v>
      </c>
      <c r="H50" s="116" t="s">
        <v>97</v>
      </c>
      <c r="I50" s="61">
        <f>I51</f>
        <v>2</v>
      </c>
      <c r="J50" s="61">
        <f t="shared" si="12"/>
        <v>2</v>
      </c>
      <c r="K50" s="61">
        <f t="shared" si="12"/>
        <v>0</v>
      </c>
      <c r="L50" s="167"/>
    </row>
    <row r="51" spans="1:12" s="125" customFormat="1" ht="31.5">
      <c r="A51" s="94" t="s">
        <v>96</v>
      </c>
      <c r="B51" s="88" t="s">
        <v>13</v>
      </c>
      <c r="C51" s="88" t="s">
        <v>28</v>
      </c>
      <c r="D51" s="90" t="s">
        <v>42</v>
      </c>
      <c r="E51" s="88" t="s">
        <v>31</v>
      </c>
      <c r="F51" s="88" t="s">
        <v>33</v>
      </c>
      <c r="G51" s="88" t="s">
        <v>202</v>
      </c>
      <c r="H51" s="116" t="s">
        <v>98</v>
      </c>
      <c r="I51" s="61">
        <f>'Прил 2'!J52</f>
        <v>2</v>
      </c>
      <c r="J51" s="61">
        <f>'Прил 2'!K52</f>
        <v>2</v>
      </c>
      <c r="K51" s="61">
        <f>'Прил 2'!L52</f>
        <v>0</v>
      </c>
      <c r="L51" s="167"/>
    </row>
    <row r="52" spans="1:12" ht="0.75" customHeight="1">
      <c r="A52" s="138" t="s">
        <v>47</v>
      </c>
      <c r="B52" s="108" t="s">
        <v>24</v>
      </c>
      <c r="C52" s="108"/>
      <c r="D52" s="146"/>
      <c r="E52" s="108"/>
      <c r="F52" s="108"/>
      <c r="G52" s="108"/>
      <c r="H52" s="148"/>
      <c r="I52" s="134">
        <f>I53</f>
        <v>0</v>
      </c>
      <c r="J52" s="134">
        <f>J53</f>
        <v>0</v>
      </c>
      <c r="K52" s="134">
        <f>K53</f>
        <v>0</v>
      </c>
    </row>
    <row r="53" spans="1:12">
      <c r="A53" s="142" t="s">
        <v>48</v>
      </c>
      <c r="B53" s="149" t="s">
        <v>24</v>
      </c>
      <c r="C53" s="149" t="s">
        <v>25</v>
      </c>
      <c r="D53" s="139"/>
      <c r="E53" s="137"/>
      <c r="F53" s="137"/>
      <c r="G53" s="137"/>
      <c r="H53" s="150"/>
      <c r="I53" s="134">
        <f>I54</f>
        <v>0</v>
      </c>
      <c r="J53" s="134">
        <f t="shared" ref="J53:K55" si="13">J54</f>
        <v>0</v>
      </c>
      <c r="K53" s="134">
        <f t="shared" si="13"/>
        <v>0</v>
      </c>
    </row>
    <row r="54" spans="1:12" ht="47.25">
      <c r="A54" s="112" t="s">
        <v>155</v>
      </c>
      <c r="B54" s="128" t="s">
        <v>24</v>
      </c>
      <c r="C54" s="128" t="s">
        <v>25</v>
      </c>
      <c r="D54" s="8">
        <v>89</v>
      </c>
      <c r="E54" s="8"/>
      <c r="F54" s="8"/>
      <c r="G54" s="8"/>
      <c r="H54" s="87"/>
      <c r="I54" s="63">
        <f>I55</f>
        <v>0</v>
      </c>
      <c r="J54" s="63">
        <f t="shared" si="13"/>
        <v>0</v>
      </c>
      <c r="K54" s="63">
        <f t="shared" si="13"/>
        <v>0</v>
      </c>
      <c r="L54" s="172"/>
    </row>
    <row r="55" spans="1:12" ht="47.25">
      <c r="A55" s="112" t="s">
        <v>156</v>
      </c>
      <c r="B55" s="128" t="s">
        <v>24</v>
      </c>
      <c r="C55" s="128" t="s">
        <v>25</v>
      </c>
      <c r="D55" s="8">
        <v>89</v>
      </c>
      <c r="E55" s="8">
        <v>1</v>
      </c>
      <c r="F55" s="8"/>
      <c r="G55" s="8"/>
      <c r="H55" s="87"/>
      <c r="I55" s="63">
        <f>I56</f>
        <v>0</v>
      </c>
      <c r="J55" s="63">
        <f t="shared" si="13"/>
        <v>0</v>
      </c>
      <c r="K55" s="63">
        <f t="shared" si="13"/>
        <v>0</v>
      </c>
      <c r="L55" s="172"/>
    </row>
    <row r="56" spans="1:12" ht="47.25">
      <c r="A56" s="151" t="s">
        <v>167</v>
      </c>
      <c r="B56" s="128" t="s">
        <v>24</v>
      </c>
      <c r="C56" s="128" t="s">
        <v>25</v>
      </c>
      <c r="D56" s="152">
        <v>89</v>
      </c>
      <c r="E56" s="8">
        <v>1</v>
      </c>
      <c r="F56" s="8" t="s">
        <v>33</v>
      </c>
      <c r="G56" s="8">
        <v>51180</v>
      </c>
      <c r="H56" s="87"/>
      <c r="I56" s="63">
        <f>I57+I59</f>
        <v>0</v>
      </c>
      <c r="J56" s="63">
        <f>J57+J59</f>
        <v>0</v>
      </c>
      <c r="K56" s="63">
        <f>K57+K59</f>
        <v>0</v>
      </c>
    </row>
    <row r="57" spans="1:12" ht="63">
      <c r="A57" s="113" t="s">
        <v>99</v>
      </c>
      <c r="B57" s="128" t="s">
        <v>24</v>
      </c>
      <c r="C57" s="128" t="s">
        <v>25</v>
      </c>
      <c r="D57" s="152">
        <v>89</v>
      </c>
      <c r="E57" s="8">
        <v>1</v>
      </c>
      <c r="F57" s="8" t="s">
        <v>33</v>
      </c>
      <c r="G57" s="8" t="s">
        <v>49</v>
      </c>
      <c r="H57" s="87" t="s">
        <v>101</v>
      </c>
      <c r="I57" s="63">
        <f>I58</f>
        <v>0</v>
      </c>
      <c r="J57" s="63">
        <f>J58</f>
        <v>0</v>
      </c>
      <c r="K57" s="63">
        <f>K58</f>
        <v>0</v>
      </c>
    </row>
    <row r="58" spans="1:12" ht="31.5">
      <c r="A58" s="113" t="s">
        <v>100</v>
      </c>
      <c r="B58" s="128" t="s">
        <v>24</v>
      </c>
      <c r="C58" s="128" t="s">
        <v>25</v>
      </c>
      <c r="D58" s="152">
        <v>89</v>
      </c>
      <c r="E58" s="8">
        <v>1</v>
      </c>
      <c r="F58" s="8" t="s">
        <v>33</v>
      </c>
      <c r="G58" s="8" t="s">
        <v>49</v>
      </c>
      <c r="H58" s="87" t="s">
        <v>102</v>
      </c>
      <c r="I58" s="63">
        <f>'Прил 2'!J59</f>
        <v>0</v>
      </c>
      <c r="J58" s="63">
        <f>'Прил 2'!K59</f>
        <v>0</v>
      </c>
      <c r="K58" s="63">
        <f>'Прил 2'!L59</f>
        <v>0</v>
      </c>
    </row>
    <row r="59" spans="1:12" ht="31.5">
      <c r="A59" s="94" t="s">
        <v>95</v>
      </c>
      <c r="B59" s="128" t="s">
        <v>24</v>
      </c>
      <c r="C59" s="128" t="s">
        <v>25</v>
      </c>
      <c r="D59" s="152">
        <v>89</v>
      </c>
      <c r="E59" s="8">
        <v>1</v>
      </c>
      <c r="F59" s="8" t="s">
        <v>33</v>
      </c>
      <c r="G59" s="8">
        <v>51180</v>
      </c>
      <c r="H59" s="87" t="s">
        <v>97</v>
      </c>
      <c r="I59" s="63">
        <f t="shared" ref="I59:K59" si="14">I60</f>
        <v>0</v>
      </c>
      <c r="J59" s="63">
        <f t="shared" si="14"/>
        <v>0</v>
      </c>
      <c r="K59" s="63">
        <f t="shared" si="14"/>
        <v>0</v>
      </c>
    </row>
    <row r="60" spans="1:12" ht="31.5">
      <c r="A60" s="94" t="s">
        <v>96</v>
      </c>
      <c r="B60" s="128" t="s">
        <v>24</v>
      </c>
      <c r="C60" s="128" t="s">
        <v>25</v>
      </c>
      <c r="D60" s="152">
        <v>89</v>
      </c>
      <c r="E60" s="8">
        <v>1</v>
      </c>
      <c r="F60" s="8" t="s">
        <v>33</v>
      </c>
      <c r="G60" s="8">
        <v>51180</v>
      </c>
      <c r="H60" s="87" t="s">
        <v>98</v>
      </c>
      <c r="I60" s="63">
        <f>'Прил 2'!J61</f>
        <v>0</v>
      </c>
      <c r="J60" s="63">
        <f>'Прил 2'!K61</f>
        <v>0</v>
      </c>
      <c r="K60" s="63">
        <f>'Прил 2'!L61</f>
        <v>0</v>
      </c>
    </row>
    <row r="61" spans="1:12">
      <c r="A61" s="138" t="s">
        <v>218</v>
      </c>
      <c r="B61" s="149" t="s">
        <v>25</v>
      </c>
      <c r="C61" s="149"/>
      <c r="D61" s="149"/>
      <c r="E61" s="137"/>
      <c r="F61" s="137"/>
      <c r="G61" s="8"/>
      <c r="H61" s="87"/>
      <c r="I61" s="134">
        <f>I62+I68</f>
        <v>50.5</v>
      </c>
      <c r="J61" s="134">
        <f t="shared" ref="J61:K61" si="15">J62+J68</f>
        <v>0.5</v>
      </c>
      <c r="K61" s="134">
        <f t="shared" si="15"/>
        <v>0</v>
      </c>
    </row>
    <row r="62" spans="1:12" ht="31.5">
      <c r="A62" s="138" t="s">
        <v>219</v>
      </c>
      <c r="B62" s="149" t="s">
        <v>25</v>
      </c>
      <c r="C62" s="149" t="s">
        <v>27</v>
      </c>
      <c r="D62" s="149"/>
      <c r="E62" s="137"/>
      <c r="F62" s="137"/>
      <c r="G62" s="8"/>
      <c r="H62" s="87"/>
      <c r="I62" s="63">
        <f>I63</f>
        <v>50</v>
      </c>
      <c r="J62" s="63">
        <f t="shared" ref="J62:K66" si="16">J63</f>
        <v>0</v>
      </c>
      <c r="K62" s="63">
        <f t="shared" si="16"/>
        <v>0</v>
      </c>
    </row>
    <row r="63" spans="1:12" ht="47.25">
      <c r="A63" s="93" t="s">
        <v>155</v>
      </c>
      <c r="B63" s="128" t="s">
        <v>25</v>
      </c>
      <c r="C63" s="128" t="s">
        <v>27</v>
      </c>
      <c r="D63" s="128" t="s">
        <v>45</v>
      </c>
      <c r="E63" s="8"/>
      <c r="F63" s="8"/>
      <c r="G63" s="8"/>
      <c r="H63" s="87"/>
      <c r="I63" s="63">
        <f>I64</f>
        <v>50</v>
      </c>
      <c r="J63" s="63">
        <f t="shared" si="16"/>
        <v>0</v>
      </c>
      <c r="K63" s="63">
        <f t="shared" si="16"/>
        <v>0</v>
      </c>
    </row>
    <row r="64" spans="1:12" ht="47.25">
      <c r="A64" s="147" t="s">
        <v>156</v>
      </c>
      <c r="B64" s="128" t="s">
        <v>25</v>
      </c>
      <c r="C64" s="128" t="s">
        <v>27</v>
      </c>
      <c r="D64" s="128" t="s">
        <v>45</v>
      </c>
      <c r="E64" s="8" t="s">
        <v>20</v>
      </c>
      <c r="F64" s="8"/>
      <c r="G64" s="8"/>
      <c r="H64" s="87"/>
      <c r="I64" s="63">
        <f>I65</f>
        <v>50</v>
      </c>
      <c r="J64" s="63">
        <f t="shared" si="16"/>
        <v>0</v>
      </c>
      <c r="K64" s="63">
        <f t="shared" si="16"/>
        <v>0</v>
      </c>
    </row>
    <row r="65" spans="1:12">
      <c r="A65" s="94" t="s">
        <v>198</v>
      </c>
      <c r="B65" s="128" t="s">
        <v>25</v>
      </c>
      <c r="C65" s="128" t="s">
        <v>27</v>
      </c>
      <c r="D65" s="128" t="s">
        <v>45</v>
      </c>
      <c r="E65" s="8" t="s">
        <v>20</v>
      </c>
      <c r="F65" s="8" t="s">
        <v>33</v>
      </c>
      <c r="G65" s="8" t="s">
        <v>199</v>
      </c>
      <c r="H65" s="87"/>
      <c r="I65" s="63">
        <f>I66</f>
        <v>50</v>
      </c>
      <c r="J65" s="63">
        <f t="shared" si="16"/>
        <v>0</v>
      </c>
      <c r="K65" s="63">
        <f t="shared" si="16"/>
        <v>0</v>
      </c>
    </row>
    <row r="66" spans="1:12" ht="31.5">
      <c r="A66" s="94" t="s">
        <v>95</v>
      </c>
      <c r="B66" s="128" t="s">
        <v>25</v>
      </c>
      <c r="C66" s="128" t="s">
        <v>27</v>
      </c>
      <c r="D66" s="128" t="s">
        <v>45</v>
      </c>
      <c r="E66" s="8" t="s">
        <v>20</v>
      </c>
      <c r="F66" s="8" t="s">
        <v>33</v>
      </c>
      <c r="G66" s="8" t="s">
        <v>199</v>
      </c>
      <c r="H66" s="87" t="s">
        <v>97</v>
      </c>
      <c r="I66" s="63">
        <f>I67</f>
        <v>50</v>
      </c>
      <c r="J66" s="63">
        <f t="shared" si="16"/>
        <v>0</v>
      </c>
      <c r="K66" s="63">
        <f t="shared" si="16"/>
        <v>0</v>
      </c>
    </row>
    <row r="67" spans="1:12" ht="31.5">
      <c r="A67" s="94" t="s">
        <v>96</v>
      </c>
      <c r="B67" s="128" t="s">
        <v>25</v>
      </c>
      <c r="C67" s="128" t="s">
        <v>27</v>
      </c>
      <c r="D67" s="128" t="s">
        <v>45</v>
      </c>
      <c r="E67" s="8" t="s">
        <v>20</v>
      </c>
      <c r="F67" s="8" t="s">
        <v>33</v>
      </c>
      <c r="G67" s="8" t="s">
        <v>199</v>
      </c>
      <c r="H67" s="87" t="s">
        <v>98</v>
      </c>
      <c r="I67" s="63">
        <f>'Прил 2'!J68</f>
        <v>50</v>
      </c>
      <c r="J67" s="63">
        <f>'Прил 2'!K68</f>
        <v>0</v>
      </c>
      <c r="K67" s="63">
        <f>'Прил 2'!L68</f>
        <v>0</v>
      </c>
    </row>
    <row r="68" spans="1:12" ht="31.5">
      <c r="A68" s="138" t="s">
        <v>220</v>
      </c>
      <c r="B68" s="149" t="s">
        <v>25</v>
      </c>
      <c r="C68" s="149" t="s">
        <v>204</v>
      </c>
      <c r="D68" s="128"/>
      <c r="E68" s="8"/>
      <c r="F68" s="8"/>
      <c r="G68" s="8"/>
      <c r="H68" s="87"/>
      <c r="I68" s="134">
        <f>I69</f>
        <v>0.5</v>
      </c>
      <c r="J68" s="134">
        <f t="shared" ref="J68:K71" si="17">J69</f>
        <v>0.5</v>
      </c>
      <c r="K68" s="134">
        <f t="shared" si="17"/>
        <v>0</v>
      </c>
    </row>
    <row r="69" spans="1:12" ht="47.25">
      <c r="A69" s="94" t="s">
        <v>221</v>
      </c>
      <c r="B69" s="128" t="s">
        <v>25</v>
      </c>
      <c r="C69" s="128" t="s">
        <v>204</v>
      </c>
      <c r="D69" s="8" t="s">
        <v>222</v>
      </c>
      <c r="E69" s="8"/>
      <c r="F69" s="8"/>
      <c r="G69" s="8"/>
      <c r="H69" s="87"/>
      <c r="I69" s="63">
        <f>I70</f>
        <v>0.5</v>
      </c>
      <c r="J69" s="63">
        <f t="shared" si="17"/>
        <v>0.5</v>
      </c>
      <c r="K69" s="63">
        <f t="shared" si="17"/>
        <v>0</v>
      </c>
    </row>
    <row r="70" spans="1:12" ht="31.5">
      <c r="A70" s="94" t="s">
        <v>223</v>
      </c>
      <c r="B70" s="128" t="s">
        <v>25</v>
      </c>
      <c r="C70" s="128" t="s">
        <v>204</v>
      </c>
      <c r="D70" s="8" t="s">
        <v>222</v>
      </c>
      <c r="E70" s="8" t="s">
        <v>31</v>
      </c>
      <c r="F70" s="8" t="s">
        <v>33</v>
      </c>
      <c r="G70" s="8" t="s">
        <v>224</v>
      </c>
      <c r="H70" s="87"/>
      <c r="I70" s="63">
        <f>I71</f>
        <v>0.5</v>
      </c>
      <c r="J70" s="63">
        <f t="shared" si="17"/>
        <v>0.5</v>
      </c>
      <c r="K70" s="63">
        <f t="shared" si="17"/>
        <v>0</v>
      </c>
    </row>
    <row r="71" spans="1:12" ht="31.5">
      <c r="A71" s="94" t="s">
        <v>95</v>
      </c>
      <c r="B71" s="128" t="s">
        <v>25</v>
      </c>
      <c r="C71" s="128" t="s">
        <v>204</v>
      </c>
      <c r="D71" s="8" t="s">
        <v>222</v>
      </c>
      <c r="E71" s="8" t="s">
        <v>31</v>
      </c>
      <c r="F71" s="8" t="s">
        <v>33</v>
      </c>
      <c r="G71" s="8" t="s">
        <v>224</v>
      </c>
      <c r="H71" s="87" t="s">
        <v>97</v>
      </c>
      <c r="I71" s="63">
        <f>I72</f>
        <v>0.5</v>
      </c>
      <c r="J71" s="63">
        <f t="shared" si="17"/>
        <v>0.5</v>
      </c>
      <c r="K71" s="63">
        <f t="shared" si="17"/>
        <v>0</v>
      </c>
    </row>
    <row r="72" spans="1:12" ht="31.5">
      <c r="A72" s="94" t="s">
        <v>96</v>
      </c>
      <c r="B72" s="128" t="s">
        <v>25</v>
      </c>
      <c r="C72" s="128" t="s">
        <v>204</v>
      </c>
      <c r="D72" s="8" t="s">
        <v>222</v>
      </c>
      <c r="E72" s="8" t="s">
        <v>31</v>
      </c>
      <c r="F72" s="8" t="s">
        <v>33</v>
      </c>
      <c r="G72" s="8" t="s">
        <v>224</v>
      </c>
      <c r="H72" s="87" t="s">
        <v>98</v>
      </c>
      <c r="I72" s="63">
        <f>'Прил 2'!J73</f>
        <v>0.5</v>
      </c>
      <c r="J72" s="63">
        <f>'Прил 2'!K73</f>
        <v>0.5</v>
      </c>
      <c r="K72" s="63">
        <f>'Прил 2'!L73</f>
        <v>0</v>
      </c>
    </row>
    <row r="73" spans="1:12">
      <c r="A73" s="142" t="s">
        <v>50</v>
      </c>
      <c r="B73" s="149" t="s">
        <v>14</v>
      </c>
      <c r="C73" s="149"/>
      <c r="D73" s="137"/>
      <c r="E73" s="137"/>
      <c r="F73" s="137"/>
      <c r="G73" s="137"/>
      <c r="H73" s="137"/>
      <c r="I73" s="134">
        <f>I74</f>
        <v>671.90000000000009</v>
      </c>
      <c r="J73" s="134">
        <f t="shared" ref="J73:K73" si="18">J74</f>
        <v>707.40000000000009</v>
      </c>
      <c r="K73" s="134">
        <f t="shared" si="18"/>
        <v>728.7</v>
      </c>
    </row>
    <row r="74" spans="1:12">
      <c r="A74" s="142" t="s">
        <v>51</v>
      </c>
      <c r="B74" s="137" t="s">
        <v>14</v>
      </c>
      <c r="C74" s="137" t="s">
        <v>26</v>
      </c>
      <c r="D74" s="154"/>
      <c r="E74" s="154"/>
      <c r="F74" s="154"/>
      <c r="G74" s="154"/>
      <c r="H74" s="137"/>
      <c r="I74" s="134">
        <f>I75+I79</f>
        <v>671.90000000000009</v>
      </c>
      <c r="J74" s="134">
        <f t="shared" ref="J74:K74" si="19">J75+J79</f>
        <v>707.40000000000009</v>
      </c>
      <c r="K74" s="134">
        <f t="shared" si="19"/>
        <v>728.7</v>
      </c>
    </row>
    <row r="75" spans="1:12" ht="47.25">
      <c r="A75" s="93" t="s">
        <v>162</v>
      </c>
      <c r="B75" s="88" t="s">
        <v>14</v>
      </c>
      <c r="C75" s="88" t="s">
        <v>26</v>
      </c>
      <c r="D75" s="88" t="s">
        <v>28</v>
      </c>
      <c r="E75" s="88"/>
      <c r="F75" s="88"/>
      <c r="G75" s="88"/>
      <c r="H75" s="8"/>
      <c r="I75" s="63">
        <f>I76</f>
        <v>601.22</v>
      </c>
      <c r="J75" s="63">
        <f t="shared" ref="J75:K75" si="20">J76</f>
        <v>682.44</v>
      </c>
      <c r="K75" s="63">
        <f t="shared" si="20"/>
        <v>728.7</v>
      </c>
      <c r="L75" s="174"/>
    </row>
    <row r="76" spans="1:12" ht="183.75" customHeight="1">
      <c r="A76" s="247" t="s">
        <v>226</v>
      </c>
      <c r="B76" s="88" t="s">
        <v>14</v>
      </c>
      <c r="C76" s="88" t="s">
        <v>26</v>
      </c>
      <c r="D76" s="88" t="s">
        <v>28</v>
      </c>
      <c r="E76" s="88" t="s">
        <v>31</v>
      </c>
      <c r="F76" s="88" t="s">
        <v>33</v>
      </c>
      <c r="G76" s="88" t="s">
        <v>52</v>
      </c>
      <c r="H76" s="8"/>
      <c r="I76" s="63">
        <f t="shared" ref="I76:K77" si="21">I77</f>
        <v>601.22</v>
      </c>
      <c r="J76" s="63">
        <f t="shared" si="21"/>
        <v>682.44</v>
      </c>
      <c r="K76" s="63">
        <f t="shared" si="21"/>
        <v>728.7</v>
      </c>
      <c r="L76" s="174"/>
    </row>
    <row r="77" spans="1:12" ht="31.5">
      <c r="A77" s="94" t="s">
        <v>95</v>
      </c>
      <c r="B77" s="88" t="s">
        <v>14</v>
      </c>
      <c r="C77" s="88" t="s">
        <v>26</v>
      </c>
      <c r="D77" s="88" t="s">
        <v>28</v>
      </c>
      <c r="E77" s="88" t="s">
        <v>31</v>
      </c>
      <c r="F77" s="88" t="s">
        <v>33</v>
      </c>
      <c r="G77" s="88" t="s">
        <v>52</v>
      </c>
      <c r="H77" s="8" t="s">
        <v>97</v>
      </c>
      <c r="I77" s="63">
        <f t="shared" si="21"/>
        <v>601.22</v>
      </c>
      <c r="J77" s="63">
        <f t="shared" si="21"/>
        <v>682.44</v>
      </c>
      <c r="K77" s="63">
        <f t="shared" si="21"/>
        <v>728.7</v>
      </c>
    </row>
    <row r="78" spans="1:12" ht="31.5">
      <c r="A78" s="94" t="s">
        <v>96</v>
      </c>
      <c r="B78" s="88" t="s">
        <v>14</v>
      </c>
      <c r="C78" s="88" t="s">
        <v>26</v>
      </c>
      <c r="D78" s="88" t="s">
        <v>28</v>
      </c>
      <c r="E78" s="88" t="s">
        <v>31</v>
      </c>
      <c r="F78" s="88" t="s">
        <v>33</v>
      </c>
      <c r="G78" s="88" t="s">
        <v>52</v>
      </c>
      <c r="H78" s="8" t="s">
        <v>98</v>
      </c>
      <c r="I78" s="63">
        <f>'Прил 2'!J79</f>
        <v>601.22</v>
      </c>
      <c r="J78" s="63">
        <f>'Прил 2'!K79</f>
        <v>682.44</v>
      </c>
      <c r="K78" s="63">
        <f>'Прил 2'!L79</f>
        <v>728.7</v>
      </c>
    </row>
    <row r="79" spans="1:12" ht="78.75">
      <c r="A79" s="110" t="s">
        <v>205</v>
      </c>
      <c r="B79" s="8" t="s">
        <v>14</v>
      </c>
      <c r="C79" s="8" t="s">
        <v>26</v>
      </c>
      <c r="D79" s="8" t="s">
        <v>204</v>
      </c>
      <c r="E79" s="8"/>
      <c r="F79" s="8"/>
      <c r="G79" s="8"/>
      <c r="H79" s="8"/>
      <c r="I79" s="63">
        <f>I81</f>
        <v>70.680000000000007</v>
      </c>
      <c r="J79" s="63">
        <f t="shared" ref="J79:K79" si="22">J81</f>
        <v>24.96</v>
      </c>
      <c r="K79" s="63">
        <f t="shared" si="22"/>
        <v>0</v>
      </c>
    </row>
    <row r="80" spans="1:12" ht="189">
      <c r="A80" s="247" t="s">
        <v>226</v>
      </c>
      <c r="B80" s="88" t="s">
        <v>14</v>
      </c>
      <c r="C80" s="88" t="s">
        <v>26</v>
      </c>
      <c r="D80" s="88" t="s">
        <v>204</v>
      </c>
      <c r="E80" s="88" t="s">
        <v>31</v>
      </c>
      <c r="F80" s="88" t="s">
        <v>13</v>
      </c>
      <c r="G80" s="88" t="s">
        <v>52</v>
      </c>
      <c r="H80" s="8"/>
      <c r="I80" s="63"/>
      <c r="J80" s="63"/>
      <c r="K80" s="63"/>
    </row>
    <row r="81" spans="1:11" ht="31.5">
      <c r="A81" s="94" t="s">
        <v>95</v>
      </c>
      <c r="B81" s="88" t="s">
        <v>14</v>
      </c>
      <c r="C81" s="88" t="s">
        <v>26</v>
      </c>
      <c r="D81" s="88" t="s">
        <v>204</v>
      </c>
      <c r="E81" s="88" t="s">
        <v>31</v>
      </c>
      <c r="F81" s="88" t="s">
        <v>13</v>
      </c>
      <c r="G81" s="88" t="s">
        <v>52</v>
      </c>
      <c r="H81" s="8" t="s">
        <v>97</v>
      </c>
      <c r="I81" s="63">
        <f>I82</f>
        <v>70.680000000000007</v>
      </c>
      <c r="J81" s="63">
        <f t="shared" ref="J81:K81" si="23">J82</f>
        <v>24.96</v>
      </c>
      <c r="K81" s="63">
        <f t="shared" si="23"/>
        <v>0</v>
      </c>
    </row>
    <row r="82" spans="1:11" ht="31.5">
      <c r="A82" s="94" t="s">
        <v>96</v>
      </c>
      <c r="B82" s="88" t="s">
        <v>14</v>
      </c>
      <c r="C82" s="88" t="s">
        <v>26</v>
      </c>
      <c r="D82" s="88" t="s">
        <v>204</v>
      </c>
      <c r="E82" s="88" t="s">
        <v>31</v>
      </c>
      <c r="F82" s="88" t="s">
        <v>13</v>
      </c>
      <c r="G82" s="88" t="s">
        <v>52</v>
      </c>
      <c r="H82" s="8" t="s">
        <v>98</v>
      </c>
      <c r="I82" s="63">
        <f>'Прил 2'!J83</f>
        <v>70.680000000000007</v>
      </c>
      <c r="J82" s="63">
        <f>'Прил 2'!K83</f>
        <v>24.96</v>
      </c>
      <c r="K82" s="63">
        <f>'Прил 2'!L83</f>
        <v>0</v>
      </c>
    </row>
    <row r="83" spans="1:11">
      <c r="A83" s="142" t="s">
        <v>17</v>
      </c>
      <c r="B83" s="137" t="s">
        <v>16</v>
      </c>
      <c r="C83" s="137"/>
      <c r="D83" s="137"/>
      <c r="E83" s="137"/>
      <c r="F83" s="137"/>
      <c r="G83" s="62"/>
      <c r="H83" s="62"/>
      <c r="I83" s="134">
        <f>I84+I90</f>
        <v>118</v>
      </c>
      <c r="J83" s="134">
        <f>J84+J90</f>
        <v>45</v>
      </c>
      <c r="K83" s="134">
        <f>K84+K90</f>
        <v>65</v>
      </c>
    </row>
    <row r="84" spans="1:11">
      <c r="A84" s="142" t="s">
        <v>53</v>
      </c>
      <c r="B84" s="137" t="s">
        <v>16</v>
      </c>
      <c r="C84" s="137" t="s">
        <v>24</v>
      </c>
      <c r="D84" s="137"/>
      <c r="E84" s="137"/>
      <c r="F84" s="137"/>
      <c r="G84" s="133"/>
      <c r="H84" s="133"/>
      <c r="I84" s="134">
        <f>I85</f>
        <v>30</v>
      </c>
      <c r="J84" s="134">
        <f t="shared" ref="J84:K84" si="24">J85</f>
        <v>30</v>
      </c>
      <c r="K84" s="134">
        <f t="shared" si="24"/>
        <v>30</v>
      </c>
    </row>
    <row r="85" spans="1:11" ht="47.25">
      <c r="A85" s="112" t="s">
        <v>155</v>
      </c>
      <c r="B85" s="8" t="s">
        <v>16</v>
      </c>
      <c r="C85" s="8" t="s">
        <v>24</v>
      </c>
      <c r="D85" s="8" t="s">
        <v>45</v>
      </c>
      <c r="E85" s="137"/>
      <c r="F85" s="137"/>
      <c r="G85" s="133"/>
      <c r="H85" s="133"/>
      <c r="I85" s="63">
        <f>I86</f>
        <v>30</v>
      </c>
      <c r="J85" s="63">
        <f t="shared" ref="J85:K88" si="25">J86</f>
        <v>30</v>
      </c>
      <c r="K85" s="63">
        <f t="shared" si="25"/>
        <v>30</v>
      </c>
    </row>
    <row r="86" spans="1:11" ht="47.25">
      <c r="A86" s="112" t="s">
        <v>156</v>
      </c>
      <c r="B86" s="8" t="s">
        <v>16</v>
      </c>
      <c r="C86" s="8" t="s">
        <v>24</v>
      </c>
      <c r="D86" s="8" t="s">
        <v>45</v>
      </c>
      <c r="E86" s="8" t="s">
        <v>20</v>
      </c>
      <c r="F86" s="8"/>
      <c r="G86" s="62"/>
      <c r="H86" s="62"/>
      <c r="I86" s="63">
        <f>I87</f>
        <v>30</v>
      </c>
      <c r="J86" s="63">
        <f t="shared" si="25"/>
        <v>30</v>
      </c>
      <c r="K86" s="63">
        <f t="shared" si="25"/>
        <v>30</v>
      </c>
    </row>
    <row r="87" spans="1:11" ht="78.75">
      <c r="A87" s="110" t="s">
        <v>194</v>
      </c>
      <c r="B87" s="8" t="s">
        <v>16</v>
      </c>
      <c r="C87" s="8" t="s">
        <v>24</v>
      </c>
      <c r="D87" s="8">
        <v>89</v>
      </c>
      <c r="E87" s="8">
        <v>1</v>
      </c>
      <c r="F87" s="8" t="s">
        <v>33</v>
      </c>
      <c r="G87" s="8" t="s">
        <v>195</v>
      </c>
      <c r="H87" s="87"/>
      <c r="I87" s="63">
        <f>I88</f>
        <v>30</v>
      </c>
      <c r="J87" s="63">
        <f t="shared" si="25"/>
        <v>30</v>
      </c>
      <c r="K87" s="63">
        <f t="shared" si="25"/>
        <v>30</v>
      </c>
    </row>
    <row r="88" spans="1:11" ht="31.5">
      <c r="A88" s="94" t="s">
        <v>95</v>
      </c>
      <c r="B88" s="8" t="s">
        <v>16</v>
      </c>
      <c r="C88" s="8" t="s">
        <v>24</v>
      </c>
      <c r="D88" s="8">
        <v>89</v>
      </c>
      <c r="E88" s="8">
        <v>1</v>
      </c>
      <c r="F88" s="8" t="s">
        <v>33</v>
      </c>
      <c r="G88" s="8" t="s">
        <v>195</v>
      </c>
      <c r="H88" s="87" t="s">
        <v>97</v>
      </c>
      <c r="I88" s="63">
        <f>I89</f>
        <v>30</v>
      </c>
      <c r="J88" s="63">
        <f t="shared" si="25"/>
        <v>30</v>
      </c>
      <c r="K88" s="63">
        <f t="shared" si="25"/>
        <v>30</v>
      </c>
    </row>
    <row r="89" spans="1:11" ht="31.5">
      <c r="A89" s="94" t="s">
        <v>96</v>
      </c>
      <c r="B89" s="8" t="s">
        <v>16</v>
      </c>
      <c r="C89" s="8" t="s">
        <v>24</v>
      </c>
      <c r="D89" s="8">
        <v>89</v>
      </c>
      <c r="E89" s="8">
        <v>1</v>
      </c>
      <c r="F89" s="8" t="s">
        <v>33</v>
      </c>
      <c r="G89" s="8" t="s">
        <v>195</v>
      </c>
      <c r="H89" s="87" t="s">
        <v>98</v>
      </c>
      <c r="I89" s="63">
        <f>'Прил 2'!J90</f>
        <v>30</v>
      </c>
      <c r="J89" s="63">
        <f>'Прил 2'!K90</f>
        <v>30</v>
      </c>
      <c r="K89" s="63">
        <f>'Прил 2'!L90</f>
        <v>30</v>
      </c>
    </row>
    <row r="90" spans="1:11">
      <c r="A90" s="142" t="s">
        <v>54</v>
      </c>
      <c r="B90" s="137" t="s">
        <v>16</v>
      </c>
      <c r="C90" s="137" t="s">
        <v>25</v>
      </c>
      <c r="D90" s="137"/>
      <c r="E90" s="137"/>
      <c r="F90" s="145"/>
      <c r="G90" s="133"/>
      <c r="H90" s="133"/>
      <c r="I90" s="134">
        <f>I91</f>
        <v>88</v>
      </c>
      <c r="J90" s="134">
        <f t="shared" ref="J90:K90" si="26">J91</f>
        <v>15</v>
      </c>
      <c r="K90" s="134">
        <f t="shared" si="26"/>
        <v>35</v>
      </c>
    </row>
    <row r="91" spans="1:11" ht="47.25">
      <c r="A91" s="112" t="s">
        <v>155</v>
      </c>
      <c r="B91" s="8" t="s">
        <v>16</v>
      </c>
      <c r="C91" s="8" t="s">
        <v>25</v>
      </c>
      <c r="D91" s="8" t="s">
        <v>45</v>
      </c>
      <c r="E91" s="8"/>
      <c r="F91" s="175"/>
      <c r="G91" s="62"/>
      <c r="H91" s="62"/>
      <c r="I91" s="63">
        <f>I92</f>
        <v>88</v>
      </c>
      <c r="J91" s="63">
        <f t="shared" ref="J91:K91" si="27">J92</f>
        <v>15</v>
      </c>
      <c r="K91" s="63">
        <f t="shared" si="27"/>
        <v>35</v>
      </c>
    </row>
    <row r="92" spans="1:11" ht="47.25">
      <c r="A92" s="112" t="s">
        <v>156</v>
      </c>
      <c r="B92" s="8" t="s">
        <v>16</v>
      </c>
      <c r="C92" s="8" t="s">
        <v>25</v>
      </c>
      <c r="D92" s="8" t="s">
        <v>45</v>
      </c>
      <c r="E92" s="119">
        <v>1</v>
      </c>
      <c r="F92" s="175"/>
      <c r="G92" s="62"/>
      <c r="H92" s="62"/>
      <c r="I92" s="63">
        <f>I93+I96</f>
        <v>88</v>
      </c>
      <c r="J92" s="63">
        <f t="shared" ref="J92:K92" si="28">J93+J96</f>
        <v>15</v>
      </c>
      <c r="K92" s="63">
        <f t="shared" si="28"/>
        <v>35</v>
      </c>
    </row>
    <row r="93" spans="1:11">
      <c r="A93" s="94" t="s">
        <v>55</v>
      </c>
      <c r="B93" s="8" t="s">
        <v>16</v>
      </c>
      <c r="C93" s="8" t="s">
        <v>25</v>
      </c>
      <c r="D93" s="8" t="s">
        <v>45</v>
      </c>
      <c r="E93" s="119">
        <v>1</v>
      </c>
      <c r="F93" s="88" t="s">
        <v>33</v>
      </c>
      <c r="G93" s="119">
        <v>43010</v>
      </c>
      <c r="H93" s="62"/>
      <c r="I93" s="63">
        <f>I94</f>
        <v>78</v>
      </c>
      <c r="J93" s="63">
        <f t="shared" ref="J93:K94" si="29">J94</f>
        <v>5</v>
      </c>
      <c r="K93" s="63">
        <f t="shared" si="29"/>
        <v>25</v>
      </c>
    </row>
    <row r="94" spans="1:11" ht="31.5">
      <c r="A94" s="94" t="s">
        <v>95</v>
      </c>
      <c r="B94" s="8" t="s">
        <v>16</v>
      </c>
      <c r="C94" s="8" t="s">
        <v>25</v>
      </c>
      <c r="D94" s="8" t="s">
        <v>45</v>
      </c>
      <c r="E94" s="119">
        <v>1</v>
      </c>
      <c r="F94" s="88" t="s">
        <v>33</v>
      </c>
      <c r="G94" s="119">
        <v>43010</v>
      </c>
      <c r="H94" s="119">
        <v>200</v>
      </c>
      <c r="I94" s="63">
        <f>I95</f>
        <v>78</v>
      </c>
      <c r="J94" s="63">
        <f t="shared" si="29"/>
        <v>5</v>
      </c>
      <c r="K94" s="63">
        <f t="shared" si="29"/>
        <v>25</v>
      </c>
    </row>
    <row r="95" spans="1:11" ht="31.5">
      <c r="A95" s="94" t="s">
        <v>96</v>
      </c>
      <c r="B95" s="8" t="s">
        <v>16</v>
      </c>
      <c r="C95" s="8" t="s">
        <v>25</v>
      </c>
      <c r="D95" s="8" t="s">
        <v>45</v>
      </c>
      <c r="E95" s="119">
        <v>1</v>
      </c>
      <c r="F95" s="88" t="s">
        <v>33</v>
      </c>
      <c r="G95" s="119">
        <v>43010</v>
      </c>
      <c r="H95" s="119">
        <v>240</v>
      </c>
      <c r="I95" s="63">
        <f>'Прил 2'!J96</f>
        <v>78</v>
      </c>
      <c r="J95" s="63">
        <f>'Прил 2'!K96</f>
        <v>5</v>
      </c>
      <c r="K95" s="63">
        <f>'Прил 2'!L96</f>
        <v>25</v>
      </c>
    </row>
    <row r="96" spans="1:11">
      <c r="A96" s="94" t="s">
        <v>132</v>
      </c>
      <c r="B96" s="8" t="s">
        <v>16</v>
      </c>
      <c r="C96" s="8" t="s">
        <v>25</v>
      </c>
      <c r="D96" s="8" t="s">
        <v>45</v>
      </c>
      <c r="E96" s="119">
        <v>1</v>
      </c>
      <c r="F96" s="88" t="s">
        <v>33</v>
      </c>
      <c r="G96" s="119">
        <v>43040</v>
      </c>
      <c r="H96" s="62"/>
      <c r="I96" s="63">
        <f>I97</f>
        <v>10</v>
      </c>
      <c r="J96" s="63">
        <f t="shared" ref="J96:K97" si="30">J97</f>
        <v>10</v>
      </c>
      <c r="K96" s="63">
        <f t="shared" si="30"/>
        <v>10</v>
      </c>
    </row>
    <row r="97" spans="1:12" ht="31.5">
      <c r="A97" s="94" t="s">
        <v>95</v>
      </c>
      <c r="B97" s="8" t="s">
        <v>16</v>
      </c>
      <c r="C97" s="8" t="s">
        <v>25</v>
      </c>
      <c r="D97" s="8" t="s">
        <v>45</v>
      </c>
      <c r="E97" s="119">
        <v>1</v>
      </c>
      <c r="F97" s="88" t="s">
        <v>33</v>
      </c>
      <c r="G97" s="119">
        <v>43040</v>
      </c>
      <c r="H97" s="119">
        <v>200</v>
      </c>
      <c r="I97" s="63">
        <f>I98</f>
        <v>10</v>
      </c>
      <c r="J97" s="63">
        <f t="shared" si="30"/>
        <v>10</v>
      </c>
      <c r="K97" s="63">
        <f t="shared" si="30"/>
        <v>10</v>
      </c>
    </row>
    <row r="98" spans="1:12" ht="31.5">
      <c r="A98" s="94" t="s">
        <v>96</v>
      </c>
      <c r="B98" s="8" t="s">
        <v>16</v>
      </c>
      <c r="C98" s="8" t="s">
        <v>25</v>
      </c>
      <c r="D98" s="8" t="s">
        <v>45</v>
      </c>
      <c r="E98" s="119">
        <v>1</v>
      </c>
      <c r="F98" s="88" t="s">
        <v>33</v>
      </c>
      <c r="G98" s="119">
        <v>43040</v>
      </c>
      <c r="H98" s="119">
        <v>240</v>
      </c>
      <c r="I98" s="63">
        <f>'Прил 2'!J99</f>
        <v>10</v>
      </c>
      <c r="J98" s="63">
        <f>'Прил 2'!K99</f>
        <v>10</v>
      </c>
      <c r="K98" s="63">
        <f>'Прил 2'!L99</f>
        <v>10</v>
      </c>
    </row>
    <row r="99" spans="1:12">
      <c r="A99" s="142" t="s">
        <v>56</v>
      </c>
      <c r="B99" s="137" t="s">
        <v>27</v>
      </c>
      <c r="C99" s="137"/>
      <c r="D99" s="139"/>
      <c r="E99" s="137"/>
      <c r="F99" s="137"/>
      <c r="G99" s="137"/>
      <c r="H99" s="150"/>
      <c r="I99" s="134">
        <f t="shared" ref="I99:K104" si="31">I100</f>
        <v>300.5</v>
      </c>
      <c r="J99" s="134">
        <f t="shared" si="31"/>
        <v>272.57499999999999</v>
      </c>
      <c r="K99" s="134">
        <f t="shared" si="31"/>
        <v>239.51499999999999</v>
      </c>
    </row>
    <row r="100" spans="1:12">
      <c r="A100" s="156" t="s">
        <v>23</v>
      </c>
      <c r="B100" s="137" t="s">
        <v>27</v>
      </c>
      <c r="C100" s="137" t="s">
        <v>13</v>
      </c>
      <c r="D100" s="150"/>
      <c r="E100" s="137"/>
      <c r="F100" s="137"/>
      <c r="G100" s="137"/>
      <c r="H100" s="150"/>
      <c r="I100" s="134">
        <f>I101</f>
        <v>300.5</v>
      </c>
      <c r="J100" s="134">
        <f t="shared" si="31"/>
        <v>272.57499999999999</v>
      </c>
      <c r="K100" s="134">
        <f t="shared" si="31"/>
        <v>239.51499999999999</v>
      </c>
    </row>
    <row r="101" spans="1:12" ht="47.25">
      <c r="A101" s="112" t="s">
        <v>155</v>
      </c>
      <c r="B101" s="8" t="s">
        <v>27</v>
      </c>
      <c r="C101" s="8" t="s">
        <v>13</v>
      </c>
      <c r="D101" s="8">
        <v>89</v>
      </c>
      <c r="E101" s="8"/>
      <c r="F101" s="8"/>
      <c r="G101" s="8"/>
      <c r="H101" s="87"/>
      <c r="I101" s="63">
        <f>I102</f>
        <v>300.5</v>
      </c>
      <c r="J101" s="63">
        <f t="shared" si="31"/>
        <v>272.57499999999999</v>
      </c>
      <c r="K101" s="63">
        <f t="shared" si="31"/>
        <v>239.51499999999999</v>
      </c>
      <c r="L101" s="172"/>
    </row>
    <row r="102" spans="1:12" ht="47.25">
      <c r="A102" s="112" t="s">
        <v>156</v>
      </c>
      <c r="B102" s="8" t="s">
        <v>27</v>
      </c>
      <c r="C102" s="8" t="s">
        <v>13</v>
      </c>
      <c r="D102" s="8">
        <v>89</v>
      </c>
      <c r="E102" s="8">
        <v>1</v>
      </c>
      <c r="F102" s="8"/>
      <c r="G102" s="8"/>
      <c r="H102" s="87"/>
      <c r="I102" s="63">
        <f>I103</f>
        <v>300.5</v>
      </c>
      <c r="J102" s="63">
        <f t="shared" si="31"/>
        <v>272.57499999999999</v>
      </c>
      <c r="K102" s="63">
        <f t="shared" si="31"/>
        <v>239.51499999999999</v>
      </c>
      <c r="L102" s="172"/>
    </row>
    <row r="103" spans="1:12">
      <c r="A103" s="112" t="s">
        <v>90</v>
      </c>
      <c r="B103" s="157" t="s">
        <v>27</v>
      </c>
      <c r="C103" s="157" t="s">
        <v>13</v>
      </c>
      <c r="D103" s="116">
        <v>89</v>
      </c>
      <c r="E103" s="88">
        <v>1</v>
      </c>
      <c r="F103" s="88" t="s">
        <v>33</v>
      </c>
      <c r="G103" s="88" t="s">
        <v>58</v>
      </c>
      <c r="H103" s="116"/>
      <c r="I103" s="63">
        <f t="shared" si="31"/>
        <v>300.5</v>
      </c>
      <c r="J103" s="63">
        <f t="shared" si="31"/>
        <v>272.57499999999999</v>
      </c>
      <c r="K103" s="63">
        <f t="shared" si="31"/>
        <v>239.51499999999999</v>
      </c>
    </row>
    <row r="104" spans="1:12">
      <c r="A104" s="112" t="s">
        <v>91</v>
      </c>
      <c r="B104" s="157" t="s">
        <v>27</v>
      </c>
      <c r="C104" s="157" t="s">
        <v>13</v>
      </c>
      <c r="D104" s="116">
        <v>89</v>
      </c>
      <c r="E104" s="88">
        <v>1</v>
      </c>
      <c r="F104" s="88" t="s">
        <v>33</v>
      </c>
      <c r="G104" s="88" t="s">
        <v>58</v>
      </c>
      <c r="H104" s="116" t="s">
        <v>93</v>
      </c>
      <c r="I104" s="63">
        <f t="shared" si="31"/>
        <v>300.5</v>
      </c>
      <c r="J104" s="63">
        <f t="shared" si="31"/>
        <v>272.57499999999999</v>
      </c>
      <c r="K104" s="63">
        <f t="shared" si="31"/>
        <v>239.51499999999999</v>
      </c>
    </row>
    <row r="105" spans="1:12">
      <c r="A105" s="112" t="s">
        <v>92</v>
      </c>
      <c r="B105" s="157" t="s">
        <v>27</v>
      </c>
      <c r="C105" s="157" t="s">
        <v>13</v>
      </c>
      <c r="D105" s="116">
        <v>89</v>
      </c>
      <c r="E105" s="88">
        <v>1</v>
      </c>
      <c r="F105" s="88" t="s">
        <v>33</v>
      </c>
      <c r="G105" s="88" t="s">
        <v>58</v>
      </c>
      <c r="H105" s="116" t="s">
        <v>94</v>
      </c>
      <c r="I105" s="63">
        <f>'Прил 2'!J106</f>
        <v>300.5</v>
      </c>
      <c r="J105" s="63">
        <f>'Прил 2'!K106</f>
        <v>272.57499999999999</v>
      </c>
      <c r="K105" s="63">
        <f>'Прил 2'!L106</f>
        <v>239.51499999999999</v>
      </c>
    </row>
    <row r="106" spans="1:12">
      <c r="A106" s="138" t="s">
        <v>15</v>
      </c>
      <c r="B106" s="159" t="s">
        <v>28</v>
      </c>
      <c r="C106" s="159"/>
      <c r="D106" s="148"/>
      <c r="E106" s="108"/>
      <c r="F106" s="108"/>
      <c r="G106" s="108"/>
      <c r="H106" s="148"/>
      <c r="I106" s="134">
        <f t="shared" ref="I106:K111" si="32">I107</f>
        <v>3.3</v>
      </c>
      <c r="J106" s="134">
        <f t="shared" si="32"/>
        <v>3.3</v>
      </c>
      <c r="K106" s="134">
        <f t="shared" si="32"/>
        <v>3.3</v>
      </c>
    </row>
    <row r="107" spans="1:12" ht="31.5">
      <c r="A107" s="138" t="s">
        <v>59</v>
      </c>
      <c r="B107" s="108">
        <v>13</v>
      </c>
      <c r="C107" s="108" t="s">
        <v>13</v>
      </c>
      <c r="D107" s="146"/>
      <c r="E107" s="108"/>
      <c r="F107" s="108"/>
      <c r="G107" s="108"/>
      <c r="H107" s="148"/>
      <c r="I107" s="134">
        <f t="shared" si="32"/>
        <v>3.3</v>
      </c>
      <c r="J107" s="134">
        <f t="shared" si="32"/>
        <v>3.3</v>
      </c>
      <c r="K107" s="134">
        <f t="shared" si="32"/>
        <v>3.3</v>
      </c>
    </row>
    <row r="108" spans="1:12" ht="47.25">
      <c r="A108" s="112" t="s">
        <v>155</v>
      </c>
      <c r="B108" s="88" t="s">
        <v>28</v>
      </c>
      <c r="C108" s="88" t="s">
        <v>13</v>
      </c>
      <c r="D108" s="8">
        <v>89</v>
      </c>
      <c r="E108" s="8">
        <v>0</v>
      </c>
      <c r="F108" s="88"/>
      <c r="G108" s="88"/>
      <c r="H108" s="116"/>
      <c r="I108" s="63">
        <f t="shared" si="32"/>
        <v>3.3</v>
      </c>
      <c r="J108" s="63">
        <f t="shared" si="32"/>
        <v>3.3</v>
      </c>
      <c r="K108" s="63">
        <f t="shared" si="32"/>
        <v>3.3</v>
      </c>
    </row>
    <row r="109" spans="1:12" ht="47.25">
      <c r="A109" s="112" t="s">
        <v>156</v>
      </c>
      <c r="B109" s="88" t="s">
        <v>28</v>
      </c>
      <c r="C109" s="88" t="s">
        <v>13</v>
      </c>
      <c r="D109" s="8">
        <v>89</v>
      </c>
      <c r="E109" s="8">
        <v>1</v>
      </c>
      <c r="F109" s="88"/>
      <c r="G109" s="88"/>
      <c r="H109" s="116"/>
      <c r="I109" s="63">
        <f t="shared" si="32"/>
        <v>3.3</v>
      </c>
      <c r="J109" s="63">
        <f t="shared" si="32"/>
        <v>3.3</v>
      </c>
      <c r="K109" s="63">
        <f t="shared" si="32"/>
        <v>3.3</v>
      </c>
    </row>
    <row r="110" spans="1:12">
      <c r="A110" s="94" t="s">
        <v>60</v>
      </c>
      <c r="B110" s="88">
        <v>13</v>
      </c>
      <c r="C110" s="88" t="s">
        <v>13</v>
      </c>
      <c r="D110" s="90">
        <v>89</v>
      </c>
      <c r="E110" s="88">
        <v>1</v>
      </c>
      <c r="F110" s="88" t="s">
        <v>33</v>
      </c>
      <c r="G110" s="88">
        <v>41240</v>
      </c>
      <c r="H110" s="116"/>
      <c r="I110" s="63">
        <f t="shared" si="32"/>
        <v>3.3</v>
      </c>
      <c r="J110" s="63">
        <f t="shared" si="32"/>
        <v>3.3</v>
      </c>
      <c r="K110" s="63">
        <f t="shared" si="32"/>
        <v>3.3</v>
      </c>
    </row>
    <row r="111" spans="1:12">
      <c r="A111" s="94" t="s">
        <v>88</v>
      </c>
      <c r="B111" s="88">
        <v>13</v>
      </c>
      <c r="C111" s="88" t="s">
        <v>13</v>
      </c>
      <c r="D111" s="90">
        <v>89</v>
      </c>
      <c r="E111" s="88">
        <v>1</v>
      </c>
      <c r="F111" s="88" t="s">
        <v>33</v>
      </c>
      <c r="G111" s="88" t="s">
        <v>65</v>
      </c>
      <c r="H111" s="116" t="s">
        <v>89</v>
      </c>
      <c r="I111" s="63">
        <f t="shared" si="32"/>
        <v>3.3</v>
      </c>
      <c r="J111" s="63">
        <f t="shared" si="32"/>
        <v>3.3</v>
      </c>
      <c r="K111" s="63">
        <f t="shared" si="32"/>
        <v>3.3</v>
      </c>
    </row>
    <row r="112" spans="1:12">
      <c r="A112" s="118" t="s">
        <v>61</v>
      </c>
      <c r="B112" s="88">
        <v>13</v>
      </c>
      <c r="C112" s="88" t="s">
        <v>13</v>
      </c>
      <c r="D112" s="90">
        <v>89</v>
      </c>
      <c r="E112" s="88">
        <v>1</v>
      </c>
      <c r="F112" s="88" t="s">
        <v>33</v>
      </c>
      <c r="G112" s="88">
        <v>41240</v>
      </c>
      <c r="H112" s="116">
        <v>730</v>
      </c>
      <c r="I112" s="63">
        <f>'Прил 2'!J113</f>
        <v>3.3</v>
      </c>
      <c r="J112" s="63">
        <f>'Прил 2'!K113</f>
        <v>3.3</v>
      </c>
      <c r="K112" s="63">
        <f>'Прил 2'!L113</f>
        <v>3.3</v>
      </c>
    </row>
    <row r="113" spans="1:11">
      <c r="A113" s="118" t="s">
        <v>225</v>
      </c>
      <c r="B113" s="88" t="s">
        <v>163</v>
      </c>
      <c r="C113" s="88"/>
      <c r="D113" s="90"/>
      <c r="E113" s="88"/>
      <c r="F113" s="88"/>
      <c r="G113" s="88"/>
      <c r="H113" s="116"/>
      <c r="I113" s="63">
        <f t="shared" ref="I113:I118" si="33">I114</f>
        <v>0</v>
      </c>
      <c r="J113" s="63">
        <f t="shared" ref="J113:K117" si="34">J114</f>
        <v>27.925000000000001</v>
      </c>
      <c r="K113" s="63">
        <f t="shared" si="34"/>
        <v>60.984999999999999</v>
      </c>
    </row>
    <row r="114" spans="1:11">
      <c r="A114" s="118" t="s">
        <v>225</v>
      </c>
      <c r="B114" s="88" t="s">
        <v>163</v>
      </c>
      <c r="C114" s="88">
        <v>99</v>
      </c>
      <c r="D114" s="90"/>
      <c r="E114" s="88"/>
      <c r="F114" s="88"/>
      <c r="G114" s="88"/>
      <c r="H114" s="116"/>
      <c r="I114" s="63">
        <f t="shared" si="33"/>
        <v>0</v>
      </c>
      <c r="J114" s="63">
        <f t="shared" si="34"/>
        <v>27.925000000000001</v>
      </c>
      <c r="K114" s="63">
        <f t="shared" si="34"/>
        <v>60.984999999999999</v>
      </c>
    </row>
    <row r="115" spans="1:11" ht="47.25">
      <c r="A115" s="112" t="s">
        <v>155</v>
      </c>
      <c r="B115" s="88" t="s">
        <v>163</v>
      </c>
      <c r="C115" s="88">
        <v>99</v>
      </c>
      <c r="D115" s="88" t="s">
        <v>45</v>
      </c>
      <c r="E115" s="88" t="s">
        <v>31</v>
      </c>
      <c r="F115" s="88"/>
      <c r="G115" s="88"/>
      <c r="H115" s="116"/>
      <c r="I115" s="63">
        <f t="shared" si="33"/>
        <v>0</v>
      </c>
      <c r="J115" s="63">
        <f t="shared" si="34"/>
        <v>27.925000000000001</v>
      </c>
      <c r="K115" s="63">
        <f t="shared" si="34"/>
        <v>60.984999999999999</v>
      </c>
    </row>
    <row r="116" spans="1:11" ht="47.25">
      <c r="A116" s="112" t="s">
        <v>156</v>
      </c>
      <c r="B116" s="88" t="s">
        <v>163</v>
      </c>
      <c r="C116" s="88">
        <v>99</v>
      </c>
      <c r="D116" s="88" t="s">
        <v>45</v>
      </c>
      <c r="E116" s="88" t="s">
        <v>20</v>
      </c>
      <c r="F116" s="88"/>
      <c r="G116" s="88"/>
      <c r="H116" s="116"/>
      <c r="I116" s="63">
        <f t="shared" si="33"/>
        <v>0</v>
      </c>
      <c r="J116" s="63">
        <f t="shared" si="34"/>
        <v>27.925000000000001</v>
      </c>
      <c r="K116" s="63">
        <f t="shared" si="34"/>
        <v>60.984999999999999</v>
      </c>
    </row>
    <row r="117" spans="1:11">
      <c r="A117" s="118" t="s">
        <v>225</v>
      </c>
      <c r="B117" s="88" t="s">
        <v>163</v>
      </c>
      <c r="C117" s="88">
        <v>99</v>
      </c>
      <c r="D117" s="88" t="s">
        <v>45</v>
      </c>
      <c r="E117" s="88" t="s">
        <v>20</v>
      </c>
      <c r="F117" s="88" t="s">
        <v>33</v>
      </c>
      <c r="G117" s="88" t="s">
        <v>164</v>
      </c>
      <c r="H117" s="88"/>
      <c r="I117" s="63">
        <f t="shared" si="33"/>
        <v>0</v>
      </c>
      <c r="J117" s="63">
        <f t="shared" si="34"/>
        <v>27.925000000000001</v>
      </c>
      <c r="K117" s="63">
        <f t="shared" si="34"/>
        <v>60.984999999999999</v>
      </c>
    </row>
    <row r="118" spans="1:11">
      <c r="A118" s="118" t="s">
        <v>103</v>
      </c>
      <c r="B118" s="88" t="s">
        <v>163</v>
      </c>
      <c r="C118" s="88">
        <v>99</v>
      </c>
      <c r="D118" s="88" t="s">
        <v>45</v>
      </c>
      <c r="E118" s="88" t="s">
        <v>20</v>
      </c>
      <c r="F118" s="88" t="s">
        <v>33</v>
      </c>
      <c r="G118" s="88" t="s">
        <v>164</v>
      </c>
      <c r="H118" s="88" t="s">
        <v>104</v>
      </c>
      <c r="I118" s="155">
        <f t="shared" si="33"/>
        <v>0</v>
      </c>
      <c r="J118" s="155">
        <f>J119</f>
        <v>27.925000000000001</v>
      </c>
      <c r="K118" s="155">
        <f t="shared" ref="K118" si="35">K119</f>
        <v>60.984999999999999</v>
      </c>
    </row>
    <row r="119" spans="1:11">
      <c r="A119" s="118" t="s">
        <v>44</v>
      </c>
      <c r="B119" s="88" t="s">
        <v>163</v>
      </c>
      <c r="C119" s="88" t="s">
        <v>163</v>
      </c>
      <c r="D119" s="88" t="s">
        <v>45</v>
      </c>
      <c r="E119" s="88" t="s">
        <v>20</v>
      </c>
      <c r="F119" s="88" t="s">
        <v>33</v>
      </c>
      <c r="G119" s="88" t="s">
        <v>164</v>
      </c>
      <c r="H119" s="88" t="s">
        <v>46</v>
      </c>
      <c r="I119" s="155">
        <f>'Прил 2'!J120</f>
        <v>0</v>
      </c>
      <c r="J119" s="155">
        <f>'Прил 2'!K120</f>
        <v>27.925000000000001</v>
      </c>
      <c r="K119" s="155">
        <f>'Прил 2'!L120</f>
        <v>60.984999999999999</v>
      </c>
    </row>
  </sheetData>
  <autoFilter ref="A6:K119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8" priority="47" stopIfTrue="1">
      <formula>$F39=""</formula>
    </cfRule>
    <cfRule type="expression" dxfId="37" priority="48" stopIfTrue="1">
      <formula>#REF!&lt;&gt;""</formula>
    </cfRule>
    <cfRule type="expression" dxfId="36" priority="49" stopIfTrue="1">
      <formula>AND($G39="",$F39&lt;&gt;"")</formula>
    </cfRule>
  </conditionalFormatting>
  <conditionalFormatting sqref="B59">
    <cfRule type="expression" dxfId="35" priority="44" stopIfTrue="1">
      <formula>$F59=""</formula>
    </cfRule>
    <cfRule type="expression" dxfId="34" priority="46" stopIfTrue="1">
      <formula>AND($G59="",$F59&lt;&gt;"")</formula>
    </cfRule>
  </conditionalFormatting>
  <conditionalFormatting sqref="A37">
    <cfRule type="expression" dxfId="33" priority="41" stopIfTrue="1">
      <formula>$F37=""</formula>
    </cfRule>
    <cfRule type="expression" dxfId="32" priority="42" stopIfTrue="1">
      <formula>#REF!&lt;&gt;""</formula>
    </cfRule>
    <cfRule type="expression" dxfId="31" priority="43" stopIfTrue="1">
      <formula>AND($G37="",$F37&lt;&gt;"")</formula>
    </cfRule>
  </conditionalFormatting>
  <conditionalFormatting sqref="A93 A96">
    <cfRule type="expression" dxfId="30" priority="35" stopIfTrue="1">
      <formula>$F93=""</formula>
    </cfRule>
    <cfRule type="expression" dxfId="29" priority="37" stopIfTrue="1">
      <formula>AND($G93="",$F93&lt;&gt;"")</formula>
    </cfRule>
  </conditionalFormatting>
  <conditionalFormatting sqref="A96">
    <cfRule type="expression" dxfId="28" priority="32" stopIfTrue="1">
      <formula>$F96=""</formula>
    </cfRule>
    <cfRule type="expression" dxfId="27" priority="34" stopIfTrue="1">
      <formula>AND($G96="",$F96&lt;&gt;"")</formula>
    </cfRule>
  </conditionalFormatting>
  <conditionalFormatting sqref="A37">
    <cfRule type="expression" dxfId="26" priority="29" stopIfTrue="1">
      <formula>$F37=""</formula>
    </cfRule>
    <cfRule type="expression" dxfId="25" priority="30" stopIfTrue="1">
      <formula>#REF!&lt;&gt;""</formula>
    </cfRule>
    <cfRule type="expression" dxfId="24" priority="31" stopIfTrue="1">
      <formula>AND($G37="",$F37&lt;&gt;"")</formula>
    </cfRule>
  </conditionalFormatting>
  <conditionalFormatting sqref="A34">
    <cfRule type="expression" dxfId="23" priority="26" stopIfTrue="1">
      <formula>$F34=""</formula>
    </cfRule>
    <cfRule type="expression" dxfId="22" priority="27" stopIfTrue="1">
      <formula>#REF!&lt;&gt;""</formula>
    </cfRule>
    <cfRule type="expression" dxfId="21" priority="28" stopIfTrue="1">
      <formula>AND($G34="",$F34&lt;&gt;"")</formula>
    </cfRule>
  </conditionalFormatting>
  <conditionalFormatting sqref="F37 E90:E91">
    <cfRule type="expression" dxfId="20" priority="24" stopIfTrue="1">
      <formula>$C37=""</formula>
    </cfRule>
    <cfRule type="expression" dxfId="19" priority="25" stopIfTrue="1">
      <formula>$D37&lt;&gt;""</formula>
    </cfRule>
  </conditionalFormatting>
  <conditionalFormatting sqref="E37">
    <cfRule type="expression" dxfId="18" priority="22" stopIfTrue="1">
      <formula>$C37=""</formula>
    </cfRule>
    <cfRule type="expression" dxfId="17" priority="23" stopIfTrue="1">
      <formula>$D37&lt;&gt;""</formula>
    </cfRule>
  </conditionalFormatting>
  <conditionalFormatting sqref="F90:F92">
    <cfRule type="expression" dxfId="16" priority="15" stopIfTrue="1">
      <formula>$C90=""</formula>
    </cfRule>
    <cfRule type="expression" dxfId="15" priority="16" stopIfTrue="1">
      <formula>$D90&lt;&gt;""</formula>
    </cfRule>
  </conditionalFormatting>
  <conditionalFormatting sqref="F90:F92">
    <cfRule type="expression" dxfId="14" priority="11" stopIfTrue="1">
      <formula>$C90=""</formula>
    </cfRule>
    <cfRule type="expression" dxfId="13" priority="12" stopIfTrue="1">
      <formula>$D90&lt;&gt;""</formula>
    </cfRule>
  </conditionalFormatting>
  <conditionalFormatting sqref="F37">
    <cfRule type="expression" dxfId="12" priority="9" stopIfTrue="1">
      <formula>$C37=""</formula>
    </cfRule>
    <cfRule type="expression" dxfId="11" priority="10" stopIfTrue="1">
      <formula>$D37&lt;&gt;""</formula>
    </cfRule>
  </conditionalFormatting>
  <conditionalFormatting sqref="E37">
    <cfRule type="expression" dxfId="10" priority="7" stopIfTrue="1">
      <formula>$C37=""</formula>
    </cfRule>
    <cfRule type="expression" dxfId="9" priority="8" stopIfTrue="1">
      <formula>$D37&lt;&gt;""</formula>
    </cfRule>
  </conditionalFormatting>
  <conditionalFormatting sqref="A43">
    <cfRule type="expression" dxfId="8" priority="4" stopIfTrue="1">
      <formula>$F43=""</formula>
    </cfRule>
    <cfRule type="expression" dxfId="7" priority="5" stopIfTrue="1">
      <formula>$H43&lt;&gt;""</formula>
    </cfRule>
    <cfRule type="expression" dxfId="6" priority="6" stopIfTrue="1">
      <formula>AND($G43="",$F43&lt;&gt;"")</formula>
    </cfRule>
  </conditionalFormatting>
  <conditionalFormatting sqref="B43">
    <cfRule type="expression" dxfId="5" priority="1" stopIfTrue="1">
      <formula>$F43=""</formula>
    </cfRule>
    <cfRule type="expression" dxfId="4" priority="2" stopIfTrue="1">
      <formula>#REF!&lt;&gt;""</formula>
    </cfRule>
    <cfRule type="expression" dxfId="3" priority="3" stopIfTrue="1">
      <formula>AND($G43="",$F43&lt;&gt;"")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A93 A96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6"/>
  <sheetViews>
    <sheetView view="pageBreakPreview" zoomScaleNormal="100" zoomScaleSheetLayoutView="100" workbookViewId="0">
      <selection activeCell="J83" sqref="J83"/>
    </sheetView>
  </sheetViews>
  <sheetFormatPr defaultColWidth="9.140625" defaultRowHeight="15"/>
  <cols>
    <col min="1" max="1" width="54.85546875" style="84" customWidth="1"/>
    <col min="2" max="8" width="9.140625" style="42"/>
    <col min="9" max="9" width="9.140625" style="42" customWidth="1"/>
    <col min="10" max="10" width="13.7109375" style="42" customWidth="1"/>
    <col min="11" max="11" width="11.7109375" style="42" customWidth="1"/>
    <col min="12" max="12" width="14" style="42" customWidth="1"/>
    <col min="13" max="53" width="9.140625" style="1"/>
    <col min="54" max="16384" width="9.140625" style="42"/>
  </cols>
  <sheetData>
    <row r="1" spans="1:53" ht="130.5" customHeight="1">
      <c r="A1" s="95"/>
      <c r="B1" s="96"/>
      <c r="C1" s="97"/>
      <c r="D1" s="97"/>
      <c r="E1" s="97"/>
      <c r="F1" s="97"/>
      <c r="G1" s="97"/>
      <c r="H1" s="97"/>
      <c r="I1" s="213"/>
      <c r="J1" s="255" t="s">
        <v>231</v>
      </c>
      <c r="K1" s="255"/>
      <c r="L1" s="255"/>
    </row>
    <row r="2" spans="1:53" ht="96" customHeight="1">
      <c r="A2" s="269" t="s">
        <v>232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7"/>
      <c r="N2" s="267"/>
      <c r="O2" s="267"/>
      <c r="P2" s="267"/>
      <c r="Q2" s="267"/>
      <c r="R2" s="267"/>
      <c r="S2" s="267"/>
      <c r="T2" s="267"/>
    </row>
    <row r="3" spans="1:53" ht="15.75">
      <c r="A3" s="268"/>
      <c r="B3" s="268"/>
      <c r="C3" s="268"/>
      <c r="D3" s="268"/>
      <c r="E3" s="268"/>
      <c r="F3" s="268"/>
      <c r="G3" s="268"/>
      <c r="H3" s="268"/>
      <c r="I3" s="268"/>
      <c r="J3" s="268"/>
      <c r="K3" s="58"/>
      <c r="L3" s="125" t="s">
        <v>182</v>
      </c>
    </row>
    <row r="4" spans="1:53" ht="15.75">
      <c r="A4" s="263" t="s">
        <v>9</v>
      </c>
      <c r="B4" s="263" t="s">
        <v>179</v>
      </c>
      <c r="C4" s="263"/>
      <c r="D4" s="263"/>
      <c r="E4" s="263"/>
      <c r="F4" s="263" t="s">
        <v>11</v>
      </c>
      <c r="G4" s="263" t="s">
        <v>10</v>
      </c>
      <c r="H4" s="263" t="s">
        <v>178</v>
      </c>
      <c r="I4" s="263" t="s">
        <v>18</v>
      </c>
      <c r="J4" s="263" t="s">
        <v>62</v>
      </c>
      <c r="K4" s="263"/>
      <c r="L4" s="263"/>
    </row>
    <row r="5" spans="1:53" ht="19.899999999999999" customHeight="1">
      <c r="A5" s="263" t="s">
        <v>181</v>
      </c>
      <c r="B5" s="263" t="s">
        <v>181</v>
      </c>
      <c r="C5" s="263"/>
      <c r="D5" s="263"/>
      <c r="E5" s="263"/>
      <c r="F5" s="263" t="s">
        <v>181</v>
      </c>
      <c r="G5" s="263" t="s">
        <v>181</v>
      </c>
      <c r="H5" s="263" t="s">
        <v>181</v>
      </c>
      <c r="I5" s="263" t="s">
        <v>181</v>
      </c>
      <c r="J5" s="243" t="s">
        <v>176</v>
      </c>
      <c r="K5" s="243" t="s">
        <v>187</v>
      </c>
      <c r="L5" s="243" t="s">
        <v>207</v>
      </c>
    </row>
    <row r="6" spans="1:53" s="64" customFormat="1" ht="15.75">
      <c r="A6" s="99">
        <v>1</v>
      </c>
      <c r="B6" s="100">
        <v>2</v>
      </c>
      <c r="C6" s="100">
        <v>3</v>
      </c>
      <c r="D6" s="100">
        <v>4</v>
      </c>
      <c r="E6" s="101">
        <v>5</v>
      </c>
      <c r="F6" s="100">
        <v>6</v>
      </c>
      <c r="G6" s="102">
        <v>7</v>
      </c>
      <c r="H6" s="100">
        <v>8</v>
      </c>
      <c r="I6" s="100">
        <v>9</v>
      </c>
      <c r="J6" s="103" t="s">
        <v>27</v>
      </c>
      <c r="K6" s="103" t="s">
        <v>42</v>
      </c>
      <c r="L6" s="104" t="s">
        <v>134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6" customFormat="1" ht="19.899999999999999" customHeight="1">
      <c r="A7" s="105" t="s">
        <v>19</v>
      </c>
      <c r="B7" s="106"/>
      <c r="C7" s="106"/>
      <c r="D7" s="106"/>
      <c r="E7" s="107"/>
      <c r="F7" s="108"/>
      <c r="G7" s="109"/>
      <c r="H7" s="106"/>
      <c r="I7" s="106"/>
      <c r="J7" s="211">
        <f>J43+J81+J15+J22+J8+J29+J36</f>
        <v>2513.9</v>
      </c>
      <c r="K7" s="211">
        <f t="shared" ref="K7:L7" si="0">K43+K81+K15+K22+K8+K29+K36</f>
        <v>1854.8000000000002</v>
      </c>
      <c r="L7" s="211">
        <f t="shared" si="0"/>
        <v>1978.8</v>
      </c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</row>
    <row r="8" spans="1:53" s="66" customFormat="1" ht="67.5" customHeight="1">
      <c r="A8" s="94" t="s">
        <v>200</v>
      </c>
      <c r="B8" s="8" t="s">
        <v>197</v>
      </c>
      <c r="C8" s="8"/>
      <c r="D8" s="8"/>
      <c r="E8" s="8"/>
      <c r="F8" s="8"/>
      <c r="G8" s="108"/>
      <c r="H8" s="108"/>
      <c r="I8" s="106"/>
      <c r="J8" s="239">
        <f t="shared" ref="J8:J13" si="1">J9</f>
        <v>0.5</v>
      </c>
      <c r="K8" s="239">
        <f t="shared" ref="K8:L13" si="2">K9</f>
        <v>0.5</v>
      </c>
      <c r="L8" s="239">
        <f t="shared" si="2"/>
        <v>0</v>
      </c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</row>
    <row r="9" spans="1:53" s="66" customFormat="1" ht="23.25" customHeight="1">
      <c r="A9" s="94" t="s">
        <v>198</v>
      </c>
      <c r="B9" s="8" t="s">
        <v>197</v>
      </c>
      <c r="C9" s="8" t="s">
        <v>31</v>
      </c>
      <c r="D9" s="8" t="s">
        <v>33</v>
      </c>
      <c r="E9" s="8" t="s">
        <v>199</v>
      </c>
      <c r="F9" s="8"/>
      <c r="G9" s="108"/>
      <c r="H9" s="108"/>
      <c r="I9" s="106"/>
      <c r="J9" s="239">
        <f t="shared" si="1"/>
        <v>0.5</v>
      </c>
      <c r="K9" s="239">
        <f t="shared" si="2"/>
        <v>0.5</v>
      </c>
      <c r="L9" s="239">
        <f t="shared" si="2"/>
        <v>0</v>
      </c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</row>
    <row r="10" spans="1:53" s="66" customFormat="1" ht="34.5" customHeight="1">
      <c r="A10" s="94" t="s">
        <v>95</v>
      </c>
      <c r="B10" s="8" t="s">
        <v>197</v>
      </c>
      <c r="C10" s="8" t="s">
        <v>31</v>
      </c>
      <c r="D10" s="8" t="s">
        <v>33</v>
      </c>
      <c r="E10" s="8" t="s">
        <v>199</v>
      </c>
      <c r="F10" s="8" t="s">
        <v>97</v>
      </c>
      <c r="G10" s="108"/>
      <c r="H10" s="108"/>
      <c r="I10" s="106"/>
      <c r="J10" s="239">
        <f t="shared" si="1"/>
        <v>0.5</v>
      </c>
      <c r="K10" s="239">
        <f t="shared" si="2"/>
        <v>0.5</v>
      </c>
      <c r="L10" s="239">
        <f t="shared" si="2"/>
        <v>0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</row>
    <row r="11" spans="1:53" s="66" customFormat="1" ht="39.75" customHeight="1">
      <c r="A11" s="94" t="s">
        <v>96</v>
      </c>
      <c r="B11" s="8" t="s">
        <v>197</v>
      </c>
      <c r="C11" s="8" t="s">
        <v>31</v>
      </c>
      <c r="D11" s="8" t="s">
        <v>33</v>
      </c>
      <c r="E11" s="8" t="s">
        <v>199</v>
      </c>
      <c r="F11" s="8" t="s">
        <v>98</v>
      </c>
      <c r="G11" s="108"/>
      <c r="H11" s="108"/>
      <c r="I11" s="106"/>
      <c r="J11" s="239">
        <f t="shared" si="1"/>
        <v>0.5</v>
      </c>
      <c r="K11" s="239">
        <f t="shared" si="2"/>
        <v>0.5</v>
      </c>
      <c r="L11" s="239">
        <f t="shared" si="2"/>
        <v>0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66" customFormat="1" ht="19.899999999999999" customHeight="1">
      <c r="A12" s="111" t="s">
        <v>12</v>
      </c>
      <c r="B12" s="8" t="s">
        <v>197</v>
      </c>
      <c r="C12" s="8" t="s">
        <v>31</v>
      </c>
      <c r="D12" s="8" t="s">
        <v>33</v>
      </c>
      <c r="E12" s="8" t="s">
        <v>199</v>
      </c>
      <c r="F12" s="8" t="s">
        <v>98</v>
      </c>
      <c r="G12" s="88" t="s">
        <v>13</v>
      </c>
      <c r="H12" s="108"/>
      <c r="I12" s="106"/>
      <c r="J12" s="239">
        <f t="shared" si="1"/>
        <v>0.5</v>
      </c>
      <c r="K12" s="239">
        <f t="shared" si="2"/>
        <v>0.5</v>
      </c>
      <c r="L12" s="239">
        <f t="shared" si="2"/>
        <v>0</v>
      </c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</row>
    <row r="13" spans="1:53" s="66" customFormat="1" ht="19.899999999999999" customHeight="1">
      <c r="A13" s="111" t="s">
        <v>196</v>
      </c>
      <c r="B13" s="8" t="s">
        <v>197</v>
      </c>
      <c r="C13" s="8" t="s">
        <v>31</v>
      </c>
      <c r="D13" s="8" t="s">
        <v>33</v>
      </c>
      <c r="E13" s="8" t="s">
        <v>199</v>
      </c>
      <c r="F13" s="8" t="s">
        <v>98</v>
      </c>
      <c r="G13" s="88" t="s">
        <v>13</v>
      </c>
      <c r="H13" s="88" t="s">
        <v>28</v>
      </c>
      <c r="I13" s="106"/>
      <c r="J13" s="239">
        <f t="shared" si="1"/>
        <v>0.5</v>
      </c>
      <c r="K13" s="239">
        <f t="shared" si="2"/>
        <v>0.5</v>
      </c>
      <c r="L13" s="239">
        <f t="shared" si="2"/>
        <v>0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</row>
    <row r="14" spans="1:53" s="66" customFormat="1" ht="48" customHeight="1">
      <c r="A14" s="71" t="s">
        <v>152</v>
      </c>
      <c r="B14" s="4" t="s">
        <v>197</v>
      </c>
      <c r="C14" s="4" t="s">
        <v>31</v>
      </c>
      <c r="D14" s="4" t="s">
        <v>33</v>
      </c>
      <c r="E14" s="13" t="s">
        <v>199</v>
      </c>
      <c r="F14" s="13" t="s">
        <v>98</v>
      </c>
      <c r="G14" s="73" t="s">
        <v>13</v>
      </c>
      <c r="H14" s="5" t="s">
        <v>134</v>
      </c>
      <c r="I14" s="4" t="s">
        <v>160</v>
      </c>
      <c r="J14" s="238">
        <f>'Прил 2'!J48</f>
        <v>0.5</v>
      </c>
      <c r="K14" s="238">
        <f>'Прил 2'!K48</f>
        <v>0.5</v>
      </c>
      <c r="L14" s="238">
        <f>'Прил 2'!L48</f>
        <v>0</v>
      </c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</row>
    <row r="15" spans="1:53" s="66" customFormat="1" ht="70.5" customHeight="1">
      <c r="A15" s="94" t="s">
        <v>203</v>
      </c>
      <c r="B15" s="88" t="s">
        <v>42</v>
      </c>
      <c r="C15" s="88"/>
      <c r="D15" s="88"/>
      <c r="E15" s="8"/>
      <c r="F15" s="8"/>
      <c r="G15" s="8"/>
      <c r="H15" s="8"/>
      <c r="I15" s="88"/>
      <c r="J15" s="160">
        <f t="shared" ref="J15:J20" si="3">J16</f>
        <v>2</v>
      </c>
      <c r="K15" s="160">
        <f t="shared" ref="K15:L20" si="4">K16</f>
        <v>2</v>
      </c>
      <c r="L15" s="160">
        <f t="shared" si="4"/>
        <v>0</v>
      </c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</row>
    <row r="16" spans="1:53" s="66" customFormat="1" ht="39" customHeight="1">
      <c r="A16" s="94" t="s">
        <v>201</v>
      </c>
      <c r="B16" s="88" t="s">
        <v>42</v>
      </c>
      <c r="C16" s="88" t="s">
        <v>31</v>
      </c>
      <c r="D16" s="88" t="s">
        <v>33</v>
      </c>
      <c r="E16" s="8" t="s">
        <v>202</v>
      </c>
      <c r="F16" s="8"/>
      <c r="G16" s="8"/>
      <c r="H16" s="8"/>
      <c r="I16" s="88"/>
      <c r="J16" s="160">
        <f t="shared" si="3"/>
        <v>2</v>
      </c>
      <c r="K16" s="160">
        <f t="shared" si="4"/>
        <v>2</v>
      </c>
      <c r="L16" s="160">
        <f t="shared" si="4"/>
        <v>0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</row>
    <row r="17" spans="1:53" s="66" customFormat="1" ht="37.5" customHeight="1">
      <c r="A17" s="94" t="s">
        <v>95</v>
      </c>
      <c r="B17" s="88" t="s">
        <v>42</v>
      </c>
      <c r="C17" s="88" t="s">
        <v>31</v>
      </c>
      <c r="D17" s="88" t="s">
        <v>33</v>
      </c>
      <c r="E17" s="8" t="s">
        <v>202</v>
      </c>
      <c r="F17" s="8" t="s">
        <v>97</v>
      </c>
      <c r="G17" s="108"/>
      <c r="H17" s="108"/>
      <c r="I17" s="88"/>
      <c r="J17" s="160">
        <f t="shared" si="3"/>
        <v>2</v>
      </c>
      <c r="K17" s="160">
        <f t="shared" si="4"/>
        <v>2</v>
      </c>
      <c r="L17" s="160">
        <f t="shared" si="4"/>
        <v>0</v>
      </c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</row>
    <row r="18" spans="1:53" s="66" customFormat="1" ht="42" customHeight="1">
      <c r="A18" s="94" t="s">
        <v>96</v>
      </c>
      <c r="B18" s="88" t="s">
        <v>42</v>
      </c>
      <c r="C18" s="88" t="s">
        <v>31</v>
      </c>
      <c r="D18" s="88" t="s">
        <v>33</v>
      </c>
      <c r="E18" s="8" t="s">
        <v>202</v>
      </c>
      <c r="F18" s="8" t="s">
        <v>98</v>
      </c>
      <c r="G18" s="108"/>
      <c r="H18" s="108"/>
      <c r="I18" s="88"/>
      <c r="J18" s="160">
        <f t="shared" si="3"/>
        <v>2</v>
      </c>
      <c r="K18" s="160">
        <f t="shared" si="4"/>
        <v>2</v>
      </c>
      <c r="L18" s="160">
        <f t="shared" si="4"/>
        <v>0</v>
      </c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</row>
    <row r="19" spans="1:53" s="66" customFormat="1" ht="20.25" customHeight="1">
      <c r="A19" s="111" t="s">
        <v>12</v>
      </c>
      <c r="B19" s="88" t="s">
        <v>42</v>
      </c>
      <c r="C19" s="88" t="s">
        <v>31</v>
      </c>
      <c r="D19" s="88" t="s">
        <v>33</v>
      </c>
      <c r="E19" s="8" t="s">
        <v>202</v>
      </c>
      <c r="F19" s="8" t="s">
        <v>98</v>
      </c>
      <c r="G19" s="88" t="s">
        <v>13</v>
      </c>
      <c r="H19" s="108"/>
      <c r="I19" s="88"/>
      <c r="J19" s="160">
        <f t="shared" si="3"/>
        <v>2</v>
      </c>
      <c r="K19" s="160">
        <f t="shared" si="4"/>
        <v>2</v>
      </c>
      <c r="L19" s="160">
        <f t="shared" si="4"/>
        <v>0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</row>
    <row r="20" spans="1:53" s="66" customFormat="1" ht="20.25" customHeight="1">
      <c r="A20" s="111" t="s">
        <v>196</v>
      </c>
      <c r="B20" s="88" t="s">
        <v>42</v>
      </c>
      <c r="C20" s="88" t="s">
        <v>31</v>
      </c>
      <c r="D20" s="88" t="s">
        <v>33</v>
      </c>
      <c r="E20" s="8" t="s">
        <v>202</v>
      </c>
      <c r="F20" s="8" t="s">
        <v>98</v>
      </c>
      <c r="G20" s="88" t="s">
        <v>13</v>
      </c>
      <c r="H20" s="88" t="s">
        <v>28</v>
      </c>
      <c r="I20" s="88"/>
      <c r="J20" s="160">
        <f t="shared" si="3"/>
        <v>2</v>
      </c>
      <c r="K20" s="160">
        <f t="shared" si="4"/>
        <v>2</v>
      </c>
      <c r="L20" s="160">
        <f t="shared" si="4"/>
        <v>0</v>
      </c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</row>
    <row r="21" spans="1:53" s="66" customFormat="1" ht="48" customHeight="1">
      <c r="A21" s="71" t="s">
        <v>152</v>
      </c>
      <c r="B21" s="4" t="s">
        <v>42</v>
      </c>
      <c r="C21" s="4" t="s">
        <v>31</v>
      </c>
      <c r="D21" s="4" t="s">
        <v>33</v>
      </c>
      <c r="E21" s="13" t="s">
        <v>202</v>
      </c>
      <c r="F21" s="13" t="s">
        <v>98</v>
      </c>
      <c r="G21" s="13" t="s">
        <v>13</v>
      </c>
      <c r="H21" s="13" t="s">
        <v>134</v>
      </c>
      <c r="I21" s="4" t="s">
        <v>160</v>
      </c>
      <c r="J21" s="238">
        <f>'Прил 2'!J52</f>
        <v>2</v>
      </c>
      <c r="K21" s="238">
        <f>'Прил 2'!K52</f>
        <v>2</v>
      </c>
      <c r="L21" s="238">
        <f>'Прил 2'!L52</f>
        <v>0</v>
      </c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</row>
    <row r="22" spans="1:53" s="66" customFormat="1" ht="72" customHeight="1">
      <c r="A22" s="93" t="s">
        <v>162</v>
      </c>
      <c r="B22" s="88" t="s">
        <v>28</v>
      </c>
      <c r="C22" s="88"/>
      <c r="D22" s="88"/>
      <c r="E22" s="88"/>
      <c r="F22" s="88"/>
      <c r="G22" s="3"/>
      <c r="H22" s="3"/>
      <c r="I22" s="3"/>
      <c r="J22" s="35">
        <f t="shared" ref="J22:J27" si="5">J23</f>
        <v>601.22</v>
      </c>
      <c r="K22" s="35">
        <f t="shared" ref="K22:L27" si="6">K23</f>
        <v>682.44</v>
      </c>
      <c r="L22" s="35">
        <f t="shared" si="6"/>
        <v>728.7</v>
      </c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</row>
    <row r="23" spans="1:53" s="66" customFormat="1" ht="240.75" customHeight="1">
      <c r="A23" s="247" t="s">
        <v>226</v>
      </c>
      <c r="B23" s="88" t="s">
        <v>28</v>
      </c>
      <c r="C23" s="88" t="s">
        <v>31</v>
      </c>
      <c r="D23" s="88" t="s">
        <v>33</v>
      </c>
      <c r="E23" s="90" t="s">
        <v>52</v>
      </c>
      <c r="F23" s="88"/>
      <c r="G23" s="17"/>
      <c r="H23" s="3"/>
      <c r="I23" s="3"/>
      <c r="J23" s="35">
        <f t="shared" si="5"/>
        <v>601.22</v>
      </c>
      <c r="K23" s="35">
        <f t="shared" si="6"/>
        <v>682.44</v>
      </c>
      <c r="L23" s="35">
        <f t="shared" si="6"/>
        <v>728.7</v>
      </c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</row>
    <row r="24" spans="1:53" s="66" customFormat="1" ht="19.899999999999999" customHeight="1">
      <c r="A24" s="94" t="s">
        <v>96</v>
      </c>
      <c r="B24" s="88" t="s">
        <v>28</v>
      </c>
      <c r="C24" s="88" t="s">
        <v>31</v>
      </c>
      <c r="D24" s="88" t="s">
        <v>33</v>
      </c>
      <c r="E24" s="90" t="s">
        <v>52</v>
      </c>
      <c r="F24" s="88" t="s">
        <v>97</v>
      </c>
      <c r="G24" s="17"/>
      <c r="H24" s="3"/>
      <c r="I24" s="3"/>
      <c r="J24" s="35">
        <f t="shared" si="5"/>
        <v>601.22</v>
      </c>
      <c r="K24" s="35">
        <f t="shared" si="6"/>
        <v>682.44</v>
      </c>
      <c r="L24" s="35">
        <f t="shared" si="6"/>
        <v>728.7</v>
      </c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</row>
    <row r="25" spans="1:53" s="66" customFormat="1" ht="19.899999999999999" customHeight="1">
      <c r="A25" s="94" t="s">
        <v>39</v>
      </c>
      <c r="B25" s="88" t="s">
        <v>28</v>
      </c>
      <c r="C25" s="88" t="s">
        <v>31</v>
      </c>
      <c r="D25" s="88" t="s">
        <v>33</v>
      </c>
      <c r="E25" s="90" t="s">
        <v>52</v>
      </c>
      <c r="F25" s="88" t="s">
        <v>98</v>
      </c>
      <c r="G25" s="17"/>
      <c r="H25" s="3"/>
      <c r="I25" s="3"/>
      <c r="J25" s="35">
        <f t="shared" si="5"/>
        <v>601.22</v>
      </c>
      <c r="K25" s="35">
        <f t="shared" si="6"/>
        <v>682.44</v>
      </c>
      <c r="L25" s="35">
        <f t="shared" si="6"/>
        <v>728.7</v>
      </c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</row>
    <row r="26" spans="1:53" s="66" customFormat="1" ht="19.899999999999999" customHeight="1">
      <c r="A26" s="94" t="s">
        <v>50</v>
      </c>
      <c r="B26" s="88" t="s">
        <v>28</v>
      </c>
      <c r="C26" s="88" t="s">
        <v>31</v>
      </c>
      <c r="D26" s="88" t="s">
        <v>33</v>
      </c>
      <c r="E26" s="90" t="s">
        <v>52</v>
      </c>
      <c r="F26" s="88" t="s">
        <v>98</v>
      </c>
      <c r="G26" s="17" t="s">
        <v>14</v>
      </c>
      <c r="H26" s="3"/>
      <c r="I26" s="3"/>
      <c r="J26" s="35">
        <f t="shared" si="5"/>
        <v>601.22</v>
      </c>
      <c r="K26" s="35">
        <f t="shared" si="6"/>
        <v>682.44</v>
      </c>
      <c r="L26" s="35">
        <f t="shared" si="6"/>
        <v>728.7</v>
      </c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</row>
    <row r="27" spans="1:53" s="66" customFormat="1" ht="19.899999999999999" customHeight="1">
      <c r="A27" s="94" t="s">
        <v>51</v>
      </c>
      <c r="B27" s="88" t="s">
        <v>28</v>
      </c>
      <c r="C27" s="88" t="s">
        <v>31</v>
      </c>
      <c r="D27" s="88" t="s">
        <v>33</v>
      </c>
      <c r="E27" s="90" t="s">
        <v>52</v>
      </c>
      <c r="F27" s="88" t="s">
        <v>98</v>
      </c>
      <c r="G27" s="17" t="s">
        <v>14</v>
      </c>
      <c r="H27" s="3" t="s">
        <v>26</v>
      </c>
      <c r="I27" s="3"/>
      <c r="J27" s="35">
        <f t="shared" si="5"/>
        <v>601.22</v>
      </c>
      <c r="K27" s="35">
        <f t="shared" si="6"/>
        <v>682.44</v>
      </c>
      <c r="L27" s="35">
        <f t="shared" si="6"/>
        <v>728.7</v>
      </c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</row>
    <row r="28" spans="1:53" s="66" customFormat="1" ht="51.75" customHeight="1">
      <c r="A28" s="71" t="s">
        <v>152</v>
      </c>
      <c r="B28" s="4" t="s">
        <v>28</v>
      </c>
      <c r="C28" s="13" t="s">
        <v>31</v>
      </c>
      <c r="D28" s="4" t="s">
        <v>33</v>
      </c>
      <c r="E28" s="78" t="s">
        <v>52</v>
      </c>
      <c r="F28" s="13" t="s">
        <v>98</v>
      </c>
      <c r="G28" s="73" t="s">
        <v>14</v>
      </c>
      <c r="H28" s="5" t="s">
        <v>26</v>
      </c>
      <c r="I28" s="4" t="s">
        <v>160</v>
      </c>
      <c r="J28" s="74">
        <f>'Прил 2'!J79</f>
        <v>601.22</v>
      </c>
      <c r="K28" s="74">
        <f>'Прил 2'!K79</f>
        <v>682.44</v>
      </c>
      <c r="L28" s="74">
        <f>'Прил 2'!L79</f>
        <v>728.7</v>
      </c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</row>
    <row r="29" spans="1:53" s="66" customFormat="1" ht="51.75" customHeight="1">
      <c r="A29" s="110" t="s">
        <v>205</v>
      </c>
      <c r="B29" s="248" t="s">
        <v>204</v>
      </c>
      <c r="C29" s="249"/>
      <c r="D29" s="249"/>
      <c r="E29" s="250"/>
      <c r="F29" s="88"/>
      <c r="G29" s="88"/>
      <c r="H29" s="88"/>
      <c r="I29" s="249"/>
      <c r="J29" s="63">
        <f t="shared" ref="J29:J34" si="7">J30</f>
        <v>70.680000000000007</v>
      </c>
      <c r="K29" s="63">
        <f t="shared" ref="K29:L34" si="8">K30</f>
        <v>24.96</v>
      </c>
      <c r="L29" s="63">
        <f t="shared" si="8"/>
        <v>0</v>
      </c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</row>
    <row r="30" spans="1:53" s="66" customFormat="1" ht="51.75" customHeight="1">
      <c r="A30" s="251" t="s">
        <v>168</v>
      </c>
      <c r="B30" s="248" t="s">
        <v>204</v>
      </c>
      <c r="C30" s="249" t="s">
        <v>31</v>
      </c>
      <c r="D30" s="249" t="s">
        <v>13</v>
      </c>
      <c r="E30" s="250" t="s">
        <v>52</v>
      </c>
      <c r="F30" s="88"/>
      <c r="G30" s="88"/>
      <c r="H30" s="88"/>
      <c r="I30" s="249"/>
      <c r="J30" s="63">
        <f t="shared" si="7"/>
        <v>70.680000000000007</v>
      </c>
      <c r="K30" s="63">
        <f t="shared" si="8"/>
        <v>24.96</v>
      </c>
      <c r="L30" s="63">
        <f t="shared" si="8"/>
        <v>0</v>
      </c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</row>
    <row r="31" spans="1:53" s="66" customFormat="1" ht="36" customHeight="1">
      <c r="A31" s="94" t="s">
        <v>95</v>
      </c>
      <c r="B31" s="248" t="s">
        <v>204</v>
      </c>
      <c r="C31" s="249" t="s">
        <v>31</v>
      </c>
      <c r="D31" s="249" t="s">
        <v>13</v>
      </c>
      <c r="E31" s="250" t="s">
        <v>52</v>
      </c>
      <c r="F31" s="88" t="s">
        <v>97</v>
      </c>
      <c r="G31" s="88"/>
      <c r="H31" s="88"/>
      <c r="I31" s="249"/>
      <c r="J31" s="63">
        <f t="shared" si="7"/>
        <v>70.680000000000007</v>
      </c>
      <c r="K31" s="63">
        <f t="shared" si="8"/>
        <v>24.96</v>
      </c>
      <c r="L31" s="63">
        <f t="shared" si="8"/>
        <v>0</v>
      </c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</row>
    <row r="32" spans="1:53" s="66" customFormat="1" ht="36" customHeight="1">
      <c r="A32" s="94" t="s">
        <v>96</v>
      </c>
      <c r="B32" s="248" t="s">
        <v>204</v>
      </c>
      <c r="C32" s="249" t="s">
        <v>31</v>
      </c>
      <c r="D32" s="249" t="s">
        <v>13</v>
      </c>
      <c r="E32" s="250" t="s">
        <v>52</v>
      </c>
      <c r="F32" s="88" t="s">
        <v>98</v>
      </c>
      <c r="G32" s="88"/>
      <c r="H32" s="88"/>
      <c r="I32" s="249"/>
      <c r="J32" s="63">
        <f t="shared" si="7"/>
        <v>70.680000000000007</v>
      </c>
      <c r="K32" s="63">
        <f t="shared" si="8"/>
        <v>24.96</v>
      </c>
      <c r="L32" s="63">
        <f t="shared" si="8"/>
        <v>0</v>
      </c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</row>
    <row r="33" spans="1:53" s="66" customFormat="1" ht="19.5" customHeight="1">
      <c r="A33" s="110" t="s">
        <v>50</v>
      </c>
      <c r="B33" s="248" t="s">
        <v>204</v>
      </c>
      <c r="C33" s="249" t="s">
        <v>31</v>
      </c>
      <c r="D33" s="249" t="s">
        <v>13</v>
      </c>
      <c r="E33" s="250" t="s">
        <v>52</v>
      </c>
      <c r="F33" s="88" t="s">
        <v>98</v>
      </c>
      <c r="G33" s="88" t="s">
        <v>14</v>
      </c>
      <c r="H33" s="88"/>
      <c r="I33" s="249"/>
      <c r="J33" s="63">
        <f t="shared" si="7"/>
        <v>70.680000000000007</v>
      </c>
      <c r="K33" s="63">
        <f t="shared" si="8"/>
        <v>24.96</v>
      </c>
      <c r="L33" s="63">
        <f t="shared" si="8"/>
        <v>0</v>
      </c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</row>
    <row r="34" spans="1:53" s="66" customFormat="1" ht="22.5" customHeight="1">
      <c r="A34" s="110" t="s">
        <v>51</v>
      </c>
      <c r="B34" s="248" t="s">
        <v>204</v>
      </c>
      <c r="C34" s="249" t="s">
        <v>31</v>
      </c>
      <c r="D34" s="249" t="s">
        <v>13</v>
      </c>
      <c r="E34" s="250" t="s">
        <v>52</v>
      </c>
      <c r="F34" s="88" t="s">
        <v>98</v>
      </c>
      <c r="G34" s="88" t="s">
        <v>14</v>
      </c>
      <c r="H34" s="88" t="s">
        <v>26</v>
      </c>
      <c r="I34" s="249"/>
      <c r="J34" s="63">
        <f t="shared" si="7"/>
        <v>70.680000000000007</v>
      </c>
      <c r="K34" s="63">
        <f t="shared" si="8"/>
        <v>24.96</v>
      </c>
      <c r="L34" s="63">
        <f t="shared" si="8"/>
        <v>0</v>
      </c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</row>
    <row r="35" spans="1:53" s="66" customFormat="1" ht="51.75" customHeight="1">
      <c r="A35" s="71" t="s">
        <v>152</v>
      </c>
      <c r="B35" s="252" t="s">
        <v>204</v>
      </c>
      <c r="C35" s="253" t="s">
        <v>31</v>
      </c>
      <c r="D35" s="253" t="s">
        <v>13</v>
      </c>
      <c r="E35" s="254" t="s">
        <v>52</v>
      </c>
      <c r="F35" s="4" t="s">
        <v>98</v>
      </c>
      <c r="G35" s="4" t="s">
        <v>14</v>
      </c>
      <c r="H35" s="4" t="s">
        <v>26</v>
      </c>
      <c r="I35" s="253" t="s">
        <v>160</v>
      </c>
      <c r="J35" s="74">
        <f>'Прил 2'!J80</f>
        <v>70.680000000000007</v>
      </c>
      <c r="K35" s="74">
        <f>'Прил 2'!K80</f>
        <v>24.96</v>
      </c>
      <c r="L35" s="74">
        <f>'Прил 2'!L80</f>
        <v>0</v>
      </c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</row>
    <row r="36" spans="1:53" s="66" customFormat="1" ht="51.75" customHeight="1">
      <c r="A36" s="94" t="s">
        <v>221</v>
      </c>
      <c r="B36" s="8" t="s">
        <v>222</v>
      </c>
      <c r="C36" s="8"/>
      <c r="D36" s="8"/>
      <c r="E36" s="8"/>
      <c r="F36" s="87"/>
      <c r="G36" s="108"/>
      <c r="H36" s="108"/>
      <c r="I36" s="108"/>
      <c r="J36" s="63">
        <f t="shared" ref="J36:J41" si="9">J37</f>
        <v>0.5</v>
      </c>
      <c r="K36" s="63">
        <f t="shared" ref="K36:L41" si="10">K37</f>
        <v>0.5</v>
      </c>
      <c r="L36" s="63">
        <f t="shared" si="10"/>
        <v>0</v>
      </c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</row>
    <row r="37" spans="1:53" s="66" customFormat="1" ht="51.75" customHeight="1">
      <c r="A37" s="94" t="s">
        <v>223</v>
      </c>
      <c r="B37" s="8" t="s">
        <v>222</v>
      </c>
      <c r="C37" s="8" t="s">
        <v>31</v>
      </c>
      <c r="D37" s="8" t="s">
        <v>33</v>
      </c>
      <c r="E37" s="8" t="s">
        <v>224</v>
      </c>
      <c r="F37" s="87"/>
      <c r="G37" s="108"/>
      <c r="H37" s="108"/>
      <c r="I37" s="108"/>
      <c r="J37" s="63">
        <f t="shared" si="9"/>
        <v>0.5</v>
      </c>
      <c r="K37" s="63">
        <f t="shared" si="10"/>
        <v>0.5</v>
      </c>
      <c r="L37" s="63">
        <f t="shared" si="10"/>
        <v>0</v>
      </c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</row>
    <row r="38" spans="1:53" s="66" customFormat="1" ht="36.75" customHeight="1">
      <c r="A38" s="94" t="s">
        <v>95</v>
      </c>
      <c r="B38" s="8" t="s">
        <v>222</v>
      </c>
      <c r="C38" s="8" t="s">
        <v>31</v>
      </c>
      <c r="D38" s="8" t="s">
        <v>33</v>
      </c>
      <c r="E38" s="8" t="s">
        <v>224</v>
      </c>
      <c r="F38" s="87" t="s">
        <v>97</v>
      </c>
      <c r="G38" s="108"/>
      <c r="H38" s="108"/>
      <c r="I38" s="108"/>
      <c r="J38" s="63">
        <f t="shared" si="9"/>
        <v>0.5</v>
      </c>
      <c r="K38" s="63">
        <f t="shared" si="10"/>
        <v>0.5</v>
      </c>
      <c r="L38" s="63">
        <f t="shared" si="10"/>
        <v>0</v>
      </c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</row>
    <row r="39" spans="1:53" s="66" customFormat="1" ht="39" customHeight="1">
      <c r="A39" s="94" t="s">
        <v>96</v>
      </c>
      <c r="B39" s="8" t="s">
        <v>222</v>
      </c>
      <c r="C39" s="8" t="s">
        <v>31</v>
      </c>
      <c r="D39" s="8" t="s">
        <v>33</v>
      </c>
      <c r="E39" s="8" t="s">
        <v>224</v>
      </c>
      <c r="F39" s="87" t="s">
        <v>98</v>
      </c>
      <c r="G39" s="108"/>
      <c r="H39" s="108"/>
      <c r="I39" s="108"/>
      <c r="J39" s="63">
        <f t="shared" si="9"/>
        <v>0.5</v>
      </c>
      <c r="K39" s="63">
        <f t="shared" si="10"/>
        <v>0.5</v>
      </c>
      <c r="L39" s="63">
        <f t="shared" si="10"/>
        <v>0</v>
      </c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</row>
    <row r="40" spans="1:53" s="66" customFormat="1" ht="41.25" customHeight="1">
      <c r="A40" s="111" t="s">
        <v>218</v>
      </c>
      <c r="B40" s="8" t="s">
        <v>222</v>
      </c>
      <c r="C40" s="8" t="s">
        <v>31</v>
      </c>
      <c r="D40" s="8" t="s">
        <v>33</v>
      </c>
      <c r="E40" s="8" t="s">
        <v>224</v>
      </c>
      <c r="F40" s="87" t="s">
        <v>98</v>
      </c>
      <c r="G40" s="88" t="s">
        <v>25</v>
      </c>
      <c r="H40" s="88"/>
      <c r="I40" s="108"/>
      <c r="J40" s="63">
        <f t="shared" si="9"/>
        <v>0.5</v>
      </c>
      <c r="K40" s="63">
        <f t="shared" si="10"/>
        <v>0.5</v>
      </c>
      <c r="L40" s="63">
        <f t="shared" si="10"/>
        <v>0</v>
      </c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</row>
    <row r="41" spans="1:53" s="66" customFormat="1" ht="37.5" customHeight="1">
      <c r="A41" s="111" t="s">
        <v>220</v>
      </c>
      <c r="B41" s="8" t="s">
        <v>222</v>
      </c>
      <c r="C41" s="8" t="s">
        <v>31</v>
      </c>
      <c r="D41" s="8" t="s">
        <v>33</v>
      </c>
      <c r="E41" s="8" t="s">
        <v>224</v>
      </c>
      <c r="F41" s="87" t="s">
        <v>98</v>
      </c>
      <c r="G41" s="88" t="s">
        <v>25</v>
      </c>
      <c r="H41" s="88" t="s">
        <v>204</v>
      </c>
      <c r="I41" s="108"/>
      <c r="J41" s="63">
        <f t="shared" si="9"/>
        <v>0.5</v>
      </c>
      <c r="K41" s="63">
        <f t="shared" si="10"/>
        <v>0.5</v>
      </c>
      <c r="L41" s="63">
        <f t="shared" si="10"/>
        <v>0</v>
      </c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</row>
    <row r="42" spans="1:53" s="66" customFormat="1" ht="51.75" customHeight="1">
      <c r="A42" s="71" t="s">
        <v>152</v>
      </c>
      <c r="B42" s="252" t="s">
        <v>222</v>
      </c>
      <c r="C42" s="253" t="s">
        <v>31</v>
      </c>
      <c r="D42" s="253" t="s">
        <v>33</v>
      </c>
      <c r="E42" s="254" t="s">
        <v>224</v>
      </c>
      <c r="F42" s="4" t="s">
        <v>98</v>
      </c>
      <c r="G42" s="4" t="s">
        <v>25</v>
      </c>
      <c r="H42" s="4" t="s">
        <v>204</v>
      </c>
      <c r="I42" s="253" t="s">
        <v>160</v>
      </c>
      <c r="J42" s="74">
        <f>'Прил 2'!J70</f>
        <v>0.5</v>
      </c>
      <c r="K42" s="74">
        <f>'Прил 2'!K70</f>
        <v>0.5</v>
      </c>
      <c r="L42" s="74">
        <f>'Прил 2'!L70</f>
        <v>0</v>
      </c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</row>
    <row r="43" spans="1:53" ht="23.25" customHeight="1">
      <c r="A43" s="112" t="s">
        <v>133</v>
      </c>
      <c r="B43" s="91" t="s">
        <v>30</v>
      </c>
      <c r="C43" s="8"/>
      <c r="D43" s="88"/>
      <c r="E43" s="90"/>
      <c r="F43" s="88"/>
      <c r="G43" s="67"/>
      <c r="H43" s="16"/>
      <c r="I43" s="10"/>
      <c r="J43" s="37">
        <f>J44+J57</f>
        <v>1361.8</v>
      </c>
      <c r="K43" s="37">
        <f>K44+K57</f>
        <v>790.2</v>
      </c>
      <c r="L43" s="37">
        <f>L44+L57</f>
        <v>875.9</v>
      </c>
      <c r="M43" s="86"/>
      <c r="N43" s="86"/>
      <c r="O43" s="86"/>
    </row>
    <row r="44" spans="1:53" ht="15.75">
      <c r="A44" s="111" t="s">
        <v>128</v>
      </c>
      <c r="B44" s="91">
        <v>65</v>
      </c>
      <c r="C44" s="8">
        <v>1</v>
      </c>
      <c r="D44" s="8"/>
      <c r="E44" s="89"/>
      <c r="F44" s="8"/>
      <c r="G44" s="67"/>
      <c r="H44" s="16"/>
      <c r="I44" s="10"/>
      <c r="J44" s="37">
        <f>J45+J51</f>
        <v>369.7</v>
      </c>
      <c r="K44" s="37">
        <f t="shared" ref="K44:L44" si="11">K45</f>
        <v>300</v>
      </c>
      <c r="L44" s="37">
        <f t="shared" si="11"/>
        <v>332</v>
      </c>
    </row>
    <row r="45" spans="1:53" ht="31.5">
      <c r="A45" s="111" t="s">
        <v>32</v>
      </c>
      <c r="B45" s="92" t="s">
        <v>30</v>
      </c>
      <c r="C45" s="88" t="s">
        <v>20</v>
      </c>
      <c r="D45" s="88" t="s">
        <v>33</v>
      </c>
      <c r="E45" s="90" t="s">
        <v>34</v>
      </c>
      <c r="F45" s="88"/>
      <c r="G45" s="17"/>
      <c r="H45" s="3"/>
      <c r="I45" s="3"/>
      <c r="J45" s="37">
        <f>J48</f>
        <v>269.7</v>
      </c>
      <c r="K45" s="37">
        <f>K48</f>
        <v>300</v>
      </c>
      <c r="L45" s="38">
        <f>L48</f>
        <v>332</v>
      </c>
    </row>
    <row r="46" spans="1:53" ht="78.75">
      <c r="A46" s="113" t="s">
        <v>99</v>
      </c>
      <c r="B46" s="91">
        <v>65</v>
      </c>
      <c r="C46" s="8">
        <v>1</v>
      </c>
      <c r="D46" s="88" t="s">
        <v>33</v>
      </c>
      <c r="E46" s="89">
        <v>41150</v>
      </c>
      <c r="F46" s="88" t="s">
        <v>101</v>
      </c>
      <c r="G46" s="3"/>
      <c r="H46" s="3"/>
      <c r="I46" s="3"/>
      <c r="J46" s="37">
        <f>J47</f>
        <v>269.7</v>
      </c>
      <c r="K46" s="37">
        <f t="shared" ref="K46:L46" si="12">K47</f>
        <v>300</v>
      </c>
      <c r="L46" s="37">
        <f t="shared" si="12"/>
        <v>332</v>
      </c>
    </row>
    <row r="47" spans="1:53" ht="31.5">
      <c r="A47" s="113" t="s">
        <v>100</v>
      </c>
      <c r="B47" s="91">
        <v>65</v>
      </c>
      <c r="C47" s="8">
        <v>1</v>
      </c>
      <c r="D47" s="88" t="s">
        <v>33</v>
      </c>
      <c r="E47" s="89">
        <v>41150</v>
      </c>
      <c r="F47" s="88" t="s">
        <v>102</v>
      </c>
      <c r="G47" s="3"/>
      <c r="H47" s="3"/>
      <c r="I47" s="3"/>
      <c r="J47" s="37">
        <f>J48</f>
        <v>269.7</v>
      </c>
      <c r="K47" s="37">
        <f t="shared" ref="K47:L47" si="13">K48</f>
        <v>300</v>
      </c>
      <c r="L47" s="37">
        <f t="shared" si="13"/>
        <v>332</v>
      </c>
    </row>
    <row r="48" spans="1:53" ht="15.75">
      <c r="A48" s="111" t="s">
        <v>12</v>
      </c>
      <c r="B48" s="91">
        <v>65</v>
      </c>
      <c r="C48" s="8">
        <v>1</v>
      </c>
      <c r="D48" s="88" t="s">
        <v>33</v>
      </c>
      <c r="E48" s="89">
        <v>41150</v>
      </c>
      <c r="F48" s="8" t="s">
        <v>102</v>
      </c>
      <c r="G48" s="69" t="s">
        <v>13</v>
      </c>
      <c r="H48" s="18"/>
      <c r="I48" s="3"/>
      <c r="J48" s="37">
        <f>J49</f>
        <v>269.7</v>
      </c>
      <c r="K48" s="37">
        <f t="shared" ref="K48:L49" si="14">K49</f>
        <v>300</v>
      </c>
      <c r="L48" s="38">
        <f t="shared" si="14"/>
        <v>332</v>
      </c>
    </row>
    <row r="49" spans="1:12" ht="47.25">
      <c r="A49" s="111" t="s">
        <v>29</v>
      </c>
      <c r="B49" s="91">
        <v>65</v>
      </c>
      <c r="C49" s="8">
        <v>1</v>
      </c>
      <c r="D49" s="88" t="s">
        <v>33</v>
      </c>
      <c r="E49" s="89">
        <v>41150</v>
      </c>
      <c r="F49" s="8" t="s">
        <v>102</v>
      </c>
      <c r="G49" s="70" t="s">
        <v>13</v>
      </c>
      <c r="H49" s="19" t="s">
        <v>24</v>
      </c>
      <c r="I49" s="3"/>
      <c r="J49" s="37">
        <f>J50</f>
        <v>269.7</v>
      </c>
      <c r="K49" s="37">
        <f t="shared" si="14"/>
        <v>300</v>
      </c>
      <c r="L49" s="38">
        <f t="shared" si="14"/>
        <v>332</v>
      </c>
    </row>
    <row r="50" spans="1:12" ht="47.25">
      <c r="A50" s="71" t="s">
        <v>152</v>
      </c>
      <c r="B50" s="20">
        <v>65</v>
      </c>
      <c r="C50" s="13">
        <v>1</v>
      </c>
      <c r="D50" s="4" t="s">
        <v>33</v>
      </c>
      <c r="E50" s="72" t="s">
        <v>34</v>
      </c>
      <c r="F50" s="13" t="s">
        <v>102</v>
      </c>
      <c r="G50" s="73" t="s">
        <v>13</v>
      </c>
      <c r="H50" s="5" t="s">
        <v>24</v>
      </c>
      <c r="I50" s="4" t="s">
        <v>160</v>
      </c>
      <c r="J50" s="74">
        <f>'Прил 2'!J15</f>
        <v>269.7</v>
      </c>
      <c r="K50" s="74">
        <f>'Прил 2'!K15</f>
        <v>300</v>
      </c>
      <c r="L50" s="74">
        <f>'Прил 2'!L15</f>
        <v>332</v>
      </c>
    </row>
    <row r="51" spans="1:12" ht="63">
      <c r="A51" s="31" t="s">
        <v>192</v>
      </c>
      <c r="B51" s="87" t="s">
        <v>30</v>
      </c>
      <c r="C51" s="8" t="s">
        <v>20</v>
      </c>
      <c r="D51" s="88" t="s">
        <v>33</v>
      </c>
      <c r="E51" s="89" t="s">
        <v>193</v>
      </c>
      <c r="F51" s="8"/>
      <c r="G51" s="8"/>
      <c r="H51" s="8"/>
      <c r="I51" s="88"/>
      <c r="J51" s="63">
        <f>J52</f>
        <v>100</v>
      </c>
      <c r="K51" s="63">
        <f t="shared" ref="K51:L55" si="15">K52</f>
        <v>0</v>
      </c>
      <c r="L51" s="63">
        <f t="shared" si="15"/>
        <v>0</v>
      </c>
    </row>
    <row r="52" spans="1:12" ht="78.75">
      <c r="A52" s="30" t="s">
        <v>99</v>
      </c>
      <c r="B52" s="87" t="s">
        <v>30</v>
      </c>
      <c r="C52" s="8" t="s">
        <v>20</v>
      </c>
      <c r="D52" s="88" t="s">
        <v>33</v>
      </c>
      <c r="E52" s="89" t="s">
        <v>193</v>
      </c>
      <c r="F52" s="8" t="s">
        <v>101</v>
      </c>
      <c r="G52" s="8"/>
      <c r="H52" s="8"/>
      <c r="I52" s="88"/>
      <c r="J52" s="63">
        <f>J53</f>
        <v>100</v>
      </c>
      <c r="K52" s="63">
        <f t="shared" si="15"/>
        <v>0</v>
      </c>
      <c r="L52" s="63">
        <f t="shared" si="15"/>
        <v>0</v>
      </c>
    </row>
    <row r="53" spans="1:12" ht="31.5">
      <c r="A53" s="30" t="s">
        <v>100</v>
      </c>
      <c r="B53" s="87" t="s">
        <v>30</v>
      </c>
      <c r="C53" s="8" t="s">
        <v>20</v>
      </c>
      <c r="D53" s="88" t="s">
        <v>33</v>
      </c>
      <c r="E53" s="89" t="s">
        <v>193</v>
      </c>
      <c r="F53" s="8" t="s">
        <v>102</v>
      </c>
      <c r="G53" s="8"/>
      <c r="H53" s="8"/>
      <c r="I53" s="88"/>
      <c r="J53" s="63">
        <f>J54</f>
        <v>100</v>
      </c>
      <c r="K53" s="63">
        <f t="shared" si="15"/>
        <v>0</v>
      </c>
      <c r="L53" s="63">
        <f t="shared" si="15"/>
        <v>0</v>
      </c>
    </row>
    <row r="54" spans="1:12" ht="15.75">
      <c r="A54" s="68" t="s">
        <v>12</v>
      </c>
      <c r="B54" s="87" t="s">
        <v>30</v>
      </c>
      <c r="C54" s="8" t="s">
        <v>20</v>
      </c>
      <c r="D54" s="88" t="s">
        <v>33</v>
      </c>
      <c r="E54" s="89" t="s">
        <v>193</v>
      </c>
      <c r="F54" s="8" t="s">
        <v>102</v>
      </c>
      <c r="G54" s="8" t="s">
        <v>13</v>
      </c>
      <c r="H54" s="8"/>
      <c r="I54" s="88"/>
      <c r="J54" s="63">
        <f>J55</f>
        <v>100</v>
      </c>
      <c r="K54" s="63">
        <f t="shared" si="15"/>
        <v>0</v>
      </c>
      <c r="L54" s="63">
        <f t="shared" si="15"/>
        <v>0</v>
      </c>
    </row>
    <row r="55" spans="1:12" ht="47.25">
      <c r="A55" s="68" t="s">
        <v>29</v>
      </c>
      <c r="B55" s="87" t="s">
        <v>30</v>
      </c>
      <c r="C55" s="8" t="s">
        <v>20</v>
      </c>
      <c r="D55" s="88" t="s">
        <v>33</v>
      </c>
      <c r="E55" s="89" t="s">
        <v>193</v>
      </c>
      <c r="F55" s="8" t="s">
        <v>102</v>
      </c>
      <c r="G55" s="8" t="s">
        <v>13</v>
      </c>
      <c r="H55" s="8" t="s">
        <v>24</v>
      </c>
      <c r="I55" s="88"/>
      <c r="J55" s="63">
        <f>J56</f>
        <v>100</v>
      </c>
      <c r="K55" s="63">
        <f t="shared" si="15"/>
        <v>0</v>
      </c>
      <c r="L55" s="63">
        <f t="shared" si="15"/>
        <v>0</v>
      </c>
    </row>
    <row r="56" spans="1:12" ht="47.25">
      <c r="A56" s="71" t="s">
        <v>152</v>
      </c>
      <c r="B56" s="22" t="s">
        <v>30</v>
      </c>
      <c r="C56" s="13" t="s">
        <v>20</v>
      </c>
      <c r="D56" s="4" t="s">
        <v>33</v>
      </c>
      <c r="E56" s="72" t="s">
        <v>193</v>
      </c>
      <c r="F56" s="13" t="s">
        <v>102</v>
      </c>
      <c r="G56" s="13" t="s">
        <v>13</v>
      </c>
      <c r="H56" s="13" t="s">
        <v>24</v>
      </c>
      <c r="I56" s="4" t="s">
        <v>160</v>
      </c>
      <c r="J56" s="74">
        <f>'Прил 2'!J18</f>
        <v>100</v>
      </c>
      <c r="K56" s="74">
        <f>'Прил 2'!K18</f>
        <v>0</v>
      </c>
      <c r="L56" s="74">
        <f>'Прил 2'!L18</f>
        <v>0</v>
      </c>
    </row>
    <row r="57" spans="1:12" ht="31.5">
      <c r="A57" s="111" t="s">
        <v>131</v>
      </c>
      <c r="B57" s="87" t="s">
        <v>30</v>
      </c>
      <c r="C57" s="8" t="s">
        <v>21</v>
      </c>
      <c r="D57" s="88"/>
      <c r="E57" s="89"/>
      <c r="F57" s="8"/>
      <c r="G57" s="91"/>
      <c r="H57" s="9"/>
      <c r="I57" s="3"/>
      <c r="J57" s="37">
        <f>J58+J64+J75</f>
        <v>992.09999999999991</v>
      </c>
      <c r="K57" s="37">
        <f t="shared" ref="K57:L57" si="16">K58+K64</f>
        <v>490.2</v>
      </c>
      <c r="L57" s="37">
        <f t="shared" si="16"/>
        <v>543.9</v>
      </c>
    </row>
    <row r="58" spans="1:12" ht="30.75" customHeight="1">
      <c r="A58" s="111" t="s">
        <v>35</v>
      </c>
      <c r="B58" s="87" t="s">
        <v>30</v>
      </c>
      <c r="C58" s="8" t="s">
        <v>21</v>
      </c>
      <c r="D58" s="88" t="s">
        <v>33</v>
      </c>
      <c r="E58" s="89" t="s">
        <v>36</v>
      </c>
      <c r="F58" s="8"/>
      <c r="G58" s="91"/>
      <c r="H58" s="9"/>
      <c r="I58" s="17"/>
      <c r="J58" s="37">
        <f>J59</f>
        <v>443.96999999999997</v>
      </c>
      <c r="K58" s="37">
        <f>K61</f>
        <v>400</v>
      </c>
      <c r="L58" s="38">
        <f>L61</f>
        <v>440.3</v>
      </c>
    </row>
    <row r="59" spans="1:12" ht="84" customHeight="1">
      <c r="A59" s="113" t="s">
        <v>99</v>
      </c>
      <c r="B59" s="87" t="s">
        <v>30</v>
      </c>
      <c r="C59" s="8" t="s">
        <v>21</v>
      </c>
      <c r="D59" s="88" t="s">
        <v>33</v>
      </c>
      <c r="E59" s="89" t="s">
        <v>36</v>
      </c>
      <c r="F59" s="8" t="s">
        <v>101</v>
      </c>
      <c r="G59" s="91"/>
      <c r="H59" s="9"/>
      <c r="I59" s="17"/>
      <c r="J59" s="37">
        <f>J60</f>
        <v>443.96999999999997</v>
      </c>
      <c r="K59" s="37">
        <f t="shared" ref="K59:L59" si="17">K60</f>
        <v>400</v>
      </c>
      <c r="L59" s="37">
        <f t="shared" si="17"/>
        <v>440.3</v>
      </c>
    </row>
    <row r="60" spans="1:12" ht="30.75" customHeight="1">
      <c r="A60" s="113" t="s">
        <v>100</v>
      </c>
      <c r="B60" s="87" t="s">
        <v>30</v>
      </c>
      <c r="C60" s="8" t="s">
        <v>21</v>
      </c>
      <c r="D60" s="88" t="s">
        <v>33</v>
      </c>
      <c r="E60" s="89" t="s">
        <v>36</v>
      </c>
      <c r="F60" s="8" t="s">
        <v>102</v>
      </c>
      <c r="G60" s="91"/>
      <c r="H60" s="9"/>
      <c r="I60" s="17"/>
      <c r="J60" s="37">
        <f>J61</f>
        <v>443.96999999999997</v>
      </c>
      <c r="K60" s="37">
        <f t="shared" ref="K60:L60" si="18">K61</f>
        <v>400</v>
      </c>
      <c r="L60" s="37">
        <f t="shared" si="18"/>
        <v>440.3</v>
      </c>
    </row>
    <row r="61" spans="1:12" ht="15.75">
      <c r="A61" s="111" t="s">
        <v>12</v>
      </c>
      <c r="B61" s="87" t="s">
        <v>30</v>
      </c>
      <c r="C61" s="8" t="s">
        <v>21</v>
      </c>
      <c r="D61" s="88" t="s">
        <v>33</v>
      </c>
      <c r="E61" s="89" t="s">
        <v>36</v>
      </c>
      <c r="F61" s="8" t="s">
        <v>102</v>
      </c>
      <c r="G61" s="91" t="s">
        <v>13</v>
      </c>
      <c r="H61" s="9"/>
      <c r="I61" s="17"/>
      <c r="J61" s="37">
        <f>J62</f>
        <v>443.96999999999997</v>
      </c>
      <c r="K61" s="37">
        <f t="shared" ref="K61:L62" si="19">K62</f>
        <v>400</v>
      </c>
      <c r="L61" s="38">
        <f t="shared" si="19"/>
        <v>440.3</v>
      </c>
    </row>
    <row r="62" spans="1:12" ht="63" customHeight="1">
      <c r="A62" s="111" t="s">
        <v>63</v>
      </c>
      <c r="B62" s="87" t="s">
        <v>30</v>
      </c>
      <c r="C62" s="88" t="s">
        <v>21</v>
      </c>
      <c r="D62" s="88" t="s">
        <v>33</v>
      </c>
      <c r="E62" s="90">
        <v>41110</v>
      </c>
      <c r="F62" s="88" t="s">
        <v>102</v>
      </c>
      <c r="G62" s="92" t="s">
        <v>13</v>
      </c>
      <c r="H62" s="12" t="s">
        <v>14</v>
      </c>
      <c r="I62" s="17"/>
      <c r="J62" s="37">
        <f>J63</f>
        <v>443.96999999999997</v>
      </c>
      <c r="K62" s="37">
        <f t="shared" si="19"/>
        <v>400</v>
      </c>
      <c r="L62" s="38">
        <f t="shared" si="19"/>
        <v>440.3</v>
      </c>
    </row>
    <row r="63" spans="1:12" ht="47.25">
      <c r="A63" s="71" t="s">
        <v>152</v>
      </c>
      <c r="B63" s="22" t="s">
        <v>30</v>
      </c>
      <c r="C63" s="4" t="s">
        <v>21</v>
      </c>
      <c r="D63" s="4" t="s">
        <v>33</v>
      </c>
      <c r="E63" s="78" t="s">
        <v>36</v>
      </c>
      <c r="F63" s="4" t="s">
        <v>102</v>
      </c>
      <c r="G63" s="20" t="s">
        <v>13</v>
      </c>
      <c r="H63" s="13" t="s">
        <v>14</v>
      </c>
      <c r="I63" s="4" t="s">
        <v>160</v>
      </c>
      <c r="J63" s="74">
        <f>'Прил 2'!J24</f>
        <v>443.96999999999997</v>
      </c>
      <c r="K63" s="74">
        <f>'Прил 2'!K24</f>
        <v>400</v>
      </c>
      <c r="L63" s="74">
        <f>'Прил 2'!L24</f>
        <v>440.3</v>
      </c>
    </row>
    <row r="64" spans="1:12" ht="31.5">
      <c r="A64" s="68" t="s">
        <v>37</v>
      </c>
      <c r="B64" s="17" t="s">
        <v>30</v>
      </c>
      <c r="C64" s="3" t="s">
        <v>21</v>
      </c>
      <c r="D64" s="88" t="s">
        <v>33</v>
      </c>
      <c r="E64" s="90" t="s">
        <v>38</v>
      </c>
      <c r="F64" s="88"/>
      <c r="G64" s="91"/>
      <c r="H64" s="9"/>
      <c r="I64" s="17"/>
      <c r="J64" s="37">
        <f>J67+J70</f>
        <v>345.1</v>
      </c>
      <c r="K64" s="37">
        <f t="shared" ref="K64:L64" si="20">K67+K70</f>
        <v>90.2</v>
      </c>
      <c r="L64" s="37">
        <f t="shared" si="20"/>
        <v>103.6</v>
      </c>
    </row>
    <row r="65" spans="1:12" ht="31.5">
      <c r="A65" s="7" t="s">
        <v>95</v>
      </c>
      <c r="B65" s="21" t="s">
        <v>30</v>
      </c>
      <c r="C65" s="3" t="s">
        <v>21</v>
      </c>
      <c r="D65" s="88" t="s">
        <v>33</v>
      </c>
      <c r="E65" s="90" t="s">
        <v>38</v>
      </c>
      <c r="F65" s="88" t="s">
        <v>97</v>
      </c>
      <c r="G65" s="91"/>
      <c r="H65" s="9"/>
      <c r="I65" s="17"/>
      <c r="J65" s="37">
        <f>J66</f>
        <v>291.5</v>
      </c>
      <c r="K65" s="37">
        <f t="shared" ref="K65:L65" si="21">K66</f>
        <v>36.6</v>
      </c>
      <c r="L65" s="37">
        <f t="shared" si="21"/>
        <v>50</v>
      </c>
    </row>
    <row r="66" spans="1:12" ht="47.25">
      <c r="A66" s="7" t="s">
        <v>96</v>
      </c>
      <c r="B66" s="21" t="s">
        <v>30</v>
      </c>
      <c r="C66" s="3" t="s">
        <v>21</v>
      </c>
      <c r="D66" s="88" t="s">
        <v>33</v>
      </c>
      <c r="E66" s="90" t="s">
        <v>38</v>
      </c>
      <c r="F66" s="88" t="s">
        <v>98</v>
      </c>
      <c r="G66" s="91"/>
      <c r="H66" s="9"/>
      <c r="I66" s="17"/>
      <c r="J66" s="37">
        <f>J67</f>
        <v>291.5</v>
      </c>
      <c r="K66" s="37">
        <f t="shared" ref="K66:L66" si="22">K67</f>
        <v>36.6</v>
      </c>
      <c r="L66" s="37">
        <f t="shared" si="22"/>
        <v>50</v>
      </c>
    </row>
    <row r="67" spans="1:12" ht="15.75">
      <c r="A67" s="68" t="s">
        <v>12</v>
      </c>
      <c r="B67" s="21" t="s">
        <v>30</v>
      </c>
      <c r="C67" s="3" t="s">
        <v>21</v>
      </c>
      <c r="D67" s="88" t="s">
        <v>33</v>
      </c>
      <c r="E67" s="90" t="s">
        <v>38</v>
      </c>
      <c r="F67" s="88" t="s">
        <v>98</v>
      </c>
      <c r="G67" s="91" t="s">
        <v>13</v>
      </c>
      <c r="H67" s="9"/>
      <c r="I67" s="17"/>
      <c r="J67" s="37">
        <f>J68</f>
        <v>291.5</v>
      </c>
      <c r="K67" s="37">
        <f t="shared" ref="K67:L68" si="23">K68</f>
        <v>36.6</v>
      </c>
      <c r="L67" s="38">
        <f t="shared" si="23"/>
        <v>50</v>
      </c>
    </row>
    <row r="68" spans="1:12" ht="69.75" customHeight="1">
      <c r="A68" s="68" t="s">
        <v>63</v>
      </c>
      <c r="B68" s="21" t="s">
        <v>30</v>
      </c>
      <c r="C68" s="3" t="s">
        <v>21</v>
      </c>
      <c r="D68" s="88" t="s">
        <v>33</v>
      </c>
      <c r="E68" s="90" t="s">
        <v>38</v>
      </c>
      <c r="F68" s="88" t="s">
        <v>98</v>
      </c>
      <c r="G68" s="91" t="s">
        <v>13</v>
      </c>
      <c r="H68" s="9" t="s">
        <v>14</v>
      </c>
      <c r="I68" s="17"/>
      <c r="J68" s="37">
        <f>J69</f>
        <v>291.5</v>
      </c>
      <c r="K68" s="37">
        <f t="shared" si="23"/>
        <v>36.6</v>
      </c>
      <c r="L68" s="38">
        <f t="shared" si="23"/>
        <v>50</v>
      </c>
    </row>
    <row r="69" spans="1:12" ht="47.25">
      <c r="A69" s="71" t="s">
        <v>152</v>
      </c>
      <c r="B69" s="22" t="s">
        <v>30</v>
      </c>
      <c r="C69" s="4" t="s">
        <v>21</v>
      </c>
      <c r="D69" s="4" t="s">
        <v>33</v>
      </c>
      <c r="E69" s="78" t="s">
        <v>38</v>
      </c>
      <c r="F69" s="4" t="s">
        <v>98</v>
      </c>
      <c r="G69" s="20" t="s">
        <v>13</v>
      </c>
      <c r="H69" s="13" t="s">
        <v>14</v>
      </c>
      <c r="I69" s="4" t="s">
        <v>160</v>
      </c>
      <c r="J69" s="74">
        <f>'Прил 2'!J26</f>
        <v>291.5</v>
      </c>
      <c r="K69" s="74">
        <f>'Прил 2'!K26</f>
        <v>36.6</v>
      </c>
      <c r="L69" s="74">
        <f>'Прил 2'!L26</f>
        <v>50</v>
      </c>
    </row>
    <row r="70" spans="1:12" ht="31.5">
      <c r="A70" s="7" t="s">
        <v>95</v>
      </c>
      <c r="B70" s="21" t="s">
        <v>30</v>
      </c>
      <c r="C70" s="3" t="s">
        <v>21</v>
      </c>
      <c r="D70" s="88" t="s">
        <v>33</v>
      </c>
      <c r="E70" s="90" t="s">
        <v>38</v>
      </c>
      <c r="F70" s="88" t="s">
        <v>104</v>
      </c>
      <c r="G70" s="91"/>
      <c r="H70" s="9"/>
      <c r="I70" s="17"/>
      <c r="J70" s="37">
        <f>J71</f>
        <v>53.6</v>
      </c>
      <c r="K70" s="37">
        <f t="shared" ref="K70:L73" si="24">K71</f>
        <v>53.6</v>
      </c>
      <c r="L70" s="37">
        <f t="shared" ref="L70:L71" si="25">L71</f>
        <v>53.6</v>
      </c>
    </row>
    <row r="71" spans="1:12" ht="47.25">
      <c r="A71" s="7" t="s">
        <v>96</v>
      </c>
      <c r="B71" s="21" t="s">
        <v>30</v>
      </c>
      <c r="C71" s="3" t="s">
        <v>21</v>
      </c>
      <c r="D71" s="88" t="s">
        <v>33</v>
      </c>
      <c r="E71" s="90" t="s">
        <v>38</v>
      </c>
      <c r="F71" s="88" t="s">
        <v>106</v>
      </c>
      <c r="G71" s="91"/>
      <c r="H71" s="9"/>
      <c r="I71" s="17"/>
      <c r="J71" s="37">
        <f>J72</f>
        <v>53.6</v>
      </c>
      <c r="K71" s="37">
        <f t="shared" si="24"/>
        <v>53.6</v>
      </c>
      <c r="L71" s="37">
        <f t="shared" si="25"/>
        <v>53.6</v>
      </c>
    </row>
    <row r="72" spans="1:12" ht="15.75">
      <c r="A72" s="68" t="s">
        <v>12</v>
      </c>
      <c r="B72" s="21" t="s">
        <v>30</v>
      </c>
      <c r="C72" s="3" t="s">
        <v>21</v>
      </c>
      <c r="D72" s="88" t="s">
        <v>33</v>
      </c>
      <c r="E72" s="90" t="s">
        <v>38</v>
      </c>
      <c r="F72" s="88" t="s">
        <v>106</v>
      </c>
      <c r="G72" s="91" t="s">
        <v>13</v>
      </c>
      <c r="H72" s="9"/>
      <c r="I72" s="17"/>
      <c r="J72" s="37">
        <f>J73</f>
        <v>53.6</v>
      </c>
      <c r="K72" s="37">
        <f t="shared" si="24"/>
        <v>53.6</v>
      </c>
      <c r="L72" s="38">
        <f t="shared" si="24"/>
        <v>53.6</v>
      </c>
    </row>
    <row r="73" spans="1:12" ht="69.75" customHeight="1">
      <c r="A73" s="68" t="s">
        <v>63</v>
      </c>
      <c r="B73" s="21" t="s">
        <v>30</v>
      </c>
      <c r="C73" s="3" t="s">
        <v>21</v>
      </c>
      <c r="D73" s="88" t="s">
        <v>33</v>
      </c>
      <c r="E73" s="90" t="s">
        <v>38</v>
      </c>
      <c r="F73" s="88" t="s">
        <v>106</v>
      </c>
      <c r="G73" s="91" t="s">
        <v>13</v>
      </c>
      <c r="H73" s="9" t="s">
        <v>14</v>
      </c>
      <c r="I73" s="17"/>
      <c r="J73" s="37">
        <f>J74</f>
        <v>53.6</v>
      </c>
      <c r="K73" s="37">
        <f t="shared" si="24"/>
        <v>53.6</v>
      </c>
      <c r="L73" s="38">
        <f t="shared" si="24"/>
        <v>53.6</v>
      </c>
    </row>
    <row r="74" spans="1:12" ht="47.25">
      <c r="A74" s="71" t="s">
        <v>152</v>
      </c>
      <c r="B74" s="22" t="s">
        <v>30</v>
      </c>
      <c r="C74" s="4" t="s">
        <v>21</v>
      </c>
      <c r="D74" s="4" t="s">
        <v>33</v>
      </c>
      <c r="E74" s="78" t="s">
        <v>38</v>
      </c>
      <c r="F74" s="4" t="s">
        <v>106</v>
      </c>
      <c r="G74" s="20" t="s">
        <v>13</v>
      </c>
      <c r="H74" s="13" t="s">
        <v>14</v>
      </c>
      <c r="I74" s="4" t="s">
        <v>160</v>
      </c>
      <c r="J74" s="74">
        <f>'Прил 2'!J28</f>
        <v>53.6</v>
      </c>
      <c r="K74" s="74">
        <f>'Прил 2'!K28</f>
        <v>53.6</v>
      </c>
      <c r="L74" s="74">
        <f>'Прил 2'!L28</f>
        <v>53.6</v>
      </c>
    </row>
    <row r="75" spans="1:12" ht="63">
      <c r="A75" s="31" t="s">
        <v>192</v>
      </c>
      <c r="B75" s="21" t="s">
        <v>30</v>
      </c>
      <c r="C75" s="3" t="s">
        <v>21</v>
      </c>
      <c r="D75" s="88" t="s">
        <v>33</v>
      </c>
      <c r="E75" s="90" t="s">
        <v>193</v>
      </c>
      <c r="F75" s="88"/>
      <c r="G75" s="91"/>
      <c r="H75" s="8"/>
      <c r="I75" s="92"/>
      <c r="J75" s="63">
        <f>J76</f>
        <v>203.03</v>
      </c>
      <c r="K75" s="63">
        <f t="shared" ref="K75:L79" si="26">K76</f>
        <v>0</v>
      </c>
      <c r="L75" s="63">
        <f t="shared" si="26"/>
        <v>0</v>
      </c>
    </row>
    <row r="76" spans="1:12" ht="78.75">
      <c r="A76" s="30" t="s">
        <v>99</v>
      </c>
      <c r="B76" s="21" t="s">
        <v>30</v>
      </c>
      <c r="C76" s="3" t="s">
        <v>21</v>
      </c>
      <c r="D76" s="88" t="s">
        <v>33</v>
      </c>
      <c r="E76" s="90" t="s">
        <v>193</v>
      </c>
      <c r="F76" s="88" t="s">
        <v>101</v>
      </c>
      <c r="G76" s="91"/>
      <c r="H76" s="8"/>
      <c r="I76" s="92"/>
      <c r="J76" s="63">
        <f>J77</f>
        <v>203.03</v>
      </c>
      <c r="K76" s="63">
        <f t="shared" si="26"/>
        <v>0</v>
      </c>
      <c r="L76" s="63">
        <f t="shared" si="26"/>
        <v>0</v>
      </c>
    </row>
    <row r="77" spans="1:12" ht="31.5">
      <c r="A77" s="30" t="s">
        <v>100</v>
      </c>
      <c r="B77" s="21" t="s">
        <v>30</v>
      </c>
      <c r="C77" s="3" t="s">
        <v>21</v>
      </c>
      <c r="D77" s="88" t="s">
        <v>33</v>
      </c>
      <c r="E77" s="90" t="s">
        <v>193</v>
      </c>
      <c r="F77" s="88" t="s">
        <v>102</v>
      </c>
      <c r="G77" s="91"/>
      <c r="H77" s="8"/>
      <c r="I77" s="92"/>
      <c r="J77" s="63">
        <f>J78</f>
        <v>203.03</v>
      </c>
      <c r="K77" s="63">
        <f t="shared" si="26"/>
        <v>0</v>
      </c>
      <c r="L77" s="63">
        <f t="shared" si="26"/>
        <v>0</v>
      </c>
    </row>
    <row r="78" spans="1:12" ht="15.75">
      <c r="A78" s="68" t="s">
        <v>12</v>
      </c>
      <c r="B78" s="21" t="s">
        <v>30</v>
      </c>
      <c r="C78" s="3" t="s">
        <v>21</v>
      </c>
      <c r="D78" s="88" t="s">
        <v>33</v>
      </c>
      <c r="E78" s="90" t="s">
        <v>193</v>
      </c>
      <c r="F78" s="88" t="s">
        <v>102</v>
      </c>
      <c r="G78" s="91" t="s">
        <v>13</v>
      </c>
      <c r="H78" s="8"/>
      <c r="I78" s="92"/>
      <c r="J78" s="63">
        <f>J79</f>
        <v>203.03</v>
      </c>
      <c r="K78" s="63">
        <f t="shared" si="26"/>
        <v>0</v>
      </c>
      <c r="L78" s="63">
        <f t="shared" si="26"/>
        <v>0</v>
      </c>
    </row>
    <row r="79" spans="1:12" ht="63">
      <c r="A79" s="68" t="s">
        <v>63</v>
      </c>
      <c r="B79" s="21" t="s">
        <v>30</v>
      </c>
      <c r="C79" s="3" t="s">
        <v>21</v>
      </c>
      <c r="D79" s="88" t="s">
        <v>33</v>
      </c>
      <c r="E79" s="90" t="s">
        <v>193</v>
      </c>
      <c r="F79" s="88" t="s">
        <v>102</v>
      </c>
      <c r="G79" s="91" t="s">
        <v>13</v>
      </c>
      <c r="H79" s="8" t="s">
        <v>14</v>
      </c>
      <c r="I79" s="92"/>
      <c r="J79" s="63">
        <f>J80</f>
        <v>203.03</v>
      </c>
      <c r="K79" s="63">
        <f t="shared" si="26"/>
        <v>0</v>
      </c>
      <c r="L79" s="63">
        <f t="shared" si="26"/>
        <v>0</v>
      </c>
    </row>
    <row r="80" spans="1:12" ht="47.25">
      <c r="A80" s="71" t="s">
        <v>152</v>
      </c>
      <c r="B80" s="22" t="s">
        <v>30</v>
      </c>
      <c r="C80" s="4" t="s">
        <v>21</v>
      </c>
      <c r="D80" s="4" t="s">
        <v>33</v>
      </c>
      <c r="E80" s="78" t="s">
        <v>193</v>
      </c>
      <c r="F80" s="4" t="s">
        <v>102</v>
      </c>
      <c r="G80" s="20" t="s">
        <v>13</v>
      </c>
      <c r="H80" s="13" t="s">
        <v>14</v>
      </c>
      <c r="I80" s="23" t="s">
        <v>160</v>
      </c>
      <c r="J80" s="74">
        <f>'Прил 2'!J32</f>
        <v>203.03</v>
      </c>
      <c r="K80" s="74">
        <f>'Прил 2'!K32</f>
        <v>0</v>
      </c>
      <c r="L80" s="74">
        <f>'Прил 2'!L32</f>
        <v>0</v>
      </c>
    </row>
    <row r="81" spans="1:53" ht="63">
      <c r="A81" s="112" t="s">
        <v>155</v>
      </c>
      <c r="B81" s="114">
        <v>89</v>
      </c>
      <c r="C81" s="115"/>
      <c r="D81" s="88"/>
      <c r="E81" s="90"/>
      <c r="F81" s="88"/>
      <c r="G81" s="92"/>
      <c r="H81" s="88"/>
      <c r="I81" s="92"/>
      <c r="J81" s="63">
        <f>J82</f>
        <v>477.2</v>
      </c>
      <c r="K81" s="63">
        <f t="shared" ref="K81:L81" si="27">K82</f>
        <v>354.2</v>
      </c>
      <c r="L81" s="63">
        <f t="shared" si="27"/>
        <v>374.20000000000005</v>
      </c>
    </row>
    <row r="82" spans="1:53" ht="80.25" customHeight="1">
      <c r="A82" s="112" t="s">
        <v>156</v>
      </c>
      <c r="B82" s="114">
        <v>89</v>
      </c>
      <c r="C82" s="115" t="s">
        <v>20</v>
      </c>
      <c r="D82" s="88"/>
      <c r="E82" s="90"/>
      <c r="F82" s="88"/>
      <c r="G82" s="92"/>
      <c r="H82" s="88"/>
      <c r="I82" s="92"/>
      <c r="J82" s="63">
        <f>J88+J94+J100+J135+J146+J118+J124+J140+J106+J125+J112</f>
        <v>477.2</v>
      </c>
      <c r="K82" s="63">
        <f>K88+K94+K100+K135+K146+K118+K124+K140+K106+K125</f>
        <v>354.2</v>
      </c>
      <c r="L82" s="63">
        <f>L88+L94+L100+L135+L146+L118+L124+L140+L106+L125</f>
        <v>374.20000000000005</v>
      </c>
    </row>
    <row r="83" spans="1:53" ht="15.75">
      <c r="A83" s="111" t="s">
        <v>57</v>
      </c>
      <c r="B83" s="116">
        <v>89</v>
      </c>
      <c r="C83" s="88">
        <v>1</v>
      </c>
      <c r="D83" s="88" t="s">
        <v>33</v>
      </c>
      <c r="E83" s="90" t="s">
        <v>58</v>
      </c>
      <c r="F83" s="88"/>
      <c r="G83" s="92"/>
      <c r="H83" s="88"/>
      <c r="I83" s="88"/>
      <c r="J83" s="63">
        <f>J86</f>
        <v>300.5</v>
      </c>
      <c r="K83" s="63">
        <f>K86</f>
        <v>272.57499999999999</v>
      </c>
      <c r="L83" s="117">
        <f>L86</f>
        <v>239.51499999999999</v>
      </c>
    </row>
    <row r="84" spans="1:53" ht="31.5">
      <c r="A84" s="112" t="s">
        <v>91</v>
      </c>
      <c r="B84" s="116">
        <v>89</v>
      </c>
      <c r="C84" s="88">
        <v>1</v>
      </c>
      <c r="D84" s="88" t="s">
        <v>33</v>
      </c>
      <c r="E84" s="90" t="s">
        <v>58</v>
      </c>
      <c r="F84" s="88" t="s">
        <v>93</v>
      </c>
      <c r="G84" s="92"/>
      <c r="H84" s="88"/>
      <c r="I84" s="88"/>
      <c r="J84" s="63">
        <f>J85</f>
        <v>300.5</v>
      </c>
      <c r="K84" s="63">
        <f t="shared" ref="K84:L84" si="28">K85</f>
        <v>272.57499999999999</v>
      </c>
      <c r="L84" s="63">
        <f t="shared" si="28"/>
        <v>239.51499999999999</v>
      </c>
    </row>
    <row r="85" spans="1:53" ht="31.5">
      <c r="A85" s="112" t="s">
        <v>92</v>
      </c>
      <c r="B85" s="116">
        <v>89</v>
      </c>
      <c r="C85" s="88">
        <v>1</v>
      </c>
      <c r="D85" s="88" t="s">
        <v>33</v>
      </c>
      <c r="E85" s="90" t="s">
        <v>58</v>
      </c>
      <c r="F85" s="88" t="s">
        <v>94</v>
      </c>
      <c r="G85" s="92"/>
      <c r="H85" s="88"/>
      <c r="I85" s="88"/>
      <c r="J85" s="63">
        <f>J86</f>
        <v>300.5</v>
      </c>
      <c r="K85" s="63">
        <f t="shared" ref="K85:L85" si="29">K86</f>
        <v>272.57499999999999</v>
      </c>
      <c r="L85" s="63">
        <f t="shared" si="29"/>
        <v>239.51499999999999</v>
      </c>
    </row>
    <row r="86" spans="1:53" ht="15.75">
      <c r="A86" s="111" t="s">
        <v>56</v>
      </c>
      <c r="B86" s="116">
        <v>89</v>
      </c>
      <c r="C86" s="88">
        <v>1</v>
      </c>
      <c r="D86" s="88" t="s">
        <v>33</v>
      </c>
      <c r="E86" s="90" t="s">
        <v>58</v>
      </c>
      <c r="F86" s="88" t="s">
        <v>94</v>
      </c>
      <c r="G86" s="92" t="s">
        <v>27</v>
      </c>
      <c r="H86" s="88"/>
      <c r="I86" s="88"/>
      <c r="J86" s="63">
        <f>J87</f>
        <v>300.5</v>
      </c>
      <c r="K86" s="63">
        <f t="shared" ref="K86:L87" si="30">K87</f>
        <v>272.57499999999999</v>
      </c>
      <c r="L86" s="117">
        <f t="shared" si="30"/>
        <v>239.51499999999999</v>
      </c>
    </row>
    <row r="87" spans="1:53" ht="15.75">
      <c r="A87" s="111" t="s">
        <v>23</v>
      </c>
      <c r="B87" s="116">
        <v>89</v>
      </c>
      <c r="C87" s="88">
        <v>1</v>
      </c>
      <c r="D87" s="88" t="s">
        <v>33</v>
      </c>
      <c r="E87" s="90" t="s">
        <v>58</v>
      </c>
      <c r="F87" s="88" t="s">
        <v>94</v>
      </c>
      <c r="G87" s="92" t="s">
        <v>27</v>
      </c>
      <c r="H87" s="88" t="s">
        <v>13</v>
      </c>
      <c r="I87" s="88"/>
      <c r="J87" s="63">
        <f>J88</f>
        <v>300.5</v>
      </c>
      <c r="K87" s="63">
        <f t="shared" si="30"/>
        <v>272.57499999999999</v>
      </c>
      <c r="L87" s="117">
        <f t="shared" si="30"/>
        <v>239.51499999999999</v>
      </c>
    </row>
    <row r="88" spans="1:53" ht="52.15" customHeight="1">
      <c r="A88" s="71" t="s">
        <v>152</v>
      </c>
      <c r="B88" s="26">
        <v>89</v>
      </c>
      <c r="C88" s="4">
        <v>1</v>
      </c>
      <c r="D88" s="4" t="s">
        <v>33</v>
      </c>
      <c r="E88" s="78" t="s">
        <v>58</v>
      </c>
      <c r="F88" s="4" t="s">
        <v>94</v>
      </c>
      <c r="G88" s="23" t="s">
        <v>27</v>
      </c>
      <c r="H88" s="4" t="s">
        <v>13</v>
      </c>
      <c r="I88" s="4" t="s">
        <v>160</v>
      </c>
      <c r="J88" s="74">
        <f>'Прил 2'!J106</f>
        <v>300.5</v>
      </c>
      <c r="K88" s="74">
        <f>'Прил 2'!K106</f>
        <v>272.57499999999999</v>
      </c>
      <c r="L88" s="74">
        <f>'Прил 2'!L106</f>
        <v>239.51499999999999</v>
      </c>
    </row>
    <row r="89" spans="1:53" ht="52.9" customHeight="1">
      <c r="A89" s="94" t="s">
        <v>157</v>
      </c>
      <c r="B89" s="87">
        <v>89</v>
      </c>
      <c r="C89" s="88" t="s">
        <v>20</v>
      </c>
      <c r="D89" s="88" t="s">
        <v>33</v>
      </c>
      <c r="E89" s="90" t="s">
        <v>43</v>
      </c>
      <c r="F89" s="88"/>
      <c r="G89" s="92"/>
      <c r="H89" s="12"/>
      <c r="I89" s="17"/>
      <c r="J89" s="37">
        <f>J92</f>
        <v>5</v>
      </c>
      <c r="K89" s="37">
        <f>K92</f>
        <v>5</v>
      </c>
      <c r="L89" s="38">
        <f>L92</f>
        <v>5</v>
      </c>
    </row>
    <row r="90" spans="1:53" s="58" customFormat="1" ht="21.6" customHeight="1">
      <c r="A90" s="118" t="s">
        <v>103</v>
      </c>
      <c r="B90" s="87" t="s">
        <v>45</v>
      </c>
      <c r="C90" s="88" t="s">
        <v>20</v>
      </c>
      <c r="D90" s="88" t="s">
        <v>33</v>
      </c>
      <c r="E90" s="90" t="s">
        <v>43</v>
      </c>
      <c r="F90" s="88" t="s">
        <v>104</v>
      </c>
      <c r="G90" s="92"/>
      <c r="H90" s="3"/>
      <c r="I90" s="17"/>
      <c r="J90" s="35">
        <f>J91</f>
        <v>5</v>
      </c>
      <c r="K90" s="35">
        <f t="shared" ref="K90:L90" si="31">K91</f>
        <v>5</v>
      </c>
      <c r="L90" s="35">
        <f t="shared" si="31"/>
        <v>5</v>
      </c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9"/>
      <c r="AU90" s="79"/>
      <c r="AV90" s="79"/>
      <c r="AW90" s="79"/>
      <c r="AX90" s="79"/>
      <c r="AY90" s="79"/>
      <c r="AZ90" s="79"/>
      <c r="BA90" s="79"/>
    </row>
    <row r="91" spans="1:53" s="58" customFormat="1" ht="22.15" customHeight="1">
      <c r="A91" s="94" t="s">
        <v>44</v>
      </c>
      <c r="B91" s="87" t="s">
        <v>45</v>
      </c>
      <c r="C91" s="88" t="s">
        <v>20</v>
      </c>
      <c r="D91" s="88" t="s">
        <v>33</v>
      </c>
      <c r="E91" s="90" t="s">
        <v>43</v>
      </c>
      <c r="F91" s="88" t="s">
        <v>46</v>
      </c>
      <c r="G91" s="92"/>
      <c r="H91" s="3"/>
      <c r="I91" s="17"/>
      <c r="J91" s="35">
        <f>J92</f>
        <v>5</v>
      </c>
      <c r="K91" s="35">
        <f t="shared" ref="K91:L91" si="32">K92</f>
        <v>5</v>
      </c>
      <c r="L91" s="35">
        <f t="shared" si="32"/>
        <v>5</v>
      </c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</row>
    <row r="92" spans="1:53" ht="15.75">
      <c r="A92" s="111" t="s">
        <v>12</v>
      </c>
      <c r="B92" s="87" t="s">
        <v>45</v>
      </c>
      <c r="C92" s="88" t="s">
        <v>20</v>
      </c>
      <c r="D92" s="88" t="s">
        <v>33</v>
      </c>
      <c r="E92" s="90" t="s">
        <v>43</v>
      </c>
      <c r="F92" s="88" t="s">
        <v>46</v>
      </c>
      <c r="G92" s="92" t="s">
        <v>13</v>
      </c>
      <c r="H92" s="12"/>
      <c r="I92" s="17"/>
      <c r="J92" s="37">
        <f>J93</f>
        <v>5</v>
      </c>
      <c r="K92" s="37">
        <f t="shared" ref="K92:L93" si="33">K93</f>
        <v>5</v>
      </c>
      <c r="L92" s="38">
        <f t="shared" si="33"/>
        <v>5</v>
      </c>
    </row>
    <row r="93" spans="1:53" ht="15.75">
      <c r="A93" s="111" t="s">
        <v>64</v>
      </c>
      <c r="B93" s="87" t="s">
        <v>45</v>
      </c>
      <c r="C93" s="88" t="s">
        <v>20</v>
      </c>
      <c r="D93" s="88" t="s">
        <v>33</v>
      </c>
      <c r="E93" s="90" t="s">
        <v>43</v>
      </c>
      <c r="F93" s="88" t="s">
        <v>46</v>
      </c>
      <c r="G93" s="92" t="s">
        <v>13</v>
      </c>
      <c r="H93" s="12" t="s">
        <v>42</v>
      </c>
      <c r="I93" s="3"/>
      <c r="J93" s="37">
        <f>J94</f>
        <v>5</v>
      </c>
      <c r="K93" s="37">
        <f t="shared" si="33"/>
        <v>5</v>
      </c>
      <c r="L93" s="38">
        <f t="shared" si="33"/>
        <v>5</v>
      </c>
    </row>
    <row r="94" spans="1:53" ht="47.25">
      <c r="A94" s="71" t="s">
        <v>152</v>
      </c>
      <c r="B94" s="27">
        <v>89</v>
      </c>
      <c r="C94" s="15" t="s">
        <v>20</v>
      </c>
      <c r="D94" s="4" t="s">
        <v>33</v>
      </c>
      <c r="E94" s="78" t="s">
        <v>43</v>
      </c>
      <c r="F94" s="4" t="s">
        <v>46</v>
      </c>
      <c r="G94" s="23" t="s">
        <v>13</v>
      </c>
      <c r="H94" s="4" t="s">
        <v>42</v>
      </c>
      <c r="I94" s="4" t="s">
        <v>160</v>
      </c>
      <c r="J94" s="74">
        <f>'Прил 2'!J43</f>
        <v>5</v>
      </c>
      <c r="K94" s="74">
        <f>'Прил 2'!K43</f>
        <v>5</v>
      </c>
      <c r="L94" s="74">
        <f>'Прил 2'!L43</f>
        <v>5</v>
      </c>
    </row>
    <row r="95" spans="1:53" ht="15.75">
      <c r="A95" s="68" t="s">
        <v>60</v>
      </c>
      <c r="B95" s="25">
        <v>89</v>
      </c>
      <c r="C95" s="3">
        <v>1</v>
      </c>
      <c r="D95" s="3" t="s">
        <v>33</v>
      </c>
      <c r="E95" s="34">
        <v>41240</v>
      </c>
      <c r="F95" s="88"/>
      <c r="G95" s="77"/>
      <c r="H95" s="12"/>
      <c r="I95" s="12"/>
      <c r="J95" s="37">
        <f>J98</f>
        <v>3.3</v>
      </c>
      <c r="K95" s="37">
        <f>K98</f>
        <v>3.3</v>
      </c>
      <c r="L95" s="38">
        <f>L98</f>
        <v>3.3</v>
      </c>
    </row>
    <row r="96" spans="1:53" ht="31.5">
      <c r="A96" s="7" t="s">
        <v>88</v>
      </c>
      <c r="B96" s="25">
        <v>89</v>
      </c>
      <c r="C96" s="3">
        <v>1</v>
      </c>
      <c r="D96" s="3" t="s">
        <v>33</v>
      </c>
      <c r="E96" s="34" t="s">
        <v>65</v>
      </c>
      <c r="F96" s="88" t="s">
        <v>89</v>
      </c>
      <c r="G96" s="77"/>
      <c r="H96" s="12"/>
      <c r="I96" s="12"/>
      <c r="J96" s="37">
        <f>J97</f>
        <v>3.3</v>
      </c>
      <c r="K96" s="37">
        <f t="shared" ref="K96:L96" si="34">K97</f>
        <v>3.3</v>
      </c>
      <c r="L96" s="37">
        <f t="shared" si="34"/>
        <v>3.3</v>
      </c>
    </row>
    <row r="97" spans="1:12" ht="15.75">
      <c r="A97" s="32" t="s">
        <v>61</v>
      </c>
      <c r="B97" s="25">
        <v>89</v>
      </c>
      <c r="C97" s="3">
        <v>1</v>
      </c>
      <c r="D97" s="3" t="s">
        <v>33</v>
      </c>
      <c r="E97" s="34" t="s">
        <v>65</v>
      </c>
      <c r="F97" s="88" t="s">
        <v>149</v>
      </c>
      <c r="G97" s="77"/>
      <c r="H97" s="12"/>
      <c r="I97" s="12"/>
      <c r="J97" s="37">
        <f>J98</f>
        <v>3.3</v>
      </c>
      <c r="K97" s="37">
        <f t="shared" ref="K97:L97" si="35">K98</f>
        <v>3.3</v>
      </c>
      <c r="L97" s="37">
        <f t="shared" si="35"/>
        <v>3.3</v>
      </c>
    </row>
    <row r="98" spans="1:12" ht="31.5">
      <c r="A98" s="68" t="s">
        <v>15</v>
      </c>
      <c r="B98" s="25">
        <v>89</v>
      </c>
      <c r="C98" s="3">
        <v>1</v>
      </c>
      <c r="D98" s="3" t="s">
        <v>33</v>
      </c>
      <c r="E98" s="34" t="s">
        <v>65</v>
      </c>
      <c r="F98" s="88" t="s">
        <v>149</v>
      </c>
      <c r="G98" s="77" t="s">
        <v>28</v>
      </c>
      <c r="H98" s="12"/>
      <c r="I98" s="12"/>
      <c r="J98" s="37">
        <f>J99</f>
        <v>3.3</v>
      </c>
      <c r="K98" s="37">
        <f t="shared" ref="K98:L99" si="36">K99</f>
        <v>3.3</v>
      </c>
      <c r="L98" s="38">
        <f t="shared" si="36"/>
        <v>3.3</v>
      </c>
    </row>
    <row r="99" spans="1:12" ht="31.5">
      <c r="A99" s="68" t="s">
        <v>59</v>
      </c>
      <c r="B99" s="25">
        <v>89</v>
      </c>
      <c r="C99" s="3">
        <v>1</v>
      </c>
      <c r="D99" s="3" t="s">
        <v>33</v>
      </c>
      <c r="E99" s="34" t="s">
        <v>65</v>
      </c>
      <c r="F99" s="88" t="s">
        <v>149</v>
      </c>
      <c r="G99" s="77" t="s">
        <v>28</v>
      </c>
      <c r="H99" s="12" t="s">
        <v>13</v>
      </c>
      <c r="I99" s="12"/>
      <c r="J99" s="37">
        <f>J100</f>
        <v>3.3</v>
      </c>
      <c r="K99" s="37">
        <f t="shared" si="36"/>
        <v>3.3</v>
      </c>
      <c r="L99" s="38">
        <f t="shared" si="36"/>
        <v>3.3</v>
      </c>
    </row>
    <row r="100" spans="1:12" ht="47.25">
      <c r="A100" s="71" t="s">
        <v>152</v>
      </c>
      <c r="B100" s="23">
        <v>89</v>
      </c>
      <c r="C100" s="4">
        <v>1</v>
      </c>
      <c r="D100" s="4" t="s">
        <v>33</v>
      </c>
      <c r="E100" s="78" t="s">
        <v>65</v>
      </c>
      <c r="F100" s="4" t="s">
        <v>149</v>
      </c>
      <c r="G100" s="23" t="s">
        <v>28</v>
      </c>
      <c r="H100" s="4" t="s">
        <v>13</v>
      </c>
      <c r="I100" s="4" t="s">
        <v>160</v>
      </c>
      <c r="J100" s="74">
        <f>'Прил 2'!J113</f>
        <v>3.3</v>
      </c>
      <c r="K100" s="74">
        <f>'Прил 2'!K113</f>
        <v>3.3</v>
      </c>
      <c r="L100" s="74">
        <f>'Прил 2'!L113</f>
        <v>3.3</v>
      </c>
    </row>
    <row r="101" spans="1:12" ht="15.75">
      <c r="A101" s="118" t="s">
        <v>225</v>
      </c>
      <c r="B101" s="8">
        <v>89</v>
      </c>
      <c r="C101" s="88" t="s">
        <v>20</v>
      </c>
      <c r="D101" s="88" t="s">
        <v>33</v>
      </c>
      <c r="E101" s="88" t="s">
        <v>164</v>
      </c>
      <c r="F101" s="88"/>
      <c r="G101" s="88"/>
      <c r="H101" s="88"/>
      <c r="I101" s="88"/>
      <c r="J101" s="63">
        <f t="shared" ref="J101:L105" si="37">J102</f>
        <v>0</v>
      </c>
      <c r="K101" s="63">
        <f t="shared" si="37"/>
        <v>27.925000000000001</v>
      </c>
      <c r="L101" s="63">
        <f t="shared" si="37"/>
        <v>60.984999999999999</v>
      </c>
    </row>
    <row r="102" spans="1:12" ht="15.75">
      <c r="A102" s="118" t="s">
        <v>103</v>
      </c>
      <c r="B102" s="216">
        <v>89</v>
      </c>
      <c r="C102" s="88" t="s">
        <v>20</v>
      </c>
      <c r="D102" s="88" t="s">
        <v>33</v>
      </c>
      <c r="E102" s="88" t="s">
        <v>164</v>
      </c>
      <c r="F102" s="88" t="s">
        <v>104</v>
      </c>
      <c r="G102" s="88"/>
      <c r="H102" s="88"/>
      <c r="I102" s="88"/>
      <c r="J102" s="63">
        <f t="shared" si="37"/>
        <v>0</v>
      </c>
      <c r="K102" s="63">
        <f t="shared" si="37"/>
        <v>27.925000000000001</v>
      </c>
      <c r="L102" s="63">
        <f t="shared" si="37"/>
        <v>60.984999999999999</v>
      </c>
    </row>
    <row r="103" spans="1:12" ht="15.75">
      <c r="A103" s="118" t="s">
        <v>44</v>
      </c>
      <c r="B103" s="216">
        <v>89</v>
      </c>
      <c r="C103" s="88" t="s">
        <v>20</v>
      </c>
      <c r="D103" s="88" t="s">
        <v>33</v>
      </c>
      <c r="E103" s="88" t="s">
        <v>164</v>
      </c>
      <c r="F103" s="88" t="s">
        <v>46</v>
      </c>
      <c r="G103" s="88"/>
      <c r="H103" s="88"/>
      <c r="I103" s="88"/>
      <c r="J103" s="63">
        <f t="shared" si="37"/>
        <v>0</v>
      </c>
      <c r="K103" s="63">
        <f t="shared" si="37"/>
        <v>27.925000000000001</v>
      </c>
      <c r="L103" s="63">
        <f t="shared" si="37"/>
        <v>60.984999999999999</v>
      </c>
    </row>
    <row r="104" spans="1:12" ht="15.75">
      <c r="A104" s="118" t="s">
        <v>225</v>
      </c>
      <c r="B104" s="216">
        <v>89</v>
      </c>
      <c r="C104" s="88" t="s">
        <v>20</v>
      </c>
      <c r="D104" s="88" t="s">
        <v>33</v>
      </c>
      <c r="E104" s="88" t="s">
        <v>164</v>
      </c>
      <c r="F104" s="88" t="s">
        <v>46</v>
      </c>
      <c r="G104" s="88" t="s">
        <v>163</v>
      </c>
      <c r="H104" s="88"/>
      <c r="I104" s="88"/>
      <c r="J104" s="63">
        <f t="shared" si="37"/>
        <v>0</v>
      </c>
      <c r="K104" s="63">
        <f t="shared" si="37"/>
        <v>27.925000000000001</v>
      </c>
      <c r="L104" s="63">
        <f t="shared" si="37"/>
        <v>60.984999999999999</v>
      </c>
    </row>
    <row r="105" spans="1:12" ht="15.75">
      <c r="A105" s="118" t="s">
        <v>225</v>
      </c>
      <c r="B105" s="216">
        <v>89</v>
      </c>
      <c r="C105" s="88" t="s">
        <v>20</v>
      </c>
      <c r="D105" s="88" t="s">
        <v>33</v>
      </c>
      <c r="E105" s="88" t="s">
        <v>164</v>
      </c>
      <c r="F105" s="88" t="s">
        <v>46</v>
      </c>
      <c r="G105" s="88" t="s">
        <v>163</v>
      </c>
      <c r="H105" s="88" t="s">
        <v>163</v>
      </c>
      <c r="I105" s="88"/>
      <c r="J105" s="63">
        <f t="shared" si="37"/>
        <v>0</v>
      </c>
      <c r="K105" s="63">
        <f t="shared" si="37"/>
        <v>27.925000000000001</v>
      </c>
      <c r="L105" s="63">
        <f t="shared" si="37"/>
        <v>60.984999999999999</v>
      </c>
    </row>
    <row r="106" spans="1:12" ht="47.25">
      <c r="A106" s="71" t="s">
        <v>152</v>
      </c>
      <c r="B106" s="217">
        <f>'Прил 2'!J120</f>
        <v>0</v>
      </c>
      <c r="C106" s="4" t="s">
        <v>20</v>
      </c>
      <c r="D106" s="4" t="s">
        <v>33</v>
      </c>
      <c r="E106" s="4" t="s">
        <v>164</v>
      </c>
      <c r="F106" s="4" t="s">
        <v>46</v>
      </c>
      <c r="G106" s="4" t="s">
        <v>163</v>
      </c>
      <c r="H106" s="4" t="s">
        <v>163</v>
      </c>
      <c r="I106" s="4" t="s">
        <v>160</v>
      </c>
      <c r="J106" s="74">
        <f>'Прил 2'!J120</f>
        <v>0</v>
      </c>
      <c r="K106" s="74">
        <f>'Прил 2'!K120</f>
        <v>27.925000000000001</v>
      </c>
      <c r="L106" s="74">
        <f>'Прил 2'!L120</f>
        <v>60.984999999999999</v>
      </c>
    </row>
    <row r="107" spans="1:12" ht="31.5">
      <c r="A107" s="94" t="s">
        <v>198</v>
      </c>
      <c r="B107" s="128" t="s">
        <v>45</v>
      </c>
      <c r="C107" s="8" t="s">
        <v>20</v>
      </c>
      <c r="D107" s="8" t="s">
        <v>33</v>
      </c>
      <c r="E107" s="8" t="s">
        <v>199</v>
      </c>
      <c r="F107" s="8"/>
      <c r="G107" s="88"/>
      <c r="H107" s="88"/>
      <c r="I107" s="88"/>
      <c r="J107" s="63">
        <f>J108</f>
        <v>50</v>
      </c>
      <c r="K107" s="63">
        <f t="shared" ref="K107:L111" si="38">K108</f>
        <v>0</v>
      </c>
      <c r="L107" s="63">
        <f t="shared" si="38"/>
        <v>0</v>
      </c>
    </row>
    <row r="108" spans="1:12" ht="31.5">
      <c r="A108" s="94" t="s">
        <v>95</v>
      </c>
      <c r="B108" s="128" t="s">
        <v>45</v>
      </c>
      <c r="C108" s="8" t="s">
        <v>20</v>
      </c>
      <c r="D108" s="8" t="s">
        <v>33</v>
      </c>
      <c r="E108" s="8" t="s">
        <v>199</v>
      </c>
      <c r="F108" s="8" t="s">
        <v>97</v>
      </c>
      <c r="G108" s="88"/>
      <c r="H108" s="88"/>
      <c r="I108" s="88"/>
      <c r="J108" s="63">
        <f>J109</f>
        <v>50</v>
      </c>
      <c r="K108" s="63">
        <f t="shared" si="38"/>
        <v>0</v>
      </c>
      <c r="L108" s="63">
        <f t="shared" si="38"/>
        <v>0</v>
      </c>
    </row>
    <row r="109" spans="1:12" ht="47.25">
      <c r="A109" s="94" t="s">
        <v>96</v>
      </c>
      <c r="B109" s="128" t="s">
        <v>45</v>
      </c>
      <c r="C109" s="8" t="s">
        <v>20</v>
      </c>
      <c r="D109" s="8" t="s">
        <v>33</v>
      </c>
      <c r="E109" s="8" t="s">
        <v>199</v>
      </c>
      <c r="F109" s="8" t="s">
        <v>98</v>
      </c>
      <c r="G109" s="88"/>
      <c r="H109" s="88"/>
      <c r="I109" s="88"/>
      <c r="J109" s="63">
        <f>J110</f>
        <v>50</v>
      </c>
      <c r="K109" s="63">
        <f t="shared" si="38"/>
        <v>0</v>
      </c>
      <c r="L109" s="63">
        <f t="shared" si="38"/>
        <v>0</v>
      </c>
    </row>
    <row r="110" spans="1:12" ht="31.5">
      <c r="A110" s="240" t="s">
        <v>218</v>
      </c>
      <c r="B110" s="128" t="s">
        <v>45</v>
      </c>
      <c r="C110" s="8" t="s">
        <v>20</v>
      </c>
      <c r="D110" s="8" t="s">
        <v>33</v>
      </c>
      <c r="E110" s="8" t="s">
        <v>199</v>
      </c>
      <c r="F110" s="8" t="s">
        <v>98</v>
      </c>
      <c r="G110" s="92" t="s">
        <v>25</v>
      </c>
      <c r="H110" s="88"/>
      <c r="I110" s="88"/>
      <c r="J110" s="63">
        <f>J111</f>
        <v>50</v>
      </c>
      <c r="K110" s="63">
        <f t="shared" si="38"/>
        <v>0</v>
      </c>
      <c r="L110" s="63">
        <f t="shared" si="38"/>
        <v>0</v>
      </c>
    </row>
    <row r="111" spans="1:12" ht="47.25">
      <c r="A111" s="240" t="s">
        <v>219</v>
      </c>
      <c r="B111" s="128" t="s">
        <v>45</v>
      </c>
      <c r="C111" s="8" t="s">
        <v>20</v>
      </c>
      <c r="D111" s="8" t="s">
        <v>33</v>
      </c>
      <c r="E111" s="8" t="s">
        <v>199</v>
      </c>
      <c r="F111" s="8" t="s">
        <v>98</v>
      </c>
      <c r="G111" s="92" t="s">
        <v>25</v>
      </c>
      <c r="H111" s="88" t="s">
        <v>27</v>
      </c>
      <c r="I111" s="88"/>
      <c r="J111" s="63">
        <f>J112</f>
        <v>50</v>
      </c>
      <c r="K111" s="63">
        <f t="shared" si="38"/>
        <v>0</v>
      </c>
      <c r="L111" s="63">
        <f t="shared" si="38"/>
        <v>0</v>
      </c>
    </row>
    <row r="112" spans="1:12" ht="47.25">
      <c r="A112" s="71" t="s">
        <v>152</v>
      </c>
      <c r="B112" s="217">
        <v>89</v>
      </c>
      <c r="C112" s="4" t="s">
        <v>20</v>
      </c>
      <c r="D112" s="4" t="s">
        <v>33</v>
      </c>
      <c r="E112" s="4" t="s">
        <v>199</v>
      </c>
      <c r="F112" s="4" t="s">
        <v>98</v>
      </c>
      <c r="G112" s="4" t="s">
        <v>25</v>
      </c>
      <c r="H112" s="4" t="s">
        <v>27</v>
      </c>
      <c r="I112" s="4" t="s">
        <v>160</v>
      </c>
      <c r="J112" s="74">
        <f>'Прил 2'!J68</f>
        <v>50</v>
      </c>
      <c r="K112" s="74">
        <f>'Прил 2'!K68</f>
        <v>0</v>
      </c>
      <c r="L112" s="74">
        <f>'Прил 2'!L68</f>
        <v>0</v>
      </c>
    </row>
    <row r="113" spans="1:12" ht="15.75">
      <c r="A113" s="7" t="s">
        <v>55</v>
      </c>
      <c r="B113" s="9" t="s">
        <v>45</v>
      </c>
      <c r="C113" s="11">
        <v>1</v>
      </c>
      <c r="D113" s="12" t="s">
        <v>33</v>
      </c>
      <c r="E113" s="80">
        <v>43010</v>
      </c>
      <c r="F113" s="119"/>
      <c r="G113" s="81"/>
      <c r="H113" s="10"/>
      <c r="I113" s="10"/>
      <c r="J113" s="37">
        <f>J116</f>
        <v>78</v>
      </c>
      <c r="K113" s="37">
        <f>K116</f>
        <v>5</v>
      </c>
      <c r="L113" s="38">
        <f>L116</f>
        <v>25</v>
      </c>
    </row>
    <row r="114" spans="1:12" ht="31.5" customHeight="1">
      <c r="A114" s="7" t="s">
        <v>96</v>
      </c>
      <c r="B114" s="9" t="s">
        <v>45</v>
      </c>
      <c r="C114" s="11">
        <v>1</v>
      </c>
      <c r="D114" s="12" t="s">
        <v>33</v>
      </c>
      <c r="E114" s="80">
        <v>43010</v>
      </c>
      <c r="F114" s="119">
        <v>200</v>
      </c>
      <c r="G114" s="81"/>
      <c r="H114" s="10"/>
      <c r="I114" s="10"/>
      <c r="J114" s="37">
        <f>J115</f>
        <v>78</v>
      </c>
      <c r="K114" s="37">
        <f t="shared" ref="K114:L114" si="39">K115</f>
        <v>5</v>
      </c>
      <c r="L114" s="37">
        <f t="shared" si="39"/>
        <v>25</v>
      </c>
    </row>
    <row r="115" spans="1:12" ht="15.75">
      <c r="A115" s="31" t="s">
        <v>39</v>
      </c>
      <c r="B115" s="9" t="s">
        <v>45</v>
      </c>
      <c r="C115" s="11">
        <v>1</v>
      </c>
      <c r="D115" s="12" t="s">
        <v>33</v>
      </c>
      <c r="E115" s="80">
        <v>43010</v>
      </c>
      <c r="F115" s="119">
        <v>240</v>
      </c>
      <c r="G115" s="81"/>
      <c r="H115" s="10"/>
      <c r="I115" s="10"/>
      <c r="J115" s="37">
        <f>J116</f>
        <v>78</v>
      </c>
      <c r="K115" s="37">
        <f t="shared" ref="K115:L115" si="40">K116</f>
        <v>5</v>
      </c>
      <c r="L115" s="37">
        <f t="shared" si="40"/>
        <v>25</v>
      </c>
    </row>
    <row r="116" spans="1:12" ht="15.75">
      <c r="A116" s="68" t="s">
        <v>53</v>
      </c>
      <c r="B116" s="9" t="s">
        <v>45</v>
      </c>
      <c r="C116" s="11">
        <v>1</v>
      </c>
      <c r="D116" s="12" t="s">
        <v>33</v>
      </c>
      <c r="E116" s="80">
        <v>43010</v>
      </c>
      <c r="F116" s="119">
        <v>240</v>
      </c>
      <c r="G116" s="81" t="s">
        <v>16</v>
      </c>
      <c r="H116" s="10"/>
      <c r="I116" s="10"/>
      <c r="J116" s="37">
        <f>J117</f>
        <v>78</v>
      </c>
      <c r="K116" s="37">
        <f t="shared" ref="K116:L117" si="41">K117</f>
        <v>5</v>
      </c>
      <c r="L116" s="38">
        <f t="shared" si="41"/>
        <v>25</v>
      </c>
    </row>
    <row r="117" spans="1:12" ht="15.75">
      <c r="A117" s="33" t="s">
        <v>54</v>
      </c>
      <c r="B117" s="9" t="s">
        <v>45</v>
      </c>
      <c r="C117" s="11">
        <v>1</v>
      </c>
      <c r="D117" s="12" t="s">
        <v>33</v>
      </c>
      <c r="E117" s="80">
        <v>43010</v>
      </c>
      <c r="F117" s="119">
        <v>240</v>
      </c>
      <c r="G117" s="81" t="s">
        <v>16</v>
      </c>
      <c r="H117" s="10" t="s">
        <v>25</v>
      </c>
      <c r="I117" s="10"/>
      <c r="J117" s="37">
        <f>J118</f>
        <v>78</v>
      </c>
      <c r="K117" s="37">
        <f t="shared" si="41"/>
        <v>5</v>
      </c>
      <c r="L117" s="38">
        <f t="shared" si="41"/>
        <v>25</v>
      </c>
    </row>
    <row r="118" spans="1:12" ht="47.25">
      <c r="A118" s="71" t="s">
        <v>152</v>
      </c>
      <c r="B118" s="13" t="s">
        <v>45</v>
      </c>
      <c r="C118" s="14">
        <v>1</v>
      </c>
      <c r="D118" s="4" t="s">
        <v>33</v>
      </c>
      <c r="E118" s="82">
        <v>43010</v>
      </c>
      <c r="F118" s="14">
        <v>240</v>
      </c>
      <c r="G118" s="83" t="s">
        <v>16</v>
      </c>
      <c r="H118" s="15" t="s">
        <v>25</v>
      </c>
      <c r="I118" s="4" t="s">
        <v>160</v>
      </c>
      <c r="J118" s="74">
        <f>'Прил 2'!J96</f>
        <v>78</v>
      </c>
      <c r="K118" s="74">
        <f>'Прил 2'!K96</f>
        <v>5</v>
      </c>
      <c r="L118" s="74">
        <f>'Прил 2'!L96</f>
        <v>25</v>
      </c>
    </row>
    <row r="119" spans="1:12" ht="15.75">
      <c r="A119" s="94" t="s">
        <v>135</v>
      </c>
      <c r="B119" s="8" t="s">
        <v>45</v>
      </c>
      <c r="C119" s="119">
        <v>1</v>
      </c>
      <c r="D119" s="88" t="s">
        <v>33</v>
      </c>
      <c r="E119" s="120">
        <v>43040</v>
      </c>
      <c r="F119" s="119"/>
      <c r="G119" s="121"/>
      <c r="H119" s="10"/>
      <c r="I119" s="10"/>
      <c r="J119" s="37">
        <f>J122</f>
        <v>10</v>
      </c>
      <c r="K119" s="37">
        <f>K122</f>
        <v>10</v>
      </c>
      <c r="L119" s="38">
        <f>L122</f>
        <v>10</v>
      </c>
    </row>
    <row r="120" spans="1:12" ht="36" customHeight="1">
      <c r="A120" s="94" t="s">
        <v>96</v>
      </c>
      <c r="B120" s="8" t="s">
        <v>45</v>
      </c>
      <c r="C120" s="119">
        <v>1</v>
      </c>
      <c r="D120" s="88" t="s">
        <v>33</v>
      </c>
      <c r="E120" s="120">
        <v>43040</v>
      </c>
      <c r="F120" s="119">
        <v>200</v>
      </c>
      <c r="G120" s="121"/>
      <c r="H120" s="10"/>
      <c r="I120" s="10"/>
      <c r="J120" s="37">
        <f>J121</f>
        <v>10</v>
      </c>
      <c r="K120" s="37">
        <f t="shared" ref="K120:L120" si="42">K121</f>
        <v>10</v>
      </c>
      <c r="L120" s="37">
        <f t="shared" si="42"/>
        <v>10</v>
      </c>
    </row>
    <row r="121" spans="1:12" ht="15.75">
      <c r="A121" s="94" t="s">
        <v>39</v>
      </c>
      <c r="B121" s="8" t="s">
        <v>45</v>
      </c>
      <c r="C121" s="119">
        <v>1</v>
      </c>
      <c r="D121" s="88" t="s">
        <v>33</v>
      </c>
      <c r="E121" s="120">
        <v>43040</v>
      </c>
      <c r="F121" s="119">
        <v>240</v>
      </c>
      <c r="G121" s="121"/>
      <c r="H121" s="10"/>
      <c r="I121" s="10"/>
      <c r="J121" s="37">
        <f>J122</f>
        <v>10</v>
      </c>
      <c r="K121" s="37">
        <f t="shared" ref="K121:L121" si="43">K122</f>
        <v>10</v>
      </c>
      <c r="L121" s="37">
        <f t="shared" si="43"/>
        <v>10</v>
      </c>
    </row>
    <row r="122" spans="1:12" ht="15.75">
      <c r="A122" s="111" t="s">
        <v>53</v>
      </c>
      <c r="B122" s="8" t="s">
        <v>45</v>
      </c>
      <c r="C122" s="119">
        <v>1</v>
      </c>
      <c r="D122" s="88" t="s">
        <v>33</v>
      </c>
      <c r="E122" s="120">
        <v>43040</v>
      </c>
      <c r="F122" s="119">
        <v>240</v>
      </c>
      <c r="G122" s="92" t="s">
        <v>16</v>
      </c>
      <c r="H122" s="10"/>
      <c r="I122" s="10"/>
      <c r="J122" s="37">
        <f>J123</f>
        <v>10</v>
      </c>
      <c r="K122" s="37">
        <f t="shared" ref="K122:L123" si="44">K123</f>
        <v>10</v>
      </c>
      <c r="L122" s="38">
        <f t="shared" si="44"/>
        <v>10</v>
      </c>
    </row>
    <row r="123" spans="1:12" ht="15.75">
      <c r="A123" s="110" t="s">
        <v>54</v>
      </c>
      <c r="B123" s="8" t="s">
        <v>45</v>
      </c>
      <c r="C123" s="119">
        <v>1</v>
      </c>
      <c r="D123" s="88" t="s">
        <v>33</v>
      </c>
      <c r="E123" s="120">
        <v>43040</v>
      </c>
      <c r="F123" s="119">
        <v>240</v>
      </c>
      <c r="G123" s="92" t="s">
        <v>16</v>
      </c>
      <c r="H123" s="10" t="s">
        <v>25</v>
      </c>
      <c r="I123" s="10"/>
      <c r="J123" s="37">
        <f>J124</f>
        <v>10</v>
      </c>
      <c r="K123" s="37">
        <f t="shared" si="44"/>
        <v>10</v>
      </c>
      <c r="L123" s="38">
        <f t="shared" si="44"/>
        <v>10</v>
      </c>
    </row>
    <row r="124" spans="1:12" ht="55.5" customHeight="1">
      <c r="A124" s="71" t="s">
        <v>152</v>
      </c>
      <c r="B124" s="13" t="s">
        <v>45</v>
      </c>
      <c r="C124" s="14">
        <v>1</v>
      </c>
      <c r="D124" s="4" t="s">
        <v>33</v>
      </c>
      <c r="E124" s="82">
        <v>43040</v>
      </c>
      <c r="F124" s="14">
        <v>240</v>
      </c>
      <c r="G124" s="23" t="s">
        <v>16</v>
      </c>
      <c r="H124" s="15" t="s">
        <v>25</v>
      </c>
      <c r="I124" s="4" t="s">
        <v>160</v>
      </c>
      <c r="J124" s="74">
        <f>'Прил 2'!J99</f>
        <v>10</v>
      </c>
      <c r="K124" s="74">
        <f>'Прил 2'!K99</f>
        <v>10</v>
      </c>
      <c r="L124" s="74">
        <f>'Прил 2'!L99</f>
        <v>10</v>
      </c>
    </row>
    <row r="125" spans="1:12" ht="100.5" customHeight="1">
      <c r="A125" s="110" t="s">
        <v>194</v>
      </c>
      <c r="B125" s="241">
        <v>89</v>
      </c>
      <c r="C125" s="9" t="s">
        <v>20</v>
      </c>
      <c r="D125" s="9" t="s">
        <v>33</v>
      </c>
      <c r="E125" s="29" t="s">
        <v>195</v>
      </c>
      <c r="F125" s="8"/>
      <c r="G125" s="77"/>
      <c r="H125" s="12"/>
      <c r="I125" s="12"/>
      <c r="J125" s="63">
        <f>J126</f>
        <v>30</v>
      </c>
      <c r="K125" s="63">
        <f t="shared" ref="K125:L129" si="45">K126</f>
        <v>30</v>
      </c>
      <c r="L125" s="63">
        <f t="shared" si="45"/>
        <v>30</v>
      </c>
    </row>
    <row r="126" spans="1:12" ht="40.5" customHeight="1">
      <c r="A126" s="7" t="s">
        <v>96</v>
      </c>
      <c r="B126" s="241">
        <v>89</v>
      </c>
      <c r="C126" s="9">
        <v>1</v>
      </c>
      <c r="D126" s="9" t="s">
        <v>33</v>
      </c>
      <c r="E126" s="29" t="s">
        <v>195</v>
      </c>
      <c r="F126" s="8" t="s">
        <v>97</v>
      </c>
      <c r="G126" s="77"/>
      <c r="H126" s="12"/>
      <c r="I126" s="12"/>
      <c r="J126" s="63">
        <f>J127</f>
        <v>30</v>
      </c>
      <c r="K126" s="63">
        <f t="shared" si="45"/>
        <v>30</v>
      </c>
      <c r="L126" s="63">
        <f t="shared" si="45"/>
        <v>30</v>
      </c>
    </row>
    <row r="127" spans="1:12" ht="21.75" customHeight="1">
      <c r="A127" s="31" t="s">
        <v>39</v>
      </c>
      <c r="B127" s="241">
        <v>89</v>
      </c>
      <c r="C127" s="9">
        <v>1</v>
      </c>
      <c r="D127" s="9" t="s">
        <v>33</v>
      </c>
      <c r="E127" s="29" t="s">
        <v>195</v>
      </c>
      <c r="F127" s="8" t="s">
        <v>98</v>
      </c>
      <c r="G127" s="77"/>
      <c r="H127" s="12"/>
      <c r="I127" s="12"/>
      <c r="J127" s="63">
        <f>J128</f>
        <v>30</v>
      </c>
      <c r="K127" s="63">
        <f t="shared" si="45"/>
        <v>30</v>
      </c>
      <c r="L127" s="63">
        <f t="shared" si="45"/>
        <v>30</v>
      </c>
    </row>
    <row r="128" spans="1:12" ht="20.25" customHeight="1">
      <c r="A128" s="68" t="s">
        <v>17</v>
      </c>
      <c r="B128" s="241">
        <v>89</v>
      </c>
      <c r="C128" s="9">
        <v>1</v>
      </c>
      <c r="D128" s="9" t="s">
        <v>33</v>
      </c>
      <c r="E128" s="29" t="s">
        <v>195</v>
      </c>
      <c r="F128" s="8" t="s">
        <v>98</v>
      </c>
      <c r="G128" s="77" t="s">
        <v>16</v>
      </c>
      <c r="H128" s="12"/>
      <c r="I128" s="12"/>
      <c r="J128" s="63">
        <f>J129</f>
        <v>30</v>
      </c>
      <c r="K128" s="63">
        <f t="shared" si="45"/>
        <v>30</v>
      </c>
      <c r="L128" s="63">
        <f t="shared" si="45"/>
        <v>30</v>
      </c>
    </row>
    <row r="129" spans="1:12" ht="20.25" customHeight="1">
      <c r="A129" s="68" t="s">
        <v>53</v>
      </c>
      <c r="B129" s="241">
        <v>89</v>
      </c>
      <c r="C129" s="9">
        <v>1</v>
      </c>
      <c r="D129" s="9" t="s">
        <v>33</v>
      </c>
      <c r="E129" s="29" t="s">
        <v>195</v>
      </c>
      <c r="F129" s="8" t="s">
        <v>98</v>
      </c>
      <c r="G129" s="77" t="s">
        <v>16</v>
      </c>
      <c r="H129" s="12" t="s">
        <v>24</v>
      </c>
      <c r="I129" s="12"/>
      <c r="J129" s="63">
        <f>J130</f>
        <v>30</v>
      </c>
      <c r="K129" s="63">
        <f t="shared" si="45"/>
        <v>30</v>
      </c>
      <c r="L129" s="63">
        <f t="shared" si="45"/>
        <v>30</v>
      </c>
    </row>
    <row r="130" spans="1:12" ht="55.5" customHeight="1">
      <c r="A130" s="71" t="s">
        <v>152</v>
      </c>
      <c r="B130" s="20">
        <v>89</v>
      </c>
      <c r="C130" s="13">
        <v>1</v>
      </c>
      <c r="D130" s="13" t="s">
        <v>33</v>
      </c>
      <c r="E130" s="72" t="s">
        <v>195</v>
      </c>
      <c r="F130" s="13" t="s">
        <v>98</v>
      </c>
      <c r="G130" s="23" t="s">
        <v>16</v>
      </c>
      <c r="H130" s="4" t="s">
        <v>24</v>
      </c>
      <c r="I130" s="4" t="s">
        <v>160</v>
      </c>
      <c r="J130" s="74">
        <f>'Прил 2'!J90</f>
        <v>30</v>
      </c>
      <c r="K130" s="74">
        <f>'Прил 2'!K90</f>
        <v>30</v>
      </c>
      <c r="L130" s="74">
        <f>'Прил 2'!L90</f>
        <v>30</v>
      </c>
    </row>
    <row r="131" spans="1:12" ht="78.75">
      <c r="A131" s="30" t="s">
        <v>99</v>
      </c>
      <c r="B131" s="24">
        <v>89</v>
      </c>
      <c r="C131" s="10" t="s">
        <v>20</v>
      </c>
      <c r="D131" s="3" t="s">
        <v>33</v>
      </c>
      <c r="E131" s="76" t="s">
        <v>49</v>
      </c>
      <c r="F131" s="88" t="s">
        <v>101</v>
      </c>
      <c r="G131" s="77"/>
      <c r="H131" s="12"/>
      <c r="I131" s="11"/>
      <c r="J131" s="37">
        <f>J132</f>
        <v>0</v>
      </c>
      <c r="K131" s="37">
        <f t="shared" ref="K131:L131" si="46">K132</f>
        <v>0</v>
      </c>
      <c r="L131" s="37">
        <f t="shared" si="46"/>
        <v>0</v>
      </c>
    </row>
    <row r="132" spans="1:12" ht="31.5">
      <c r="A132" s="30" t="s">
        <v>100</v>
      </c>
      <c r="B132" s="24">
        <v>89</v>
      </c>
      <c r="C132" s="10" t="s">
        <v>20</v>
      </c>
      <c r="D132" s="3" t="s">
        <v>33</v>
      </c>
      <c r="E132" s="76" t="s">
        <v>49</v>
      </c>
      <c r="F132" s="88" t="s">
        <v>102</v>
      </c>
      <c r="G132" s="77"/>
      <c r="H132" s="12"/>
      <c r="I132" s="11"/>
      <c r="J132" s="37">
        <f>J133</f>
        <v>0</v>
      </c>
      <c r="K132" s="37">
        <f t="shared" ref="K132:L132" si="47">K133</f>
        <v>0</v>
      </c>
      <c r="L132" s="37">
        <f t="shared" si="47"/>
        <v>0</v>
      </c>
    </row>
    <row r="133" spans="1:12" ht="15.75">
      <c r="A133" s="68" t="s">
        <v>47</v>
      </c>
      <c r="B133" s="24">
        <v>89</v>
      </c>
      <c r="C133" s="10" t="s">
        <v>20</v>
      </c>
      <c r="D133" s="3" t="s">
        <v>33</v>
      </c>
      <c r="E133" s="76" t="s">
        <v>49</v>
      </c>
      <c r="F133" s="88" t="s">
        <v>102</v>
      </c>
      <c r="G133" s="77" t="s">
        <v>24</v>
      </c>
      <c r="H133" s="12"/>
      <c r="I133" s="11"/>
      <c r="J133" s="37">
        <f>J134</f>
        <v>0</v>
      </c>
      <c r="K133" s="37">
        <f t="shared" ref="K133:L134" si="48">K134</f>
        <v>0</v>
      </c>
      <c r="L133" s="38">
        <f t="shared" si="48"/>
        <v>0</v>
      </c>
    </row>
    <row r="134" spans="1:12" ht="21.75" customHeight="1">
      <c r="A134" s="68" t="s">
        <v>48</v>
      </c>
      <c r="B134" s="24">
        <v>89</v>
      </c>
      <c r="C134" s="10" t="s">
        <v>20</v>
      </c>
      <c r="D134" s="3" t="s">
        <v>33</v>
      </c>
      <c r="E134" s="76" t="s">
        <v>49</v>
      </c>
      <c r="F134" s="88" t="s">
        <v>102</v>
      </c>
      <c r="G134" s="77" t="s">
        <v>24</v>
      </c>
      <c r="H134" s="12" t="s">
        <v>25</v>
      </c>
      <c r="I134" s="11"/>
      <c r="J134" s="37">
        <f>J135</f>
        <v>0</v>
      </c>
      <c r="K134" s="37">
        <f t="shared" si="48"/>
        <v>0</v>
      </c>
      <c r="L134" s="38">
        <f t="shared" si="48"/>
        <v>0</v>
      </c>
    </row>
    <row r="135" spans="1:12" ht="47.25">
      <c r="A135" s="71" t="s">
        <v>152</v>
      </c>
      <c r="B135" s="23">
        <v>89</v>
      </c>
      <c r="C135" s="4">
        <v>1</v>
      </c>
      <c r="D135" s="4" t="s">
        <v>33</v>
      </c>
      <c r="E135" s="78" t="s">
        <v>49</v>
      </c>
      <c r="F135" s="4" t="s">
        <v>102</v>
      </c>
      <c r="G135" s="23" t="s">
        <v>24</v>
      </c>
      <c r="H135" s="4" t="s">
        <v>25</v>
      </c>
      <c r="I135" s="4" t="s">
        <v>160</v>
      </c>
      <c r="J135" s="74">
        <f>'Прил 2'!J59</f>
        <v>0</v>
      </c>
      <c r="K135" s="74">
        <f>'Прил 2'!K59</f>
        <v>0</v>
      </c>
      <c r="L135" s="74">
        <f>'Прил 2'!L59</f>
        <v>0</v>
      </c>
    </row>
    <row r="136" spans="1:12" ht="78.75">
      <c r="A136" s="30" t="s">
        <v>99</v>
      </c>
      <c r="B136" s="24">
        <v>89</v>
      </c>
      <c r="C136" s="10" t="s">
        <v>20</v>
      </c>
      <c r="D136" s="3" t="s">
        <v>33</v>
      </c>
      <c r="E136" s="76" t="s">
        <v>49</v>
      </c>
      <c r="F136" s="88" t="s">
        <v>97</v>
      </c>
      <c r="G136" s="77"/>
      <c r="H136" s="12"/>
      <c r="I136" s="11"/>
      <c r="J136" s="37">
        <f>J137</f>
        <v>0</v>
      </c>
      <c r="K136" s="37">
        <f t="shared" ref="K136:L139" si="49">K137</f>
        <v>0</v>
      </c>
      <c r="L136" s="37">
        <f t="shared" ref="L136:L137" si="50">L137</f>
        <v>0</v>
      </c>
    </row>
    <row r="137" spans="1:12" ht="31.5">
      <c r="A137" s="30" t="s">
        <v>100</v>
      </c>
      <c r="B137" s="24">
        <v>89</v>
      </c>
      <c r="C137" s="10" t="s">
        <v>20</v>
      </c>
      <c r="D137" s="3" t="s">
        <v>33</v>
      </c>
      <c r="E137" s="76" t="s">
        <v>49</v>
      </c>
      <c r="F137" s="88" t="s">
        <v>98</v>
      </c>
      <c r="G137" s="77"/>
      <c r="H137" s="12"/>
      <c r="I137" s="11"/>
      <c r="J137" s="37">
        <f>J138</f>
        <v>0</v>
      </c>
      <c r="K137" s="37">
        <f t="shared" si="49"/>
        <v>0</v>
      </c>
      <c r="L137" s="37">
        <f t="shared" si="50"/>
        <v>0</v>
      </c>
    </row>
    <row r="138" spans="1:12" ht="15.75">
      <c r="A138" s="68" t="s">
        <v>47</v>
      </c>
      <c r="B138" s="24">
        <v>89</v>
      </c>
      <c r="C138" s="10" t="s">
        <v>20</v>
      </c>
      <c r="D138" s="3" t="s">
        <v>33</v>
      </c>
      <c r="E138" s="76" t="s">
        <v>49</v>
      </c>
      <c r="F138" s="88" t="s">
        <v>98</v>
      </c>
      <c r="G138" s="77" t="s">
        <v>24</v>
      </c>
      <c r="H138" s="12"/>
      <c r="I138" s="11"/>
      <c r="J138" s="37">
        <f>J139</f>
        <v>0</v>
      </c>
      <c r="K138" s="37">
        <f t="shared" si="49"/>
        <v>0</v>
      </c>
      <c r="L138" s="38">
        <f t="shared" si="49"/>
        <v>0</v>
      </c>
    </row>
    <row r="139" spans="1:12" ht="21.75" customHeight="1">
      <c r="A139" s="68" t="s">
        <v>48</v>
      </c>
      <c r="B139" s="24">
        <v>89</v>
      </c>
      <c r="C139" s="10" t="s">
        <v>20</v>
      </c>
      <c r="D139" s="3" t="s">
        <v>33</v>
      </c>
      <c r="E139" s="76" t="s">
        <v>49</v>
      </c>
      <c r="F139" s="88" t="s">
        <v>98</v>
      </c>
      <c r="G139" s="77" t="s">
        <v>24</v>
      </c>
      <c r="H139" s="12" t="s">
        <v>25</v>
      </c>
      <c r="I139" s="11"/>
      <c r="J139" s="37">
        <f>J140</f>
        <v>0</v>
      </c>
      <c r="K139" s="37">
        <f t="shared" si="49"/>
        <v>0</v>
      </c>
      <c r="L139" s="38">
        <f t="shared" si="49"/>
        <v>0</v>
      </c>
    </row>
    <row r="140" spans="1:12" ht="47.25">
      <c r="A140" s="71" t="s">
        <v>152</v>
      </c>
      <c r="B140" s="23">
        <v>89</v>
      </c>
      <c r="C140" s="4">
        <v>1</v>
      </c>
      <c r="D140" s="4" t="s">
        <v>33</v>
      </c>
      <c r="E140" s="78" t="s">
        <v>49</v>
      </c>
      <c r="F140" s="4" t="s">
        <v>98</v>
      </c>
      <c r="G140" s="23" t="s">
        <v>24</v>
      </c>
      <c r="H140" s="4" t="s">
        <v>25</v>
      </c>
      <c r="I140" s="4" t="s">
        <v>160</v>
      </c>
      <c r="J140" s="74">
        <f>'Прил 2'!J61</f>
        <v>0</v>
      </c>
      <c r="K140" s="74">
        <f>'Прил 2'!K61</f>
        <v>0</v>
      </c>
      <c r="L140" s="74">
        <f>'Прил 2'!L61</f>
        <v>0</v>
      </c>
    </row>
    <row r="141" spans="1:12" ht="128.25" customHeight="1">
      <c r="A141" s="111" t="s">
        <v>129</v>
      </c>
      <c r="B141" s="87">
        <v>89</v>
      </c>
      <c r="C141" s="88" t="s">
        <v>20</v>
      </c>
      <c r="D141" s="88" t="s">
        <v>33</v>
      </c>
      <c r="E141" s="90" t="s">
        <v>40</v>
      </c>
      <c r="F141" s="88"/>
      <c r="G141" s="92"/>
      <c r="H141" s="88"/>
      <c r="I141" s="17"/>
      <c r="J141" s="37">
        <f>J144</f>
        <v>0.4</v>
      </c>
      <c r="K141" s="37">
        <f>K144</f>
        <v>0.4</v>
      </c>
      <c r="L141" s="38">
        <f>L144</f>
        <v>0.4</v>
      </c>
    </row>
    <row r="142" spans="1:12" ht="35.450000000000003" customHeight="1">
      <c r="A142" s="94" t="s">
        <v>96</v>
      </c>
      <c r="B142" s="114">
        <v>89</v>
      </c>
      <c r="C142" s="88" t="s">
        <v>20</v>
      </c>
      <c r="D142" s="88" t="s">
        <v>33</v>
      </c>
      <c r="E142" s="90" t="s">
        <v>40</v>
      </c>
      <c r="F142" s="88" t="s">
        <v>97</v>
      </c>
      <c r="G142" s="92"/>
      <c r="H142" s="88"/>
      <c r="I142" s="17"/>
      <c r="J142" s="37">
        <f>J143</f>
        <v>0.4</v>
      </c>
      <c r="K142" s="37">
        <f t="shared" ref="K142:L142" si="51">K143</f>
        <v>0.4</v>
      </c>
      <c r="L142" s="37">
        <f t="shared" si="51"/>
        <v>0.4</v>
      </c>
    </row>
    <row r="143" spans="1:12" ht="22.15" customHeight="1">
      <c r="A143" s="94" t="s">
        <v>39</v>
      </c>
      <c r="B143" s="114">
        <v>89</v>
      </c>
      <c r="C143" s="88" t="s">
        <v>20</v>
      </c>
      <c r="D143" s="88" t="s">
        <v>33</v>
      </c>
      <c r="E143" s="90" t="s">
        <v>40</v>
      </c>
      <c r="F143" s="88" t="s">
        <v>98</v>
      </c>
      <c r="G143" s="92"/>
      <c r="H143" s="88"/>
      <c r="I143" s="17"/>
      <c r="J143" s="37">
        <f>J144</f>
        <v>0.4</v>
      </c>
      <c r="K143" s="37">
        <f t="shared" ref="K143:L143" si="52">K144</f>
        <v>0.4</v>
      </c>
      <c r="L143" s="37">
        <f t="shared" si="52"/>
        <v>0.4</v>
      </c>
    </row>
    <row r="144" spans="1:12" ht="15.75">
      <c r="A144" s="111" t="s">
        <v>12</v>
      </c>
      <c r="B144" s="114">
        <v>89</v>
      </c>
      <c r="C144" s="88" t="s">
        <v>20</v>
      </c>
      <c r="D144" s="88" t="s">
        <v>33</v>
      </c>
      <c r="E144" s="90" t="s">
        <v>40</v>
      </c>
      <c r="F144" s="88" t="s">
        <v>98</v>
      </c>
      <c r="G144" s="92" t="s">
        <v>13</v>
      </c>
      <c r="H144" s="88"/>
      <c r="I144" s="17"/>
      <c r="J144" s="37">
        <f>J145</f>
        <v>0.4</v>
      </c>
      <c r="K144" s="37">
        <f t="shared" ref="K144:L145" si="53">K145</f>
        <v>0.4</v>
      </c>
      <c r="L144" s="38">
        <f t="shared" si="53"/>
        <v>0.4</v>
      </c>
    </row>
    <row r="145" spans="1:12" ht="63.75" customHeight="1">
      <c r="A145" s="111" t="s">
        <v>63</v>
      </c>
      <c r="B145" s="114">
        <v>89</v>
      </c>
      <c r="C145" s="88" t="s">
        <v>20</v>
      </c>
      <c r="D145" s="88" t="s">
        <v>33</v>
      </c>
      <c r="E145" s="90" t="s">
        <v>40</v>
      </c>
      <c r="F145" s="88" t="s">
        <v>98</v>
      </c>
      <c r="G145" s="92" t="s">
        <v>13</v>
      </c>
      <c r="H145" s="88" t="s">
        <v>14</v>
      </c>
      <c r="I145" s="17"/>
      <c r="J145" s="37">
        <f>J146</f>
        <v>0.4</v>
      </c>
      <c r="K145" s="37">
        <f t="shared" si="53"/>
        <v>0.4</v>
      </c>
      <c r="L145" s="38">
        <f t="shared" si="53"/>
        <v>0.4</v>
      </c>
    </row>
    <row r="146" spans="1:12" ht="47.25">
      <c r="A146" s="71" t="s">
        <v>152</v>
      </c>
      <c r="B146" s="27">
        <v>89</v>
      </c>
      <c r="C146" s="4" t="s">
        <v>20</v>
      </c>
      <c r="D146" s="4" t="s">
        <v>33</v>
      </c>
      <c r="E146" s="78" t="s">
        <v>40</v>
      </c>
      <c r="F146" s="4" t="s">
        <v>98</v>
      </c>
      <c r="G146" s="23" t="s">
        <v>13</v>
      </c>
      <c r="H146" s="4" t="s">
        <v>14</v>
      </c>
      <c r="I146" s="4" t="s">
        <v>160</v>
      </c>
      <c r="J146" s="74">
        <f>'Прил 2'!J35</f>
        <v>0.4</v>
      </c>
      <c r="K146" s="74">
        <f>'Прил 2'!K35</f>
        <v>0.4</v>
      </c>
      <c r="L146" s="75">
        <f>'Прил 2'!L35</f>
        <v>0.4</v>
      </c>
    </row>
  </sheetData>
  <autoFilter ref="A7:L146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1:D82">
    <cfRule type="expression" dxfId="2" priority="50" stopIfTrue="1">
      <formula>$D81=""</formula>
    </cfRule>
    <cfRule type="expression" dxfId="1" priority="51" stopIfTrue="1">
      <formula>$E81&lt;&gt;""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zoomScaleNormal="55" zoomScaleSheetLayoutView="100" workbookViewId="0">
      <selection activeCell="A3" sqref="A3"/>
    </sheetView>
  </sheetViews>
  <sheetFormatPr defaultColWidth="9.140625" defaultRowHeight="15.75"/>
  <cols>
    <col min="1" max="1" width="29.140625" style="161" customWidth="1"/>
    <col min="2" max="2" width="71" style="177" customWidth="1"/>
    <col min="3" max="3" width="14.85546875" style="161" customWidth="1"/>
    <col min="4" max="4" width="17.28515625" style="161" customWidth="1"/>
    <col min="5" max="5" width="16.28515625" style="161" customWidth="1"/>
    <col min="6" max="6" width="9.140625" style="161"/>
    <col min="7" max="7" width="20.28515625" style="161" customWidth="1"/>
    <col min="8" max="8" width="16.7109375" style="161" customWidth="1"/>
    <col min="9" max="9" width="21.85546875" style="161" customWidth="1"/>
    <col min="10" max="16384" width="9.140625" style="161"/>
  </cols>
  <sheetData>
    <row r="1" spans="1:5" ht="108" customHeight="1">
      <c r="A1" s="163"/>
      <c r="B1" s="176"/>
      <c r="C1" s="255" t="s">
        <v>214</v>
      </c>
      <c r="D1" s="255"/>
      <c r="E1" s="255"/>
    </row>
    <row r="2" spans="1:5" ht="51" customHeight="1">
      <c r="A2" s="270" t="s">
        <v>215</v>
      </c>
      <c r="B2" s="270"/>
      <c r="C2" s="270"/>
      <c r="D2" s="270"/>
      <c r="E2" s="270"/>
    </row>
    <row r="3" spans="1:5">
      <c r="A3" s="164"/>
      <c r="C3" s="178"/>
      <c r="E3" s="179" t="s">
        <v>126</v>
      </c>
    </row>
    <row r="4" spans="1:5" ht="34.5" customHeight="1">
      <c r="A4" s="271" t="s">
        <v>115</v>
      </c>
      <c r="B4" s="272" t="s">
        <v>183</v>
      </c>
      <c r="C4" s="271" t="s">
        <v>184</v>
      </c>
      <c r="D4" s="271"/>
      <c r="E4" s="271"/>
    </row>
    <row r="5" spans="1:5" ht="38.25" customHeight="1">
      <c r="A5" s="271"/>
      <c r="B5" s="272"/>
      <c r="C5" s="233" t="s">
        <v>176</v>
      </c>
      <c r="D5" s="233" t="s">
        <v>187</v>
      </c>
      <c r="E5" s="233" t="s">
        <v>207</v>
      </c>
    </row>
    <row r="6" spans="1:5" ht="31.5">
      <c r="A6" s="181" t="s">
        <v>116</v>
      </c>
      <c r="B6" s="182" t="s">
        <v>117</v>
      </c>
      <c r="C6" s="183">
        <f>C7+C14+C10</f>
        <v>0</v>
      </c>
      <c r="D6" s="183">
        <f t="shared" ref="D6:E6" si="0">D7+D14+D10</f>
        <v>0</v>
      </c>
      <c r="E6" s="183">
        <f t="shared" si="0"/>
        <v>0</v>
      </c>
    </row>
    <row r="7" spans="1:5">
      <c r="A7" s="219" t="s">
        <v>118</v>
      </c>
      <c r="B7" s="220" t="s">
        <v>110</v>
      </c>
      <c r="C7" s="184">
        <f t="shared" ref="C7:E8" si="1">SUM(C8)</f>
        <v>0</v>
      </c>
      <c r="D7" s="185">
        <f t="shared" si="1"/>
        <v>0</v>
      </c>
      <c r="E7" s="185">
        <f t="shared" si="1"/>
        <v>0</v>
      </c>
    </row>
    <row r="8" spans="1:5" ht="31.5">
      <c r="A8" s="219" t="s">
        <v>119</v>
      </c>
      <c r="B8" s="220" t="s">
        <v>120</v>
      </c>
      <c r="C8" s="184">
        <f t="shared" si="1"/>
        <v>0</v>
      </c>
      <c r="D8" s="185">
        <f t="shared" si="1"/>
        <v>0</v>
      </c>
      <c r="E8" s="185">
        <f t="shared" si="1"/>
        <v>0</v>
      </c>
    </row>
    <row r="9" spans="1:5" ht="31.5">
      <c r="A9" s="219" t="s">
        <v>127</v>
      </c>
      <c r="B9" s="220" t="s">
        <v>169</v>
      </c>
      <c r="C9" s="184">
        <v>0</v>
      </c>
      <c r="D9" s="185">
        <v>0</v>
      </c>
      <c r="E9" s="185">
        <v>0</v>
      </c>
    </row>
    <row r="10" spans="1:5" ht="31.5">
      <c r="A10" s="221" t="s">
        <v>136</v>
      </c>
      <c r="B10" s="222" t="s">
        <v>170</v>
      </c>
      <c r="C10" s="184">
        <f t="shared" ref="C10:E11" si="2">C11</f>
        <v>0</v>
      </c>
      <c r="D10" s="185">
        <f t="shared" si="2"/>
        <v>0</v>
      </c>
      <c r="E10" s="185">
        <f t="shared" si="2"/>
        <v>0</v>
      </c>
    </row>
    <row r="11" spans="1:5" ht="47.25">
      <c r="A11" s="221" t="s">
        <v>171</v>
      </c>
      <c r="B11" s="222" t="s">
        <v>172</v>
      </c>
      <c r="C11" s="184">
        <f t="shared" si="2"/>
        <v>0</v>
      </c>
      <c r="D11" s="185">
        <f t="shared" si="2"/>
        <v>0</v>
      </c>
      <c r="E11" s="185">
        <f t="shared" si="2"/>
        <v>0</v>
      </c>
    </row>
    <row r="12" spans="1:5" ht="47.25">
      <c r="A12" s="221" t="s">
        <v>137</v>
      </c>
      <c r="B12" s="222" t="s">
        <v>172</v>
      </c>
      <c r="C12" s="184">
        <f>SUM(C13)</f>
        <v>0</v>
      </c>
      <c r="D12" s="185">
        <f>SUM(D13)</f>
        <v>0</v>
      </c>
      <c r="E12" s="185">
        <f>SUM(E13)</f>
        <v>0</v>
      </c>
    </row>
    <row r="13" spans="1:5" ht="47.25">
      <c r="A13" s="221" t="s">
        <v>138</v>
      </c>
      <c r="B13" s="222" t="s">
        <v>173</v>
      </c>
      <c r="C13" s="185">
        <f>'Прил 6'!C15</f>
        <v>0</v>
      </c>
      <c r="D13" s="185">
        <f>'Прил 6'!D15</f>
        <v>0</v>
      </c>
      <c r="E13" s="185">
        <f>'Прил 6'!E15</f>
        <v>0</v>
      </c>
    </row>
    <row r="14" spans="1:5" ht="31.5">
      <c r="A14" s="221" t="s">
        <v>139</v>
      </c>
      <c r="B14" s="223" t="s">
        <v>174</v>
      </c>
      <c r="C14" s="186">
        <f>C15+C18</f>
        <v>0</v>
      </c>
      <c r="D14" s="186">
        <f t="shared" ref="D14:E14" si="3">D15+D18</f>
        <v>0</v>
      </c>
      <c r="E14" s="186">
        <f t="shared" si="3"/>
        <v>0</v>
      </c>
    </row>
    <row r="15" spans="1:5" s="187" customFormat="1">
      <c r="A15" s="224" t="s">
        <v>140</v>
      </c>
      <c r="B15" s="225" t="s">
        <v>121</v>
      </c>
      <c r="C15" s="186">
        <f t="shared" ref="C15:E16" si="4">SUM(C16)</f>
        <v>-2513.9</v>
      </c>
      <c r="D15" s="186">
        <f t="shared" si="4"/>
        <v>-1854.8</v>
      </c>
      <c r="E15" s="186">
        <f t="shared" si="4"/>
        <v>-1978.8000000000002</v>
      </c>
    </row>
    <row r="16" spans="1:5">
      <c r="A16" s="221" t="s">
        <v>141</v>
      </c>
      <c r="B16" s="220" t="s">
        <v>122</v>
      </c>
      <c r="C16" s="185">
        <f t="shared" si="4"/>
        <v>-2513.9</v>
      </c>
      <c r="D16" s="185">
        <f t="shared" si="4"/>
        <v>-1854.8</v>
      </c>
      <c r="E16" s="185">
        <f t="shared" si="4"/>
        <v>-1978.8000000000002</v>
      </c>
    </row>
    <row r="17" spans="1:9" ht="31.5">
      <c r="A17" s="221" t="s">
        <v>142</v>
      </c>
      <c r="B17" s="220" t="s">
        <v>175</v>
      </c>
      <c r="C17" s="185">
        <f>-'Прил 1'!C7-C9</f>
        <v>-2513.9</v>
      </c>
      <c r="D17" s="185">
        <f>-'Прил 1'!D7-D9</f>
        <v>-1854.8</v>
      </c>
      <c r="E17" s="185">
        <f>-'Прил 1'!E7-E9</f>
        <v>-1978.8000000000002</v>
      </c>
    </row>
    <row r="18" spans="1:9" s="187" customFormat="1">
      <c r="A18" s="224" t="s">
        <v>143</v>
      </c>
      <c r="B18" s="225" t="s">
        <v>123</v>
      </c>
      <c r="C18" s="186">
        <f>C19</f>
        <v>2513.9</v>
      </c>
      <c r="D18" s="186">
        <f t="shared" ref="D18:E19" si="5">D19</f>
        <v>1854.8</v>
      </c>
      <c r="E18" s="186">
        <f t="shared" si="5"/>
        <v>1978.7999999999997</v>
      </c>
    </row>
    <row r="19" spans="1:9">
      <c r="A19" s="221" t="s">
        <v>144</v>
      </c>
      <c r="B19" s="220" t="s">
        <v>124</v>
      </c>
      <c r="C19" s="185">
        <f>C20</f>
        <v>2513.9</v>
      </c>
      <c r="D19" s="185">
        <f t="shared" si="5"/>
        <v>1854.8</v>
      </c>
      <c r="E19" s="185">
        <f t="shared" si="5"/>
        <v>1978.7999999999997</v>
      </c>
    </row>
    <row r="20" spans="1:9">
      <c r="A20" s="180" t="s">
        <v>145</v>
      </c>
      <c r="B20" s="188" t="s">
        <v>125</v>
      </c>
      <c r="C20" s="185">
        <f>'Прил 2'!J7-C13</f>
        <v>2513.9</v>
      </c>
      <c r="D20" s="185">
        <f>'Прил 2'!K7-D13</f>
        <v>1854.8</v>
      </c>
      <c r="E20" s="185">
        <f>'Прил 2'!L7-E13</f>
        <v>1978.7999999999997</v>
      </c>
      <c r="G20" s="189"/>
      <c r="H20" s="189"/>
      <c r="I20" s="189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E7" sqref="E7"/>
    </sheetView>
  </sheetViews>
  <sheetFormatPr defaultColWidth="8" defaultRowHeight="15.75"/>
  <cols>
    <col min="1" max="1" width="15.140625" style="190" customWidth="1"/>
    <col min="2" max="2" width="56.5703125" style="190" customWidth="1"/>
    <col min="3" max="3" width="15" style="190" customWidth="1"/>
    <col min="4" max="4" width="12.85546875" style="190" customWidth="1"/>
    <col min="5" max="5" width="14.5703125" style="190" customWidth="1"/>
    <col min="6" max="16384" width="8" style="190"/>
  </cols>
  <sheetData>
    <row r="1" spans="1:5" ht="112.5" customHeight="1">
      <c r="A1" s="191"/>
      <c r="B1" s="162"/>
      <c r="C1" s="255" t="s">
        <v>216</v>
      </c>
      <c r="D1" s="255"/>
      <c r="E1" s="255"/>
    </row>
    <row r="2" spans="1:5">
      <c r="A2" s="273" t="s">
        <v>217</v>
      </c>
      <c r="B2" s="273"/>
      <c r="C2" s="273"/>
      <c r="D2" s="273"/>
      <c r="E2" s="273"/>
    </row>
    <row r="3" spans="1:5">
      <c r="A3" s="273"/>
      <c r="B3" s="273"/>
      <c r="C3" s="273"/>
      <c r="D3" s="273"/>
      <c r="E3" s="273"/>
    </row>
    <row r="4" spans="1:5" ht="45" customHeight="1">
      <c r="A4" s="273"/>
      <c r="B4" s="273"/>
      <c r="C4" s="273"/>
      <c r="D4" s="273"/>
      <c r="E4" s="273"/>
    </row>
    <row r="5" spans="1:5">
      <c r="A5" s="274" t="s">
        <v>108</v>
      </c>
      <c r="B5" s="274" t="s">
        <v>185</v>
      </c>
      <c r="C5" s="276" t="s">
        <v>186</v>
      </c>
      <c r="D5" s="277"/>
      <c r="E5" s="278"/>
    </row>
    <row r="6" spans="1:5">
      <c r="A6" s="275"/>
      <c r="B6" s="275"/>
      <c r="C6" s="242" t="s">
        <v>176</v>
      </c>
      <c r="D6" s="234" t="s">
        <v>187</v>
      </c>
      <c r="E6" s="234" t="s">
        <v>207</v>
      </c>
    </row>
    <row r="7" spans="1:5">
      <c r="A7" s="193">
        <v>1</v>
      </c>
      <c r="B7" s="194">
        <v>2</v>
      </c>
      <c r="C7" s="195">
        <v>3</v>
      </c>
      <c r="D7" s="192">
        <v>4</v>
      </c>
      <c r="E7" s="192">
        <v>5</v>
      </c>
    </row>
    <row r="8" spans="1:5" ht="31.5">
      <c r="A8" s="196" t="s">
        <v>109</v>
      </c>
      <c r="B8" s="197" t="s">
        <v>110</v>
      </c>
      <c r="C8" s="198">
        <f>C10</f>
        <v>0</v>
      </c>
      <c r="D8" s="198">
        <f>D10</f>
        <v>0</v>
      </c>
      <c r="E8" s="198">
        <f>E10</f>
        <v>0</v>
      </c>
    </row>
    <row r="9" spans="1:5">
      <c r="A9" s="199"/>
      <c r="B9" s="200" t="s">
        <v>147</v>
      </c>
      <c r="C9" s="201"/>
      <c r="D9" s="202"/>
      <c r="E9" s="202"/>
    </row>
    <row r="10" spans="1:5">
      <c r="A10" s="199">
        <v>1</v>
      </c>
      <c r="B10" s="200" t="s">
        <v>112</v>
      </c>
      <c r="C10" s="204"/>
      <c r="D10" s="204"/>
      <c r="E10" s="204"/>
    </row>
    <row r="11" spans="1:5" ht="31.5">
      <c r="A11" s="199">
        <v>2</v>
      </c>
      <c r="B11" s="205" t="s">
        <v>113</v>
      </c>
      <c r="C11" s="203"/>
      <c r="D11" s="203"/>
      <c r="E11" s="203"/>
    </row>
    <row r="12" spans="1:5" ht="31.5">
      <c r="A12" s="206" t="s">
        <v>146</v>
      </c>
      <c r="B12" s="207" t="s">
        <v>114</v>
      </c>
      <c r="C12" s="198">
        <f>C15</f>
        <v>0</v>
      </c>
      <c r="D12" s="198">
        <f>D15</f>
        <v>0</v>
      </c>
      <c r="E12" s="198">
        <f>E15</f>
        <v>0</v>
      </c>
    </row>
    <row r="13" spans="1:5">
      <c r="A13" s="196"/>
      <c r="B13" s="200" t="s">
        <v>111</v>
      </c>
      <c r="C13" s="198"/>
      <c r="D13" s="198"/>
      <c r="E13" s="198"/>
    </row>
    <row r="14" spans="1:5">
      <c r="A14" s="199">
        <v>1</v>
      </c>
      <c r="B14" s="200" t="s">
        <v>112</v>
      </c>
      <c r="C14" s="198"/>
      <c r="D14" s="198"/>
      <c r="E14" s="198"/>
    </row>
    <row r="15" spans="1:5" ht="31.5">
      <c r="A15" s="199">
        <v>2</v>
      </c>
      <c r="B15" s="205" t="s">
        <v>113</v>
      </c>
      <c r="C15" s="208">
        <v>0</v>
      </c>
      <c r="D15" s="208">
        <v>0</v>
      </c>
      <c r="E15" s="208">
        <v>0</v>
      </c>
    </row>
    <row r="16" spans="1:5">
      <c r="A16" s="199"/>
      <c r="B16" s="209" t="s">
        <v>19</v>
      </c>
      <c r="C16" s="203">
        <f>C10+C15</f>
        <v>0</v>
      </c>
      <c r="D16" s="203">
        <f>D10+D15</f>
        <v>0</v>
      </c>
      <c r="E16" s="203">
        <f>E10+E15</f>
        <v>0</v>
      </c>
    </row>
    <row r="19" spans="4:4">
      <c r="D19" s="210"/>
    </row>
    <row r="20" spans="4:4">
      <c r="D20" s="210"/>
    </row>
    <row r="21" spans="4:4">
      <c r="D21" s="210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2023-11-09T09:06:18Z</dcterms:modified>
</cp:coreProperties>
</file>